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ЭтаКнига"/>
  <mc:AlternateContent xmlns:mc="http://schemas.openxmlformats.org/markup-compatibility/2006">
    <mc:Choice Requires="x15">
      <x15ac:absPath xmlns:x15ac="http://schemas.microsoft.com/office/spreadsheetml/2010/11/ac" url="C:\Users\user\Documents\Сейл\"/>
    </mc:Choice>
  </mc:AlternateContent>
  <xr:revisionPtr revIDLastSave="0" documentId="8_{779398AC-52F7-422B-9C04-8FE510407CBE}" xr6:coauthVersionLast="47" xr6:coauthVersionMax="47" xr10:uidLastSave="{00000000-0000-0000-0000-000000000000}"/>
  <bookViews>
    <workbookView xWindow="-120" yWindow="-120" windowWidth="29040" windowHeight="15720" firstSheet="1" activeTab="1" xr2:uid="{00000000-000D-0000-FFFF-FFFF00000000}"/>
  </bookViews>
  <sheets>
    <sheet name="Расчет ПРЕДЗАКАЗ" sheetId="8" state="hidden" r:id="rId1"/>
    <sheet name="Grayling" sheetId="2" r:id="rId2"/>
    <sheet name="Pride" sheetId="3" r:id="rId3"/>
    <sheet name="Payer" sheetId="4" r:id="rId4"/>
    <sheet name="7.62" sheetId="5" r:id="rId5"/>
    <sheet name="Orion Active" sheetId="6" r:id="rId6"/>
    <sheet name="New Energy" sheetId="7" state="hidden" r:id="rId7"/>
    <sheet name="AURAPRO" sheetId="10" state="hidden" r:id="rId8"/>
  </sheets>
  <definedNames>
    <definedName name="Print_Area" localSheetId="1">Grayling!$A$1:$S$38</definedName>
    <definedName name="д">'Расчет ПРЕДЗАКАЗ'!$B$51:$B$56</definedName>
    <definedName name="ДилерГГ">#REF!</definedName>
    <definedName name="ОплатаГГ">#REF!</definedName>
    <definedName name="со">'Расчет ПРЕДЗАКАЗ'!$D$51:$D$54</definedName>
  </definedNames>
  <calcPr calcId="191029"/>
</workbook>
</file>

<file path=xl/calcChain.xml><?xml version="1.0" encoding="utf-8"?>
<calcChain xmlns="http://schemas.openxmlformats.org/spreadsheetml/2006/main">
  <c r="Z550" i="5" l="1"/>
  <c r="Q550" i="5"/>
  <c r="Z549" i="5"/>
  <c r="Q549" i="5"/>
  <c r="Z548" i="5"/>
  <c r="Q548" i="5"/>
  <c r="Z547" i="5"/>
  <c r="Q547" i="5"/>
  <c r="Z546" i="5"/>
  <c r="Q546" i="5"/>
  <c r="Z545" i="5"/>
  <c r="Q545" i="5"/>
  <c r="Z544" i="5"/>
  <c r="Q544" i="5"/>
  <c r="Z543" i="5"/>
  <c r="Q543" i="5"/>
  <c r="Z542" i="5"/>
  <c r="Q542" i="5"/>
  <c r="Z541" i="5"/>
  <c r="Q541" i="5"/>
  <c r="Q540" i="5"/>
  <c r="Z540" i="5" s="1"/>
  <c r="AA540" i="5" s="1"/>
  <c r="Q539" i="5"/>
  <c r="Z539" i="5" s="1"/>
  <c r="AA539" i="5" s="1"/>
  <c r="Q538" i="5"/>
  <c r="Z538" i="5" s="1"/>
  <c r="AA538" i="5" s="1"/>
  <c r="Q537" i="5"/>
  <c r="Z537" i="5" s="1"/>
  <c r="AA537" i="5" s="1"/>
  <c r="Z536" i="5"/>
  <c r="Q536" i="5"/>
  <c r="Z534" i="5"/>
  <c r="Q534" i="5"/>
  <c r="Z533" i="5"/>
  <c r="Q533" i="5"/>
  <c r="Z532" i="5"/>
  <c r="Q532" i="5"/>
  <c r="Z531" i="5"/>
  <c r="Q531" i="5"/>
  <c r="Z530" i="5"/>
  <c r="Q530" i="5"/>
  <c r="Z529" i="5"/>
  <c r="Q529" i="5"/>
  <c r="Z528" i="5"/>
  <c r="Q528" i="5"/>
  <c r="Z527" i="5"/>
  <c r="Q527" i="5"/>
  <c r="Z526" i="5"/>
  <c r="Q526" i="5"/>
  <c r="Z525" i="5"/>
  <c r="Q525" i="5"/>
  <c r="Q524" i="5"/>
  <c r="Z524" i="5" s="1"/>
  <c r="Q523" i="5"/>
  <c r="Z523" i="5" s="1"/>
  <c r="AA523" i="5" s="1"/>
  <c r="Q522" i="5"/>
  <c r="Z522" i="5" s="1"/>
  <c r="AA522" i="5" s="1"/>
  <c r="Q521" i="5"/>
  <c r="Z521" i="5" s="1"/>
  <c r="AA521" i="5" s="1"/>
  <c r="Q520" i="5"/>
  <c r="Z520" i="5" s="1"/>
  <c r="AA520" i="5" s="1"/>
  <c r="Z518" i="5"/>
  <c r="Q518" i="5"/>
  <c r="Z517" i="5"/>
  <c r="Q517" i="5"/>
  <c r="Z516" i="5"/>
  <c r="Q516" i="5"/>
  <c r="Z515" i="5"/>
  <c r="Q515" i="5"/>
  <c r="Z514" i="5"/>
  <c r="Q514" i="5"/>
  <c r="Z513" i="5"/>
  <c r="Q513" i="5"/>
  <c r="Z512" i="5"/>
  <c r="Q512" i="5"/>
  <c r="Z511" i="5"/>
  <c r="Q511" i="5"/>
  <c r="Z510" i="5"/>
  <c r="Q510" i="5"/>
  <c r="Z509" i="5"/>
  <c r="Q509" i="5"/>
  <c r="Z508" i="5"/>
  <c r="Q508" i="5"/>
  <c r="Q507" i="5"/>
  <c r="Z507" i="5" s="1"/>
  <c r="Q506" i="5"/>
  <c r="Z506" i="5" s="1"/>
  <c r="Q505" i="5"/>
  <c r="Z505" i="5" s="1"/>
  <c r="AA505" i="5" s="1"/>
  <c r="Q504" i="5"/>
  <c r="Z504" i="5" s="1"/>
  <c r="Z502" i="5"/>
  <c r="Q502" i="5"/>
  <c r="Z501" i="5"/>
  <c r="Q501" i="5"/>
  <c r="Z500" i="5"/>
  <c r="Q500" i="5"/>
  <c r="Z499" i="5"/>
  <c r="Q499" i="5"/>
  <c r="Z498" i="5"/>
  <c r="Q498" i="5"/>
  <c r="Z497" i="5"/>
  <c r="Q497" i="5"/>
  <c r="Z496" i="5"/>
  <c r="Q496" i="5"/>
  <c r="Z495" i="5"/>
  <c r="Q495" i="5"/>
  <c r="Z494" i="5"/>
  <c r="Q494" i="5"/>
  <c r="Z493" i="5"/>
  <c r="Q493" i="5"/>
  <c r="Z492" i="5"/>
  <c r="Q492" i="5"/>
  <c r="Z491" i="5"/>
  <c r="Q491" i="5"/>
  <c r="Z490" i="5"/>
  <c r="Q490" i="5"/>
  <c r="Z489" i="5"/>
  <c r="Q489" i="5"/>
  <c r="Q488" i="5"/>
  <c r="Z488" i="5" s="1"/>
  <c r="Z486" i="5"/>
  <c r="Q486" i="5"/>
  <c r="Z485" i="5"/>
  <c r="Q485" i="5"/>
  <c r="Z484" i="5"/>
  <c r="Q484" i="5"/>
  <c r="Z483" i="5"/>
  <c r="Q483" i="5"/>
  <c r="Z482" i="5"/>
  <c r="Q482" i="5"/>
  <c r="Z481" i="5"/>
  <c r="Q481" i="5"/>
  <c r="Z480" i="5"/>
  <c r="Q480" i="5"/>
  <c r="Z479" i="5"/>
  <c r="Q479" i="5"/>
  <c r="Z478" i="5"/>
  <c r="Q478" i="5"/>
  <c r="Z477" i="5"/>
  <c r="Q477" i="5"/>
  <c r="Z476" i="5"/>
  <c r="Q476" i="5"/>
  <c r="Z475" i="5"/>
  <c r="Q475" i="5"/>
  <c r="Z474" i="5"/>
  <c r="Q474" i="5"/>
  <c r="Q473" i="5"/>
  <c r="Z473" i="5" s="1"/>
  <c r="AA473" i="5" s="1"/>
  <c r="Q472" i="5"/>
  <c r="Z472" i="5" s="1"/>
  <c r="AA472" i="5" s="1"/>
  <c r="Z470" i="5"/>
  <c r="Q470" i="5"/>
  <c r="Z469" i="5"/>
  <c r="Q469" i="5"/>
  <c r="Z468" i="5"/>
  <c r="Q468" i="5"/>
  <c r="Z467" i="5"/>
  <c r="Q467" i="5"/>
  <c r="Z466" i="5"/>
  <c r="Q466" i="5"/>
  <c r="Z465" i="5"/>
  <c r="Q465" i="5"/>
  <c r="Z464" i="5"/>
  <c r="Q464" i="5"/>
  <c r="Z463" i="5"/>
  <c r="Q463" i="5"/>
  <c r="Z462" i="5"/>
  <c r="Q462" i="5"/>
  <c r="Z461" i="5"/>
  <c r="Q461" i="5"/>
  <c r="Z460" i="5"/>
  <c r="Q460" i="5"/>
  <c r="Z459" i="5"/>
  <c r="Q459" i="5"/>
  <c r="Z458" i="5"/>
  <c r="Q458" i="5"/>
  <c r="Q457" i="5"/>
  <c r="Z457" i="5" s="1"/>
  <c r="AA457" i="5" s="1"/>
  <c r="Q456" i="5"/>
  <c r="Z456" i="5" s="1"/>
  <c r="Z454" i="5"/>
  <c r="Q454" i="5"/>
  <c r="Z453" i="5"/>
  <c r="Q453" i="5"/>
  <c r="Z452" i="5"/>
  <c r="Q452" i="5"/>
  <c r="Z451" i="5"/>
  <c r="Q451" i="5"/>
  <c r="Z450" i="5"/>
  <c r="Q450" i="5"/>
  <c r="Z449" i="5"/>
  <c r="Q449" i="5"/>
  <c r="Z448" i="5"/>
  <c r="Q448" i="5"/>
  <c r="Z447" i="5"/>
  <c r="Q447" i="5"/>
  <c r="Z446" i="5"/>
  <c r="Q446" i="5"/>
  <c r="Z445" i="5"/>
  <c r="Q445" i="5"/>
  <c r="Z444" i="5"/>
  <c r="Q444" i="5"/>
  <c r="Z443" i="5"/>
  <c r="Q443" i="5"/>
  <c r="Z442" i="5"/>
  <c r="Q442" i="5"/>
  <c r="Q441" i="5"/>
  <c r="Z441" i="5" s="1"/>
  <c r="AA441" i="5" s="1"/>
  <c r="Q440" i="5"/>
  <c r="Z440" i="5" s="1"/>
  <c r="Z438" i="5"/>
  <c r="Q438" i="5"/>
  <c r="Z437" i="5"/>
  <c r="Q437" i="5"/>
  <c r="Z436" i="5"/>
  <c r="Q436" i="5"/>
  <c r="Z435" i="5"/>
  <c r="Q435" i="5"/>
  <c r="Z434" i="5"/>
  <c r="Q434" i="5"/>
  <c r="Z433" i="5"/>
  <c r="Q433" i="5"/>
  <c r="Z432" i="5"/>
  <c r="Q432" i="5"/>
  <c r="Z431" i="5"/>
  <c r="Q431" i="5"/>
  <c r="Z430" i="5"/>
  <c r="Q430" i="5"/>
  <c r="Z429" i="5"/>
  <c r="Q429" i="5"/>
  <c r="Z428" i="5"/>
  <c r="Q428" i="5"/>
  <c r="Z427" i="5"/>
  <c r="Q427" i="5"/>
  <c r="Z426" i="5"/>
  <c r="Q426" i="5"/>
  <c r="Z425" i="5"/>
  <c r="Q425" i="5"/>
  <c r="Z424" i="5"/>
  <c r="Q424" i="5"/>
  <c r="Z422" i="5"/>
  <c r="Q422" i="5"/>
  <c r="Z421" i="5"/>
  <c r="Q421" i="5"/>
  <c r="Z420" i="5"/>
  <c r="Q420" i="5"/>
  <c r="Z419" i="5"/>
  <c r="Q419" i="5"/>
  <c r="Z418" i="5"/>
  <c r="Q418" i="5"/>
  <c r="Z417" i="5"/>
  <c r="Q417" i="5"/>
  <c r="Z416" i="5"/>
  <c r="Q416" i="5"/>
  <c r="Z415" i="5"/>
  <c r="Q415" i="5"/>
  <c r="Z414" i="5"/>
  <c r="Q414" i="5"/>
  <c r="Z413" i="5"/>
  <c r="Q413" i="5"/>
  <c r="Z412" i="5"/>
  <c r="Q412" i="5"/>
  <c r="Z411" i="5"/>
  <c r="Q411" i="5"/>
  <c r="Z410" i="5"/>
  <c r="Q410" i="5"/>
  <c r="Z409" i="5"/>
  <c r="Q409" i="5"/>
  <c r="Z408" i="5"/>
  <c r="Q408" i="5"/>
  <c r="Z406" i="5"/>
  <c r="Q406" i="5"/>
  <c r="Z405" i="5"/>
  <c r="Q405" i="5"/>
  <c r="Z404" i="5"/>
  <c r="Q404" i="5"/>
  <c r="Z403" i="5"/>
  <c r="Q403" i="5"/>
  <c r="Z402" i="5"/>
  <c r="Q402" i="5"/>
  <c r="Z401" i="5"/>
  <c r="Q401" i="5"/>
  <c r="Z400" i="5"/>
  <c r="Q400" i="5"/>
  <c r="Z399" i="5"/>
  <c r="Q399" i="5"/>
  <c r="Z398" i="5"/>
  <c r="Q398" i="5"/>
  <c r="Z397" i="5"/>
  <c r="Q397" i="5"/>
  <c r="Z396" i="5"/>
  <c r="Q396" i="5"/>
  <c r="Z395" i="5"/>
  <c r="Q395" i="5"/>
  <c r="Z394" i="5"/>
  <c r="Q394" i="5"/>
  <c r="Z393" i="5"/>
  <c r="Q393" i="5"/>
  <c r="Z392" i="5"/>
  <c r="Q392" i="5"/>
  <c r="Z390" i="5"/>
  <c r="Q390" i="5"/>
  <c r="Z389" i="5"/>
  <c r="Q389" i="5"/>
  <c r="Z388" i="5"/>
  <c r="Q388" i="5"/>
  <c r="Z387" i="5"/>
  <c r="Q387" i="5"/>
  <c r="Z386" i="5"/>
  <c r="Q386" i="5"/>
  <c r="Z385" i="5"/>
  <c r="Q385" i="5"/>
  <c r="Z384" i="5"/>
  <c r="Q384" i="5"/>
  <c r="Z383" i="5"/>
  <c r="Q383" i="5"/>
  <c r="Z382" i="5"/>
  <c r="Q382" i="5"/>
  <c r="Z381" i="5"/>
  <c r="Q381" i="5"/>
  <c r="Z380" i="5"/>
  <c r="Q380" i="5"/>
  <c r="Z379" i="5"/>
  <c r="Q379" i="5"/>
  <c r="Z378" i="5"/>
  <c r="Q378" i="5"/>
  <c r="Z377" i="5"/>
  <c r="Q377" i="5"/>
  <c r="Z376" i="5"/>
  <c r="Q376" i="5"/>
  <c r="Z374" i="5"/>
  <c r="Q374" i="5"/>
  <c r="Z373" i="5"/>
  <c r="Q373" i="5"/>
  <c r="Z372" i="5"/>
  <c r="Q372" i="5"/>
  <c r="Z371" i="5"/>
  <c r="Q371" i="5"/>
  <c r="Z370" i="5"/>
  <c r="Q370" i="5"/>
  <c r="Z369" i="5"/>
  <c r="Q369" i="5"/>
  <c r="Z368" i="5"/>
  <c r="Q368" i="5"/>
  <c r="Z367" i="5"/>
  <c r="Q367" i="5"/>
  <c r="Z366" i="5"/>
  <c r="Q366" i="5"/>
  <c r="Z365" i="5"/>
  <c r="Q365" i="5"/>
  <c r="Z364" i="5"/>
  <c r="Q364" i="5"/>
  <c r="Z363" i="5"/>
  <c r="Q363" i="5"/>
  <c r="Z362" i="5"/>
  <c r="Q362" i="5"/>
  <c r="Z361" i="5"/>
  <c r="Q361" i="5"/>
  <c r="Z360" i="5"/>
  <c r="Q360" i="5"/>
  <c r="Z358" i="5"/>
  <c r="Q358" i="5"/>
  <c r="Z357" i="5"/>
  <c r="Q357" i="5"/>
  <c r="Z356" i="5"/>
  <c r="Q356" i="5"/>
  <c r="Z355" i="5"/>
  <c r="Q355" i="5"/>
  <c r="Z354" i="5"/>
  <c r="Q354" i="5"/>
  <c r="Z353" i="5"/>
  <c r="Q353" i="5"/>
  <c r="Z352" i="5"/>
  <c r="Q352" i="5"/>
  <c r="Z351" i="5"/>
  <c r="Q351" i="5"/>
  <c r="Z350" i="5"/>
  <c r="Q350" i="5"/>
  <c r="Z349" i="5"/>
  <c r="Q349" i="5"/>
  <c r="Z348" i="5"/>
  <c r="Q348" i="5"/>
  <c r="Z347" i="5"/>
  <c r="Q347" i="5"/>
  <c r="Z346" i="5"/>
  <c r="Q346" i="5"/>
  <c r="Z345" i="5"/>
  <c r="Q345" i="5"/>
  <c r="Z344" i="5"/>
  <c r="Q344" i="5"/>
  <c r="Z342" i="5"/>
  <c r="Q342" i="5"/>
  <c r="Z341" i="5"/>
  <c r="Q341" i="5"/>
  <c r="Z340" i="5"/>
  <c r="Q340" i="5"/>
  <c r="Z339" i="5"/>
  <c r="Q339" i="5"/>
  <c r="Z338" i="5"/>
  <c r="Q338" i="5"/>
  <c r="Z337" i="5"/>
  <c r="Q337" i="5"/>
  <c r="Z336" i="5"/>
  <c r="Q336" i="5"/>
  <c r="Z335" i="5"/>
  <c r="Q335" i="5"/>
  <c r="Z334" i="5"/>
  <c r="Q334" i="5"/>
  <c r="Z333" i="5"/>
  <c r="Q333" i="5"/>
  <c r="Z332" i="5"/>
  <c r="Q332" i="5"/>
  <c r="Z331" i="5"/>
  <c r="Q331" i="5"/>
  <c r="Z330" i="5"/>
  <c r="Q330" i="5"/>
  <c r="Z329" i="5"/>
  <c r="Q329" i="5"/>
  <c r="Z328" i="5"/>
  <c r="Q328" i="5"/>
  <c r="Z326" i="5"/>
  <c r="Q326" i="5"/>
  <c r="Z325" i="5"/>
  <c r="Q325" i="5"/>
  <c r="Z324" i="5"/>
  <c r="Q324" i="5"/>
  <c r="Z323" i="5"/>
  <c r="Q323" i="5"/>
  <c r="Z322" i="5"/>
  <c r="Q322" i="5"/>
  <c r="Z321" i="5"/>
  <c r="Q321" i="5"/>
  <c r="Z320" i="5"/>
  <c r="Q320" i="5"/>
  <c r="Z319" i="5"/>
  <c r="Q319" i="5"/>
  <c r="Z318" i="5"/>
  <c r="Q318" i="5"/>
  <c r="Z317" i="5"/>
  <c r="Q317" i="5"/>
  <c r="Z316" i="5"/>
  <c r="Q316" i="5"/>
  <c r="Z315" i="5"/>
  <c r="Q315" i="5"/>
  <c r="Z314" i="5"/>
  <c r="Q314" i="5"/>
  <c r="Z313" i="5"/>
  <c r="Q313" i="5"/>
  <c r="Z312" i="5"/>
  <c r="Q312" i="5"/>
  <c r="Z310" i="5"/>
  <c r="Q310" i="5"/>
  <c r="Z309" i="5"/>
  <c r="Q309" i="5"/>
  <c r="Z308" i="5"/>
  <c r="Q308" i="5"/>
  <c r="Z307" i="5"/>
  <c r="Q307" i="5"/>
  <c r="Z306" i="5"/>
  <c r="Q306" i="5"/>
  <c r="Z305" i="5"/>
  <c r="Q305" i="5"/>
  <c r="Z304" i="5"/>
  <c r="Q304" i="5"/>
  <c r="Q303" i="5"/>
  <c r="Z303" i="5" s="1"/>
  <c r="AA303" i="5" s="1"/>
  <c r="Q302" i="5"/>
  <c r="Z302" i="5" s="1"/>
  <c r="AA302" i="5" s="1"/>
  <c r="Q301" i="5"/>
  <c r="Z301" i="5" s="1"/>
  <c r="AA301" i="5" s="1"/>
  <c r="Q300" i="5"/>
  <c r="Z300" i="5" s="1"/>
  <c r="AA300" i="5" s="1"/>
  <c r="Q299" i="5"/>
  <c r="Z299" i="5" s="1"/>
  <c r="AA299" i="5" s="1"/>
  <c r="Q298" i="5"/>
  <c r="Z298" i="5" s="1"/>
  <c r="AA298" i="5" s="1"/>
  <c r="Q297" i="5"/>
  <c r="Z297" i="5" s="1"/>
  <c r="AA297" i="5" s="1"/>
  <c r="Q296" i="5"/>
  <c r="Z296" i="5" s="1"/>
  <c r="AA296" i="5" s="1"/>
  <c r="Z294" i="5"/>
  <c r="Q294" i="5"/>
  <c r="Z293" i="5"/>
  <c r="Q293" i="5"/>
  <c r="Z292" i="5"/>
  <c r="Q292" i="5"/>
  <c r="Z291" i="5"/>
  <c r="Q291" i="5"/>
  <c r="Z290" i="5"/>
  <c r="Q290" i="5"/>
  <c r="Z289" i="5"/>
  <c r="Q289" i="5"/>
  <c r="Z288" i="5"/>
  <c r="Q288" i="5"/>
  <c r="Q287" i="5"/>
  <c r="Z287" i="5" s="1"/>
  <c r="AA287" i="5" s="1"/>
  <c r="Q286" i="5"/>
  <c r="Z286" i="5" s="1"/>
  <c r="AA286" i="5" s="1"/>
  <c r="Q285" i="5"/>
  <c r="Z285" i="5" s="1"/>
  <c r="AA285" i="5" s="1"/>
  <c r="Q284" i="5"/>
  <c r="Z284" i="5" s="1"/>
  <c r="AA284" i="5" s="1"/>
  <c r="Q283" i="5"/>
  <c r="Z283" i="5" s="1"/>
  <c r="AA283" i="5" s="1"/>
  <c r="Q282" i="5"/>
  <c r="Z282" i="5" s="1"/>
  <c r="AA282" i="5" s="1"/>
  <c r="Q281" i="5"/>
  <c r="Z281" i="5" s="1"/>
  <c r="AA281" i="5" s="1"/>
  <c r="Q280" i="5"/>
  <c r="Z280" i="5" s="1"/>
  <c r="AA280" i="5" s="1"/>
  <c r="Z278" i="5"/>
  <c r="Q278" i="5"/>
  <c r="Z277" i="5"/>
  <c r="Q277" i="5"/>
  <c r="Z276" i="5"/>
  <c r="Q276" i="5"/>
  <c r="Z275" i="5"/>
  <c r="Q275" i="5"/>
  <c r="Z274" i="5"/>
  <c r="Q274" i="5"/>
  <c r="Z273" i="5"/>
  <c r="Q273" i="5"/>
  <c r="Q272" i="5"/>
  <c r="Z272" i="5" s="1"/>
  <c r="Q271" i="5"/>
  <c r="Z271" i="5" s="1"/>
  <c r="Q270" i="5"/>
  <c r="Z270" i="5" s="1"/>
  <c r="Q269" i="5"/>
  <c r="Z269" i="5" s="1"/>
  <c r="AA269" i="5" s="1"/>
  <c r="Q268" i="5"/>
  <c r="Z268" i="5" s="1"/>
  <c r="Q267" i="5"/>
  <c r="Z267" i="5" s="1"/>
  <c r="Q266" i="5"/>
  <c r="Z266" i="5" s="1"/>
  <c r="Q265" i="5"/>
  <c r="Z265" i="5" s="1"/>
  <c r="AA265" i="5" s="1"/>
  <c r="Q264" i="5"/>
  <c r="Z264" i="5" s="1"/>
  <c r="Z262" i="5"/>
  <c r="Q262" i="5"/>
  <c r="Z261" i="5"/>
  <c r="Q261" i="5"/>
  <c r="Z260" i="5"/>
  <c r="Q260" i="5"/>
  <c r="Z259" i="5"/>
  <c r="Q259" i="5"/>
  <c r="Z258" i="5"/>
  <c r="Q258" i="5"/>
  <c r="Z257" i="5"/>
  <c r="Q257" i="5"/>
  <c r="Z256" i="5"/>
  <c r="Q256" i="5"/>
  <c r="Z255" i="5"/>
  <c r="Q255" i="5"/>
  <c r="Z254" i="5"/>
  <c r="Q254" i="5"/>
  <c r="Z253" i="5"/>
  <c r="Q253" i="5"/>
  <c r="Z252" i="5"/>
  <c r="Q252" i="5"/>
  <c r="Z251" i="5"/>
  <c r="Q251" i="5"/>
  <c r="Z250" i="5"/>
  <c r="Q250" i="5"/>
  <c r="Z249" i="5"/>
  <c r="Q249" i="5"/>
  <c r="Z248" i="5"/>
  <c r="Q248" i="5"/>
  <c r="Z246" i="5"/>
  <c r="Q246" i="5"/>
  <c r="Z245" i="5"/>
  <c r="Q245" i="5"/>
  <c r="Z244" i="5"/>
  <c r="Q244" i="5"/>
  <c r="Z243" i="5"/>
  <c r="Q243" i="5"/>
  <c r="Z242" i="5"/>
  <c r="Q242" i="5"/>
  <c r="Z241" i="5"/>
  <c r="Q241" i="5"/>
  <c r="Z240" i="5"/>
  <c r="Q240" i="5"/>
  <c r="Z239" i="5"/>
  <c r="Q239" i="5"/>
  <c r="Z238" i="5"/>
  <c r="Q238" i="5"/>
  <c r="Z237" i="5"/>
  <c r="Q237" i="5"/>
  <c r="Z236" i="5"/>
  <c r="Q236" i="5"/>
  <c r="Z235" i="5"/>
  <c r="Q235" i="5"/>
  <c r="Z234" i="5"/>
  <c r="Q234" i="5"/>
  <c r="Z233" i="5"/>
  <c r="Q233" i="5"/>
  <c r="Z232" i="5"/>
  <c r="Q232" i="5"/>
  <c r="Z230" i="5"/>
  <c r="Q230" i="5"/>
  <c r="Z229" i="5"/>
  <c r="Q229" i="5"/>
  <c r="Z228" i="5"/>
  <c r="Q228" i="5"/>
  <c r="Z227" i="5"/>
  <c r="Q227" i="5"/>
  <c r="Z226" i="5"/>
  <c r="Q226" i="5"/>
  <c r="Z225" i="5"/>
  <c r="Q225" i="5"/>
  <c r="Z224" i="5"/>
  <c r="Q224" i="5"/>
  <c r="Q223" i="5"/>
  <c r="Z223" i="5" s="1"/>
  <c r="AA223" i="5" s="1"/>
  <c r="Z222" i="5"/>
  <c r="Q222" i="5"/>
  <c r="Q221" i="5"/>
  <c r="Z221" i="5" s="1"/>
  <c r="AA221" i="5" s="1"/>
  <c r="Z220" i="5"/>
  <c r="Q220" i="5"/>
  <c r="Z219" i="5"/>
  <c r="Q219" i="5"/>
  <c r="Z218" i="5"/>
  <c r="Q218" i="5"/>
  <c r="Q217" i="5"/>
  <c r="Z217" i="5" s="1"/>
  <c r="AA217" i="5" s="1"/>
  <c r="Z216" i="5"/>
  <c r="Q216" i="5"/>
  <c r="Z214" i="5"/>
  <c r="Q214" i="5"/>
  <c r="Z213" i="5"/>
  <c r="Q213" i="5"/>
  <c r="Z212" i="5"/>
  <c r="Q212" i="5"/>
  <c r="Z211" i="5"/>
  <c r="Q211" i="5"/>
  <c r="Z210" i="5"/>
  <c r="Q210" i="5"/>
  <c r="Z209" i="5"/>
  <c r="Q209" i="5"/>
  <c r="Z208" i="5"/>
  <c r="Q208" i="5"/>
  <c r="Q207" i="5"/>
  <c r="Z207" i="5" s="1"/>
  <c r="Q206" i="5"/>
  <c r="Z206" i="5" s="1"/>
  <c r="Q205" i="5"/>
  <c r="Z205" i="5" s="1"/>
  <c r="AA205" i="5" s="1"/>
  <c r="Q204" i="5"/>
  <c r="Z204" i="5" s="1"/>
  <c r="AA204" i="5" s="1"/>
  <c r="Q203" i="5"/>
  <c r="Z203" i="5" s="1"/>
  <c r="AA203" i="5" s="1"/>
  <c r="Q202" i="5"/>
  <c r="Z202" i="5" s="1"/>
  <c r="AA202" i="5" s="1"/>
  <c r="Q201" i="5"/>
  <c r="Z201" i="5" s="1"/>
  <c r="AA201" i="5" s="1"/>
  <c r="Q200" i="5"/>
  <c r="Z200" i="5" s="1"/>
  <c r="AA200" i="5" s="1"/>
  <c r="Z198" i="5"/>
  <c r="Q198" i="5"/>
  <c r="Z197" i="5"/>
  <c r="Q197" i="5"/>
  <c r="Z196" i="5"/>
  <c r="Q196" i="5"/>
  <c r="Z195" i="5"/>
  <c r="Q195" i="5"/>
  <c r="Z194" i="5"/>
  <c r="Q194" i="5"/>
  <c r="Z193" i="5"/>
  <c r="Q193" i="5"/>
  <c r="Z192" i="5"/>
  <c r="Q192" i="5"/>
  <c r="Z191" i="5"/>
  <c r="Q191" i="5"/>
  <c r="Q190" i="5"/>
  <c r="Z190" i="5" s="1"/>
  <c r="AA190" i="5" s="1"/>
  <c r="Q189" i="5"/>
  <c r="Z189" i="5" s="1"/>
  <c r="AA189" i="5" s="1"/>
  <c r="Q188" i="5"/>
  <c r="Z188" i="5" s="1"/>
  <c r="AA188" i="5" s="1"/>
  <c r="Q187" i="5"/>
  <c r="Z187" i="5" s="1"/>
  <c r="AA187" i="5" s="1"/>
  <c r="Q186" i="5"/>
  <c r="Z186" i="5" s="1"/>
  <c r="AA186" i="5" s="1"/>
  <c r="Q185" i="5"/>
  <c r="Z185" i="5" s="1"/>
  <c r="AA185" i="5" s="1"/>
  <c r="Q184" i="5"/>
  <c r="Z184" i="5" s="1"/>
  <c r="AA184" i="5" s="1"/>
  <c r="Z182" i="5"/>
  <c r="Q182" i="5"/>
  <c r="Z181" i="5"/>
  <c r="Q181" i="5"/>
  <c r="Z180" i="5"/>
  <c r="Q180" i="5"/>
  <c r="Z179" i="5"/>
  <c r="Q179" i="5"/>
  <c r="Z178" i="5"/>
  <c r="Q178" i="5"/>
  <c r="Z177" i="5"/>
  <c r="Q177" i="5"/>
  <c r="Z176" i="5"/>
  <c r="Q176" i="5"/>
  <c r="Q175" i="5"/>
  <c r="Z175" i="5" s="1"/>
  <c r="AA175" i="5" s="1"/>
  <c r="Q174" i="5"/>
  <c r="Z174" i="5" s="1"/>
  <c r="Q173" i="5"/>
  <c r="Z173" i="5" s="1"/>
  <c r="AA173" i="5" s="1"/>
  <c r="Q172" i="5"/>
  <c r="Z172" i="5" s="1"/>
  <c r="Q171" i="5"/>
  <c r="Z171" i="5" s="1"/>
  <c r="Q170" i="5"/>
  <c r="Z170" i="5" s="1"/>
  <c r="Q169" i="5"/>
  <c r="Z169" i="5" s="1"/>
  <c r="AA169" i="5" s="1"/>
  <c r="Q168" i="5"/>
  <c r="Z168" i="5" s="1"/>
  <c r="AA168" i="5" s="1"/>
  <c r="Z166" i="5"/>
  <c r="Q166" i="5"/>
  <c r="Z165" i="5"/>
  <c r="Q165" i="5"/>
  <c r="Z164" i="5"/>
  <c r="Q164" i="5"/>
  <c r="Z163" i="5"/>
  <c r="Q163" i="5"/>
  <c r="Z162" i="5"/>
  <c r="Q162" i="5"/>
  <c r="Z161" i="5"/>
  <c r="Q161" i="5"/>
  <c r="Z160" i="5"/>
  <c r="Q160" i="5"/>
  <c r="Q159" i="5"/>
  <c r="Q158" i="5"/>
  <c r="Z158" i="5" s="1"/>
  <c r="AA158" i="5" s="1"/>
  <c r="Q157" i="5"/>
  <c r="Z157" i="5" s="1"/>
  <c r="Q156" i="5"/>
  <c r="Z156" i="5" s="1"/>
  <c r="Q155" i="5"/>
  <c r="Z155" i="5" s="1"/>
  <c r="Q154" i="5"/>
  <c r="Z154" i="5" s="1"/>
  <c r="Q153" i="5"/>
  <c r="Z153" i="5" s="1"/>
  <c r="Q152" i="5"/>
  <c r="Z152" i="5" s="1"/>
  <c r="Z150" i="5"/>
  <c r="Q150" i="5"/>
  <c r="Z149" i="5"/>
  <c r="Q149" i="5"/>
  <c r="Z148" i="5"/>
  <c r="Q148" i="5"/>
  <c r="Z147" i="5"/>
  <c r="Q147" i="5"/>
  <c r="Z146" i="5"/>
  <c r="Q146" i="5"/>
  <c r="Z145" i="5"/>
  <c r="Q145" i="5"/>
  <c r="Z144" i="5"/>
  <c r="Q144" i="5"/>
  <c r="Z143" i="5"/>
  <c r="Q143" i="5"/>
  <c r="Z142" i="5"/>
  <c r="Q142" i="5"/>
  <c r="Q141" i="5"/>
  <c r="Z141" i="5" s="1"/>
  <c r="AA141" i="5" s="1"/>
  <c r="Q140" i="5"/>
  <c r="Z140" i="5" s="1"/>
  <c r="AA140" i="5" s="1"/>
  <c r="Q139" i="5"/>
  <c r="Z139" i="5" s="1"/>
  <c r="AA139" i="5" s="1"/>
  <c r="Q138" i="5"/>
  <c r="Z138" i="5" s="1"/>
  <c r="AA138" i="5" s="1"/>
  <c r="Q137" i="5"/>
  <c r="Z137" i="5" s="1"/>
  <c r="AA137" i="5" s="1"/>
  <c r="Z136" i="5"/>
  <c r="Q136" i="5"/>
  <c r="Z134" i="5"/>
  <c r="Q134" i="5"/>
  <c r="Z133" i="5"/>
  <c r="Q133" i="5"/>
  <c r="Z132" i="5"/>
  <c r="Q132" i="5"/>
  <c r="Z131" i="5"/>
  <c r="Q131" i="5"/>
  <c r="Z130" i="5"/>
  <c r="Q130" i="5"/>
  <c r="Z129" i="5"/>
  <c r="Q129" i="5"/>
  <c r="Z128" i="5"/>
  <c r="Q128" i="5"/>
  <c r="Q127" i="5"/>
  <c r="Z127" i="5" s="1"/>
  <c r="AA127" i="5" s="1"/>
  <c r="Z126" i="5"/>
  <c r="Q126" i="5"/>
  <c r="Q125" i="5"/>
  <c r="Z125" i="5" s="1"/>
  <c r="AA125" i="5" s="1"/>
  <c r="Q124" i="5"/>
  <c r="Z124" i="5" s="1"/>
  <c r="AA124" i="5" s="1"/>
  <c r="Q123" i="5"/>
  <c r="Z123" i="5" s="1"/>
  <c r="AA123" i="5" s="1"/>
  <c r="Q122" i="5"/>
  <c r="Z122" i="5" s="1"/>
  <c r="Q121" i="5"/>
  <c r="Z121" i="5" s="1"/>
  <c r="AA121" i="5" s="1"/>
  <c r="Q120" i="5"/>
  <c r="Z120" i="5" s="1"/>
  <c r="AA120" i="5" s="1"/>
  <c r="Z118" i="5"/>
  <c r="Q118" i="5"/>
  <c r="Z117" i="5"/>
  <c r="Q117" i="5"/>
  <c r="Z116" i="5"/>
  <c r="Q116" i="5"/>
  <c r="Z115" i="5"/>
  <c r="Q115" i="5"/>
  <c r="Z114" i="5"/>
  <c r="Q114" i="5"/>
  <c r="Z113" i="5"/>
  <c r="Q113" i="5"/>
  <c r="Z112" i="5"/>
  <c r="Q112" i="5"/>
  <c r="Q111" i="5"/>
  <c r="Z111" i="5" s="1"/>
  <c r="Q110" i="5"/>
  <c r="Z110" i="5" s="1"/>
  <c r="AA110" i="5" s="1"/>
  <c r="Q109" i="5"/>
  <c r="Z109" i="5" s="1"/>
  <c r="AA109" i="5" s="1"/>
  <c r="Q108" i="5"/>
  <c r="Z108" i="5" s="1"/>
  <c r="AA108" i="5" s="1"/>
  <c r="Q107" i="5"/>
  <c r="Z107" i="5" s="1"/>
  <c r="AA107" i="5" s="1"/>
  <c r="Q106" i="5"/>
  <c r="Z106" i="5" s="1"/>
  <c r="Q105" i="5"/>
  <c r="Z105" i="5" s="1"/>
  <c r="AA105" i="5" s="1"/>
  <c r="Q104" i="5"/>
  <c r="Z104" i="5" s="1"/>
  <c r="AA104" i="5" s="1"/>
  <c r="Z102" i="5"/>
  <c r="Q102" i="5"/>
  <c r="Z101" i="5"/>
  <c r="Q101" i="5"/>
  <c r="Z100" i="5"/>
  <c r="Q100" i="5"/>
  <c r="Z99" i="5"/>
  <c r="Q99" i="5"/>
  <c r="Z98" i="5"/>
  <c r="Q98" i="5"/>
  <c r="Z97" i="5"/>
  <c r="Q97" i="5"/>
  <c r="Z96" i="5"/>
  <c r="Q96" i="5"/>
  <c r="Z95" i="5"/>
  <c r="Q95" i="5"/>
  <c r="Q94" i="5"/>
  <c r="Z94" i="5" s="1"/>
  <c r="Q93" i="5"/>
  <c r="Z93" i="5" s="1"/>
  <c r="AA93" i="5" s="1"/>
  <c r="Q92" i="5"/>
  <c r="Z92" i="5" s="1"/>
  <c r="Q91" i="5"/>
  <c r="Z91" i="5" s="1"/>
  <c r="Q90" i="5"/>
  <c r="Z90" i="5" s="1"/>
  <c r="Q89" i="5"/>
  <c r="Z89" i="5" s="1"/>
  <c r="AA89" i="5" s="1"/>
  <c r="Q88" i="5"/>
  <c r="Z88" i="5" s="1"/>
  <c r="Z86" i="5"/>
  <c r="Q86" i="5"/>
  <c r="Z85" i="5"/>
  <c r="Q85" i="5"/>
  <c r="Z84" i="5"/>
  <c r="Q84" i="5"/>
  <c r="Z83" i="5"/>
  <c r="Q83" i="5"/>
  <c r="Z82" i="5"/>
  <c r="Q82" i="5"/>
  <c r="Z81" i="5"/>
  <c r="Q81" i="5"/>
  <c r="Z80" i="5"/>
  <c r="Q80" i="5"/>
  <c r="Z79" i="5"/>
  <c r="Q79" i="5"/>
  <c r="Z78" i="5"/>
  <c r="Q78" i="5"/>
  <c r="Z77" i="5"/>
  <c r="Q77" i="5"/>
  <c r="Z76" i="5"/>
  <c r="Q76" i="5"/>
  <c r="Z75" i="5"/>
  <c r="Q75" i="5"/>
  <c r="Z74" i="5"/>
  <c r="Q74" i="5"/>
  <c r="Q73" i="5"/>
  <c r="Z73" i="5" s="1"/>
  <c r="Q72" i="5"/>
  <c r="Z72" i="5" s="1"/>
  <c r="AA72" i="5" s="1"/>
  <c r="Z70" i="5"/>
  <c r="Q70" i="5"/>
  <c r="Z69" i="5"/>
  <c r="Q69" i="5"/>
  <c r="Z68" i="5"/>
  <c r="Q68" i="5"/>
  <c r="Z67" i="5"/>
  <c r="Q67" i="5"/>
  <c r="Z66" i="5"/>
  <c r="Q66" i="5"/>
  <c r="Z65" i="5"/>
  <c r="Q65" i="5"/>
  <c r="Z64" i="5"/>
  <c r="Q64" i="5"/>
  <c r="Z63" i="5"/>
  <c r="Q63" i="5"/>
  <c r="Z62" i="5"/>
  <c r="Q62" i="5"/>
  <c r="Z61" i="5"/>
  <c r="Q61" i="5"/>
  <c r="Z60" i="5"/>
  <c r="Q60" i="5"/>
  <c r="Z59" i="5"/>
  <c r="Q59" i="5"/>
  <c r="Q58" i="5"/>
  <c r="Z58" i="5" s="1"/>
  <c r="AA58" i="5" s="1"/>
  <c r="Q57" i="5"/>
  <c r="Z57" i="5" s="1"/>
  <c r="AA57" i="5" s="1"/>
  <c r="Q56" i="5"/>
  <c r="Z56" i="5" s="1"/>
  <c r="AA56" i="5" s="1"/>
  <c r="Z54" i="5"/>
  <c r="Q54" i="5"/>
  <c r="Z53" i="5"/>
  <c r="Q53" i="5"/>
  <c r="Z52" i="5"/>
  <c r="Q52" i="5"/>
  <c r="Z51" i="5"/>
  <c r="Q51" i="5"/>
  <c r="Z50" i="5"/>
  <c r="Q50" i="5"/>
  <c r="Z49" i="5"/>
  <c r="Q49" i="5"/>
  <c r="Z48" i="5"/>
  <c r="Q48" i="5"/>
  <c r="Z47" i="5"/>
  <c r="Q47" i="5"/>
  <c r="Z46" i="5"/>
  <c r="Q46" i="5"/>
  <c r="Z45" i="5"/>
  <c r="Q45" i="5"/>
  <c r="Z44" i="5"/>
  <c r="Q44" i="5"/>
  <c r="Z43" i="5"/>
  <c r="Q43" i="5"/>
  <c r="Q42" i="5"/>
  <c r="Z42" i="5" s="1"/>
  <c r="AA42" i="5" s="1"/>
  <c r="Q41" i="5"/>
  <c r="Z41" i="5" s="1"/>
  <c r="AA41" i="5" s="1"/>
  <c r="Q40" i="5"/>
  <c r="Z40" i="5" s="1"/>
  <c r="Z582" i="2"/>
  <c r="Q582" i="2"/>
  <c r="Z581" i="2"/>
  <c r="Q581" i="2"/>
  <c r="Z580" i="2"/>
  <c r="Q580" i="2"/>
  <c r="Z579" i="2"/>
  <c r="Q579" i="2"/>
  <c r="Z578" i="2"/>
  <c r="Q578" i="2"/>
  <c r="Z577" i="2"/>
  <c r="Q577" i="2"/>
  <c r="Z576" i="2"/>
  <c r="Q576" i="2"/>
  <c r="Z575" i="2"/>
  <c r="Q575" i="2"/>
  <c r="Z574" i="2"/>
  <c r="Q574" i="2"/>
  <c r="Z573" i="2"/>
  <c r="Q573" i="2"/>
  <c r="Z572" i="2"/>
  <c r="Q572" i="2"/>
  <c r="Z571" i="2"/>
  <c r="Q571" i="2"/>
  <c r="Z570" i="2"/>
  <c r="Q570" i="2"/>
  <c r="Z569" i="2"/>
  <c r="Q569" i="2"/>
  <c r="Q568" i="2"/>
  <c r="Z568" i="2" s="1"/>
  <c r="Z566" i="2"/>
  <c r="Q566" i="2"/>
  <c r="Z565" i="2"/>
  <c r="Q565" i="2"/>
  <c r="Z564" i="2"/>
  <c r="Q564" i="2"/>
  <c r="Z563" i="2"/>
  <c r="Q563" i="2"/>
  <c r="Z562" i="2"/>
  <c r="Q562" i="2"/>
  <c r="Z561" i="2"/>
  <c r="Q561" i="2"/>
  <c r="Z560" i="2"/>
  <c r="Q560" i="2"/>
  <c r="Z559" i="2"/>
  <c r="Q559" i="2"/>
  <c r="Z558" i="2"/>
  <c r="Q558" i="2"/>
  <c r="Z557" i="2"/>
  <c r="Q557" i="2"/>
  <c r="Z556" i="2"/>
  <c r="Q556" i="2"/>
  <c r="Z555" i="2"/>
  <c r="Q555" i="2"/>
  <c r="Z554" i="2"/>
  <c r="Q554" i="2"/>
  <c r="Z553" i="2"/>
  <c r="Q553" i="2"/>
  <c r="Z552" i="2"/>
  <c r="Q552" i="2"/>
  <c r="Z550" i="2"/>
  <c r="Q550" i="2"/>
  <c r="Z549" i="2"/>
  <c r="Q549" i="2"/>
  <c r="Z548" i="2"/>
  <c r="Q548" i="2"/>
  <c r="Z547" i="2"/>
  <c r="Q547" i="2"/>
  <c r="Z546" i="2"/>
  <c r="Q546" i="2"/>
  <c r="Z545" i="2"/>
  <c r="Q545" i="2"/>
  <c r="Z544" i="2"/>
  <c r="Q544" i="2"/>
  <c r="Z543" i="2"/>
  <c r="Q543" i="2"/>
  <c r="Z542" i="2"/>
  <c r="Q542" i="2"/>
  <c r="Z541" i="2"/>
  <c r="Q541" i="2"/>
  <c r="Z540" i="2"/>
  <c r="Q540" i="2"/>
  <c r="Z539" i="2"/>
  <c r="Q539" i="2"/>
  <c r="Q538" i="2"/>
  <c r="Z538" i="2" s="1"/>
  <c r="AA538" i="2" s="1"/>
  <c r="Q537" i="2"/>
  <c r="Z537" i="2" s="1"/>
  <c r="AA537" i="2" s="1"/>
  <c r="Q536" i="2"/>
  <c r="Z536" i="2" s="1"/>
  <c r="AA536" i="2" s="1"/>
  <c r="Z534" i="2"/>
  <c r="Q534" i="2"/>
  <c r="Z533" i="2"/>
  <c r="Q533" i="2"/>
  <c r="Z532" i="2"/>
  <c r="Q532" i="2"/>
  <c r="Z531" i="2"/>
  <c r="Q531" i="2"/>
  <c r="Z530" i="2"/>
  <c r="Q530" i="2"/>
  <c r="Z529" i="2"/>
  <c r="Q529" i="2"/>
  <c r="Z528" i="2"/>
  <c r="Q528" i="2"/>
  <c r="Z527" i="2"/>
  <c r="Q527" i="2"/>
  <c r="AA527" i="2" s="1"/>
  <c r="Z526" i="2"/>
  <c r="Q526" i="2"/>
  <c r="Z525" i="2"/>
  <c r="Q525" i="2"/>
  <c r="Q524" i="2"/>
  <c r="Z524" i="2" s="1"/>
  <c r="AA524" i="2" s="1"/>
  <c r="Q523" i="2"/>
  <c r="Z523" i="2" s="1"/>
  <c r="AA523" i="2" s="1"/>
  <c r="Q522" i="2"/>
  <c r="Z522" i="2" s="1"/>
  <c r="AA522" i="2" s="1"/>
  <c r="Q521" i="2"/>
  <c r="Z521" i="2" s="1"/>
  <c r="AA521" i="2" s="1"/>
  <c r="Q520" i="2"/>
  <c r="Z520" i="2" s="1"/>
  <c r="AA520" i="2" s="1"/>
  <c r="Z518" i="2"/>
  <c r="Q518" i="2"/>
  <c r="Z517" i="2"/>
  <c r="Q517" i="2"/>
  <c r="Z516" i="2"/>
  <c r="Q516" i="2"/>
  <c r="Z515" i="2"/>
  <c r="Q515" i="2"/>
  <c r="Z514" i="2"/>
  <c r="Q514" i="2"/>
  <c r="Z513" i="2"/>
  <c r="Q513" i="2"/>
  <c r="Z512" i="2"/>
  <c r="Q512" i="2"/>
  <c r="Z511" i="2"/>
  <c r="Q511" i="2"/>
  <c r="Z510" i="2"/>
  <c r="Q510" i="2"/>
  <c r="Z509" i="2"/>
  <c r="Q509" i="2"/>
  <c r="Q508" i="2"/>
  <c r="Z508" i="2" s="1"/>
  <c r="Q507" i="2"/>
  <c r="Z507" i="2" s="1"/>
  <c r="Q506" i="2"/>
  <c r="Z506" i="2" s="1"/>
  <c r="AA506" i="2" s="1"/>
  <c r="Q505" i="2"/>
  <c r="Z505" i="2" s="1"/>
  <c r="AA505" i="2" s="1"/>
  <c r="Q504" i="2"/>
  <c r="Z504" i="2" s="1"/>
  <c r="AA504" i="2" s="1"/>
  <c r="Z502" i="2"/>
  <c r="Q502" i="2"/>
  <c r="Z501" i="2"/>
  <c r="Q501" i="2"/>
  <c r="Z500" i="2"/>
  <c r="Q500" i="2"/>
  <c r="Z499" i="2"/>
  <c r="Q499" i="2"/>
  <c r="Z498" i="2"/>
  <c r="Q498" i="2"/>
  <c r="Z497" i="2"/>
  <c r="Q497" i="2"/>
  <c r="Z496" i="2"/>
  <c r="Q496" i="2"/>
  <c r="Z495" i="2"/>
  <c r="Q495" i="2"/>
  <c r="Z494" i="2"/>
  <c r="Q494" i="2"/>
  <c r="Z493" i="2"/>
  <c r="Q493" i="2"/>
  <c r="Z492" i="2"/>
  <c r="Q492" i="2"/>
  <c r="Z491" i="2"/>
  <c r="Q491" i="2"/>
  <c r="Q490" i="2"/>
  <c r="Z490" i="2" s="1"/>
  <c r="Q489" i="2"/>
  <c r="Z489" i="2" s="1"/>
  <c r="AA489" i="2" s="1"/>
  <c r="Q488" i="2"/>
  <c r="Z488" i="2" s="1"/>
  <c r="AA488" i="2" s="1"/>
  <c r="Z486" i="2"/>
  <c r="Q486" i="2"/>
  <c r="Z485" i="2"/>
  <c r="Q485" i="2"/>
  <c r="Z484" i="2"/>
  <c r="Q484" i="2"/>
  <c r="Z483" i="2"/>
  <c r="Q483" i="2"/>
  <c r="Z482" i="2"/>
  <c r="Q482" i="2"/>
  <c r="Z481" i="2"/>
  <c r="Q481" i="2"/>
  <c r="Z480" i="2"/>
  <c r="Q480" i="2"/>
  <c r="Z479" i="2"/>
  <c r="Q479" i="2"/>
  <c r="Z478" i="2"/>
  <c r="Q478" i="2"/>
  <c r="Z477" i="2"/>
  <c r="Q477" i="2"/>
  <c r="Z476" i="2"/>
  <c r="Q476" i="2"/>
  <c r="Z475" i="2"/>
  <c r="Q475" i="2"/>
  <c r="Z474" i="2"/>
  <c r="Q474" i="2"/>
  <c r="Q473" i="2"/>
  <c r="Z473" i="2" s="1"/>
  <c r="Q472" i="2"/>
  <c r="Z472" i="2" s="1"/>
  <c r="Z470" i="2"/>
  <c r="Q470" i="2"/>
  <c r="Z469" i="2"/>
  <c r="Q469" i="2"/>
  <c r="Z468" i="2"/>
  <c r="Q468" i="2"/>
  <c r="Z467" i="2"/>
  <c r="Q467" i="2"/>
  <c r="Z466" i="2"/>
  <c r="Q466" i="2"/>
  <c r="Z465" i="2"/>
  <c r="Q465" i="2"/>
  <c r="Z464" i="2"/>
  <c r="Q464" i="2"/>
  <c r="Z463" i="2"/>
  <c r="Q463" i="2"/>
  <c r="Z462" i="2"/>
  <c r="Q462" i="2"/>
  <c r="Q461" i="2"/>
  <c r="Z461" i="2" s="1"/>
  <c r="AA461" i="2" s="1"/>
  <c r="Q460" i="2"/>
  <c r="Z460" i="2" s="1"/>
  <c r="AA460" i="2" s="1"/>
  <c r="Z459" i="2"/>
  <c r="Q459" i="2"/>
  <c r="Q458" i="2"/>
  <c r="Z458" i="2" s="1"/>
  <c r="AA458" i="2" s="1"/>
  <c r="Q457" i="2"/>
  <c r="Z457" i="2" s="1"/>
  <c r="AA457" i="2" s="1"/>
  <c r="Q456" i="2"/>
  <c r="Z456" i="2" s="1"/>
  <c r="AA456" i="2" s="1"/>
  <c r="Z454" i="2"/>
  <c r="Q454" i="2"/>
  <c r="Z453" i="2"/>
  <c r="Q453" i="2"/>
  <c r="Z452" i="2"/>
  <c r="Q452" i="2"/>
  <c r="Z451" i="2"/>
  <c r="Q451" i="2"/>
  <c r="Z450" i="2"/>
  <c r="Q450" i="2"/>
  <c r="Z449" i="2"/>
  <c r="Q449" i="2"/>
  <c r="Z448" i="2"/>
  <c r="Q448" i="2"/>
  <c r="Z447" i="2"/>
  <c r="Q447" i="2"/>
  <c r="AA447" i="2" s="1"/>
  <c r="Z446" i="2"/>
  <c r="Q446" i="2"/>
  <c r="Q445" i="2"/>
  <c r="Z445" i="2" s="1"/>
  <c r="AA445" i="2" s="1"/>
  <c r="Q444" i="2"/>
  <c r="Z444" i="2" s="1"/>
  <c r="Q443" i="2"/>
  <c r="Z443" i="2" s="1"/>
  <c r="Q442" i="2"/>
  <c r="Z442" i="2" s="1"/>
  <c r="Q441" i="2"/>
  <c r="Z441" i="2" s="1"/>
  <c r="Q440" i="2"/>
  <c r="Z440" i="2" s="1"/>
  <c r="Z438" i="2"/>
  <c r="Q438" i="2"/>
  <c r="Z437" i="2"/>
  <c r="Q437" i="2"/>
  <c r="Z436" i="2"/>
  <c r="Q436" i="2"/>
  <c r="Z435" i="2"/>
  <c r="Q435" i="2"/>
  <c r="Z434" i="2"/>
  <c r="Q434" i="2"/>
  <c r="Z433" i="2"/>
  <c r="Q433" i="2"/>
  <c r="Z432" i="2"/>
  <c r="Q432" i="2"/>
  <c r="Z431" i="2"/>
  <c r="Q431" i="2"/>
  <c r="Z430" i="2"/>
  <c r="Q430" i="2"/>
  <c r="Z429" i="2"/>
  <c r="Q429" i="2"/>
  <c r="Z428" i="2"/>
  <c r="Q428" i="2"/>
  <c r="Z427" i="2"/>
  <c r="Q427" i="2"/>
  <c r="Z426" i="2"/>
  <c r="Q426" i="2"/>
  <c r="Z425" i="2"/>
  <c r="Q425" i="2"/>
  <c r="Z424" i="2"/>
  <c r="Q424" i="2"/>
  <c r="Z422" i="2"/>
  <c r="Q422" i="2"/>
  <c r="Z421" i="2"/>
  <c r="Q421" i="2"/>
  <c r="Z420" i="2"/>
  <c r="Q420" i="2"/>
  <c r="Z419" i="2"/>
  <c r="Q419" i="2"/>
  <c r="Z418" i="2"/>
  <c r="Q418" i="2"/>
  <c r="Z417" i="2"/>
  <c r="Q417" i="2"/>
  <c r="Z416" i="2"/>
  <c r="Q416" i="2"/>
  <c r="Z415" i="2"/>
  <c r="Q415" i="2"/>
  <c r="Z414" i="2"/>
  <c r="Q414" i="2"/>
  <c r="Z413" i="2"/>
  <c r="Q413" i="2"/>
  <c r="Z412" i="2"/>
  <c r="Q412" i="2"/>
  <c r="Z411" i="2"/>
  <c r="Q411" i="2"/>
  <c r="Q410" i="2"/>
  <c r="Z410" i="2" s="1"/>
  <c r="AA410" i="2" s="1"/>
  <c r="Q409" i="2"/>
  <c r="Z409" i="2" s="1"/>
  <c r="AA409" i="2" s="1"/>
  <c r="Q408" i="2"/>
  <c r="Z408" i="2" s="1"/>
  <c r="AA408" i="2" s="1"/>
  <c r="Z406" i="2"/>
  <c r="Q406" i="2"/>
  <c r="Z405" i="2"/>
  <c r="Q405" i="2"/>
  <c r="Z404" i="2"/>
  <c r="Q404" i="2"/>
  <c r="Z403" i="2"/>
  <c r="Q403" i="2"/>
  <c r="Z402" i="2"/>
  <c r="Q402" i="2"/>
  <c r="Z401" i="2"/>
  <c r="Q401" i="2"/>
  <c r="Z400" i="2"/>
  <c r="Q400" i="2"/>
  <c r="Z399" i="2"/>
  <c r="Q399" i="2"/>
  <c r="Z398" i="2"/>
  <c r="Q398" i="2"/>
  <c r="Z397" i="2"/>
  <c r="Q397" i="2"/>
  <c r="Z396" i="2"/>
  <c r="Q396" i="2"/>
  <c r="Z395" i="2"/>
  <c r="Q395" i="2"/>
  <c r="Q394" i="2"/>
  <c r="Z394" i="2" s="1"/>
  <c r="Q393" i="2"/>
  <c r="Z393" i="2" s="1"/>
  <c r="Q392" i="2"/>
  <c r="Z392" i="2" s="1"/>
  <c r="Z390" i="2"/>
  <c r="Q390" i="2"/>
  <c r="Z389" i="2"/>
  <c r="Q389" i="2"/>
  <c r="Z388" i="2"/>
  <c r="Q388" i="2"/>
  <c r="Z387" i="2"/>
  <c r="Q387" i="2"/>
  <c r="Z386" i="2"/>
  <c r="Q386" i="2"/>
  <c r="Z385" i="2"/>
  <c r="Q385" i="2"/>
  <c r="Z384" i="2"/>
  <c r="Q384" i="2"/>
  <c r="Z383" i="2"/>
  <c r="Q383" i="2"/>
  <c r="Z382" i="2"/>
  <c r="Q382" i="2"/>
  <c r="Z381" i="2"/>
  <c r="Q381" i="2"/>
  <c r="Z380" i="2"/>
  <c r="Q380" i="2"/>
  <c r="Z379" i="2"/>
  <c r="Q379" i="2"/>
  <c r="Z378" i="2"/>
  <c r="Q378" i="2"/>
  <c r="Z377" i="2"/>
  <c r="Q377" i="2"/>
  <c r="Z376" i="2"/>
  <c r="Q376" i="2"/>
  <c r="Z374" i="2"/>
  <c r="Q374" i="2"/>
  <c r="Z373" i="2"/>
  <c r="Q373" i="2"/>
  <c r="Z372" i="2"/>
  <c r="Q372" i="2"/>
  <c r="Z371" i="2"/>
  <c r="Q371" i="2"/>
  <c r="Z370" i="2"/>
  <c r="Q370" i="2"/>
  <c r="Z369" i="2"/>
  <c r="Q369" i="2"/>
  <c r="Z368" i="2"/>
  <c r="Q368" i="2"/>
  <c r="Z367" i="2"/>
  <c r="Q367" i="2"/>
  <c r="Z366" i="2"/>
  <c r="Q366" i="2"/>
  <c r="Z365" i="2"/>
  <c r="Q365" i="2"/>
  <c r="Z364" i="2"/>
  <c r="Q364" i="2"/>
  <c r="Z363" i="2"/>
  <c r="Q363" i="2"/>
  <c r="Z362" i="2"/>
  <c r="Q362" i="2"/>
  <c r="Z361" i="2"/>
  <c r="Q361" i="2"/>
  <c r="Z360" i="2"/>
  <c r="Q360" i="2"/>
  <c r="Z358" i="2"/>
  <c r="Q358" i="2"/>
  <c r="Z357" i="2"/>
  <c r="Q357" i="2"/>
  <c r="Z356" i="2"/>
  <c r="Q356" i="2"/>
  <c r="Z355" i="2"/>
  <c r="Q355" i="2"/>
  <c r="Z354" i="2"/>
  <c r="Q354" i="2"/>
  <c r="Z353" i="2"/>
  <c r="Q353" i="2"/>
  <c r="Z352" i="2"/>
  <c r="Q352" i="2"/>
  <c r="Z351" i="2"/>
  <c r="Q351" i="2"/>
  <c r="Z350" i="2"/>
  <c r="Q350" i="2"/>
  <c r="Z349" i="2"/>
  <c r="Q349" i="2"/>
  <c r="Z348" i="2"/>
  <c r="Q348" i="2"/>
  <c r="Z347" i="2"/>
  <c r="Q347" i="2"/>
  <c r="Z346" i="2"/>
  <c r="Q346" i="2"/>
  <c r="Z345" i="2"/>
  <c r="Q345" i="2"/>
  <c r="Z344" i="2"/>
  <c r="Q344" i="2"/>
  <c r="Z342" i="2"/>
  <c r="Q342" i="2"/>
  <c r="Z341" i="2"/>
  <c r="Q341" i="2"/>
  <c r="Z340" i="2"/>
  <c r="Q340" i="2"/>
  <c r="Z339" i="2"/>
  <c r="Q339" i="2"/>
  <c r="Z338" i="2"/>
  <c r="Q338" i="2"/>
  <c r="Z337" i="2"/>
  <c r="Q337" i="2"/>
  <c r="Z336" i="2"/>
  <c r="Q336" i="2"/>
  <c r="Z335" i="2"/>
  <c r="Q335" i="2"/>
  <c r="Z334" i="2"/>
  <c r="Q334" i="2"/>
  <c r="Z333" i="2"/>
  <c r="Q333" i="2"/>
  <c r="Z332" i="2"/>
  <c r="Q332" i="2"/>
  <c r="Z331" i="2"/>
  <c r="Q331" i="2"/>
  <c r="Z330" i="2"/>
  <c r="Q330" i="2"/>
  <c r="Z329" i="2"/>
  <c r="Q329" i="2"/>
  <c r="Z328" i="2"/>
  <c r="Q328" i="2"/>
  <c r="Z326" i="2"/>
  <c r="Q326" i="2"/>
  <c r="Z325" i="2"/>
  <c r="Q325" i="2"/>
  <c r="Z324" i="2"/>
  <c r="Q324" i="2"/>
  <c r="Z323" i="2"/>
  <c r="Q323" i="2"/>
  <c r="Z322" i="2"/>
  <c r="Q322" i="2"/>
  <c r="Z321" i="2"/>
  <c r="Q321" i="2"/>
  <c r="Z320" i="2"/>
  <c r="Q320" i="2"/>
  <c r="Z319" i="2"/>
  <c r="Q319" i="2"/>
  <c r="Z318" i="2"/>
  <c r="Q318" i="2"/>
  <c r="Z317" i="2"/>
  <c r="Q317" i="2"/>
  <c r="Z316" i="2"/>
  <c r="Q316" i="2"/>
  <c r="Z315" i="2"/>
  <c r="Q315" i="2"/>
  <c r="Z314" i="2"/>
  <c r="Q314" i="2"/>
  <c r="Z313" i="2"/>
  <c r="Q313" i="2"/>
  <c r="Q312" i="2"/>
  <c r="Z312" i="2" s="1"/>
  <c r="Z310" i="2"/>
  <c r="Q310" i="2"/>
  <c r="Z309" i="2"/>
  <c r="Q309" i="2"/>
  <c r="Z308" i="2"/>
  <c r="Q308" i="2"/>
  <c r="Z307" i="2"/>
  <c r="Q307" i="2"/>
  <c r="Q306" i="2"/>
  <c r="Z306" i="2" s="1"/>
  <c r="AA306" i="2" s="1"/>
  <c r="Q305" i="2"/>
  <c r="Z305" i="2" s="1"/>
  <c r="AA305" i="2" s="1"/>
  <c r="Q304" i="2"/>
  <c r="Z304" i="2" s="1"/>
  <c r="AA304" i="2" s="1"/>
  <c r="Q303" i="2"/>
  <c r="Z303" i="2" s="1"/>
  <c r="AA303" i="2" s="1"/>
  <c r="Q302" i="2"/>
  <c r="Z302" i="2" s="1"/>
  <c r="AA302" i="2" s="1"/>
  <c r="Q301" i="2"/>
  <c r="Z301" i="2" s="1"/>
  <c r="AA301" i="2" s="1"/>
  <c r="Q300" i="2"/>
  <c r="Z300" i="2" s="1"/>
  <c r="AA300" i="2" s="1"/>
  <c r="Q299" i="2"/>
  <c r="Z299" i="2" s="1"/>
  <c r="AA299" i="2" s="1"/>
  <c r="Q298" i="2"/>
  <c r="Z298" i="2" s="1"/>
  <c r="AA298" i="2" s="1"/>
  <c r="Q297" i="2"/>
  <c r="Z297" i="2" s="1"/>
  <c r="AA297" i="2" s="1"/>
  <c r="Z296" i="2"/>
  <c r="Q296" i="2"/>
  <c r="Z294" i="2"/>
  <c r="Q294" i="2"/>
  <c r="Z293" i="2"/>
  <c r="Q293" i="2"/>
  <c r="Z292" i="2"/>
  <c r="Q292" i="2"/>
  <c r="Z291" i="2"/>
  <c r="Q291" i="2"/>
  <c r="Q290" i="2"/>
  <c r="Z290" i="2" s="1"/>
  <c r="Q289" i="2"/>
  <c r="Z289" i="2" s="1"/>
  <c r="Q288" i="2"/>
  <c r="Z288" i="2" s="1"/>
  <c r="AA288" i="2" s="1"/>
  <c r="Q287" i="2"/>
  <c r="Z287" i="2" s="1"/>
  <c r="Q286" i="2"/>
  <c r="Z286" i="2" s="1"/>
  <c r="Q285" i="2"/>
  <c r="Z285" i="2" s="1"/>
  <c r="Q284" i="2"/>
  <c r="Z284" i="2" s="1"/>
  <c r="Q283" i="2"/>
  <c r="Z283" i="2" s="1"/>
  <c r="Q282" i="2"/>
  <c r="Z282" i="2" s="1"/>
  <c r="Q281" i="2"/>
  <c r="Z281" i="2" s="1"/>
  <c r="Q280" i="2"/>
  <c r="Z280" i="2" s="1"/>
  <c r="Z278" i="2"/>
  <c r="Q278" i="2"/>
  <c r="Z277" i="2"/>
  <c r="Q277" i="2"/>
  <c r="Z276" i="2"/>
  <c r="Q276" i="2"/>
  <c r="Z275" i="2"/>
  <c r="Q275" i="2"/>
  <c r="Z274" i="2"/>
  <c r="Q274" i="2"/>
  <c r="Z273" i="2"/>
  <c r="Q273" i="2"/>
  <c r="Z272" i="2"/>
  <c r="Q272" i="2"/>
  <c r="Z271" i="2"/>
  <c r="Q271" i="2"/>
  <c r="Z270" i="2"/>
  <c r="Q270" i="2"/>
  <c r="Z269" i="2"/>
  <c r="Q269" i="2"/>
  <c r="Z268" i="2"/>
  <c r="Q268" i="2"/>
  <c r="Z267" i="2"/>
  <c r="Q267" i="2"/>
  <c r="Z266" i="2"/>
  <c r="Q266" i="2"/>
  <c r="Z265" i="2"/>
  <c r="Q265" i="2"/>
  <c r="Z264" i="2"/>
  <c r="Q264" i="2"/>
  <c r="Z262" i="2"/>
  <c r="Q262" i="2"/>
  <c r="Z261" i="2"/>
  <c r="Q261" i="2"/>
  <c r="Z260" i="2"/>
  <c r="Q260" i="2"/>
  <c r="Z259" i="2"/>
  <c r="Q259" i="2"/>
  <c r="Z258" i="2"/>
  <c r="Q258" i="2"/>
  <c r="Z257" i="2"/>
  <c r="Q257" i="2"/>
  <c r="Z256" i="2"/>
  <c r="Q256" i="2"/>
  <c r="Z255" i="2"/>
  <c r="Q255" i="2"/>
  <c r="Z254" i="2"/>
  <c r="Q254" i="2"/>
  <c r="Z253" i="2"/>
  <c r="Q253" i="2"/>
  <c r="Z252" i="2"/>
  <c r="Q252" i="2"/>
  <c r="Z251" i="2"/>
  <c r="Q251" i="2"/>
  <c r="Z250" i="2"/>
  <c r="Q250" i="2"/>
  <c r="Z249" i="2"/>
  <c r="Q249" i="2"/>
  <c r="Z248" i="2"/>
  <c r="Q248" i="2"/>
  <c r="Z246" i="2"/>
  <c r="Q246" i="2"/>
  <c r="Z245" i="2"/>
  <c r="Q245" i="2"/>
  <c r="Z244" i="2"/>
  <c r="Q244" i="2"/>
  <c r="Z243" i="2"/>
  <c r="Q243" i="2"/>
  <c r="Z242" i="2"/>
  <c r="Q242" i="2"/>
  <c r="Z241" i="2"/>
  <c r="Q241" i="2"/>
  <c r="Z240" i="2"/>
  <c r="Q240" i="2"/>
  <c r="Z239" i="2"/>
  <c r="Q239" i="2"/>
  <c r="Z238" i="2"/>
  <c r="Q238" i="2"/>
  <c r="Z237" i="2"/>
  <c r="Q237" i="2"/>
  <c r="Z236" i="2"/>
  <c r="Q236" i="2"/>
  <c r="Z235" i="2"/>
  <c r="Q235" i="2"/>
  <c r="Z234" i="2"/>
  <c r="Q234" i="2"/>
  <c r="Z233" i="2"/>
  <c r="Q233" i="2"/>
  <c r="Z232" i="2"/>
  <c r="Q232" i="2"/>
  <c r="Z230" i="2"/>
  <c r="Q230" i="2"/>
  <c r="Z229" i="2"/>
  <c r="Q229" i="2"/>
  <c r="Z228" i="2"/>
  <c r="Q228" i="2"/>
  <c r="Z227" i="2"/>
  <c r="Q227" i="2"/>
  <c r="Z226" i="2"/>
  <c r="Q226" i="2"/>
  <c r="Z225" i="2"/>
  <c r="Q225" i="2"/>
  <c r="Z224" i="2"/>
  <c r="Q224" i="2"/>
  <c r="Z223" i="2"/>
  <c r="Q223" i="2"/>
  <c r="Z222" i="2"/>
  <c r="Q222" i="2"/>
  <c r="Z221" i="2"/>
  <c r="Q221" i="2"/>
  <c r="Z220" i="2"/>
  <c r="Q220" i="2"/>
  <c r="Z219" i="2"/>
  <c r="Q219" i="2"/>
  <c r="Z218" i="2"/>
  <c r="Q218" i="2"/>
  <c r="Z217" i="2"/>
  <c r="Q217" i="2"/>
  <c r="Z216" i="2"/>
  <c r="Q216" i="2"/>
  <c r="Z214" i="2"/>
  <c r="Q214" i="2"/>
  <c r="Z213" i="2"/>
  <c r="Q213" i="2"/>
  <c r="Z212" i="2"/>
  <c r="Q212" i="2"/>
  <c r="Z211" i="2"/>
  <c r="Q211" i="2"/>
  <c r="Z210" i="2"/>
  <c r="Q210" i="2"/>
  <c r="Z209" i="2"/>
  <c r="Q209" i="2"/>
  <c r="Z208" i="2"/>
  <c r="Q208" i="2"/>
  <c r="Z207" i="2"/>
  <c r="Q207" i="2"/>
  <c r="Z206" i="2"/>
  <c r="Q206" i="2"/>
  <c r="Z205" i="2"/>
  <c r="Q205" i="2"/>
  <c r="Z204" i="2"/>
  <c r="Q204" i="2"/>
  <c r="Z203" i="2"/>
  <c r="Q203" i="2"/>
  <c r="Z202" i="2"/>
  <c r="Q202" i="2"/>
  <c r="Z201" i="2"/>
  <c r="Q201" i="2"/>
  <c r="Z200" i="2"/>
  <c r="Q200" i="2"/>
  <c r="Z198" i="2"/>
  <c r="Q198" i="2"/>
  <c r="Z197" i="2"/>
  <c r="Q197" i="2"/>
  <c r="Z196" i="2"/>
  <c r="Q196" i="2"/>
  <c r="Z195" i="2"/>
  <c r="Q195" i="2"/>
  <c r="Z194" i="2"/>
  <c r="Q194" i="2"/>
  <c r="Z193" i="2"/>
  <c r="Q193" i="2"/>
  <c r="Z192" i="2"/>
  <c r="Q192" i="2"/>
  <c r="Z191" i="2"/>
  <c r="Q191" i="2"/>
  <c r="Z190" i="2"/>
  <c r="Q190" i="2"/>
  <c r="Z189" i="2"/>
  <c r="Q189" i="2"/>
  <c r="Z188" i="2"/>
  <c r="Q188" i="2"/>
  <c r="Z187" i="2"/>
  <c r="Q187" i="2"/>
  <c r="Z186" i="2"/>
  <c r="Q186" i="2"/>
  <c r="Z185" i="2"/>
  <c r="Q185" i="2"/>
  <c r="Z184" i="2"/>
  <c r="Q184" i="2"/>
  <c r="Z182" i="2"/>
  <c r="Q182" i="2"/>
  <c r="Z181" i="2"/>
  <c r="Q181" i="2"/>
  <c r="Z180" i="2"/>
  <c r="Q180" i="2"/>
  <c r="Z179" i="2"/>
  <c r="Q179" i="2"/>
  <c r="Z178" i="2"/>
  <c r="Q178" i="2"/>
  <c r="Z177" i="2"/>
  <c r="Q177" i="2"/>
  <c r="Z176" i="2"/>
  <c r="Q176" i="2"/>
  <c r="Z175" i="2"/>
  <c r="Q175" i="2"/>
  <c r="Z174" i="2"/>
  <c r="Q174" i="2"/>
  <c r="Z173" i="2"/>
  <c r="Q173" i="2"/>
  <c r="Z172" i="2"/>
  <c r="Q172" i="2"/>
  <c r="Z171" i="2"/>
  <c r="Q171" i="2"/>
  <c r="Z170" i="2"/>
  <c r="Q170" i="2"/>
  <c r="Z169" i="2"/>
  <c r="Q169" i="2"/>
  <c r="Z168" i="2"/>
  <c r="Q168" i="2"/>
  <c r="Z166" i="2"/>
  <c r="Q166" i="2"/>
  <c r="Z165" i="2"/>
  <c r="Q165" i="2"/>
  <c r="Z164" i="2"/>
  <c r="Q164" i="2"/>
  <c r="Z163" i="2"/>
  <c r="Q163" i="2"/>
  <c r="Z162" i="2"/>
  <c r="Q162" i="2"/>
  <c r="Z161" i="2"/>
  <c r="Q161" i="2"/>
  <c r="Z160" i="2"/>
  <c r="Q160" i="2"/>
  <c r="Z159" i="2"/>
  <c r="Q159" i="2"/>
  <c r="Q158" i="2"/>
  <c r="Z158" i="2" s="1"/>
  <c r="AA158" i="2" s="1"/>
  <c r="Q157" i="2"/>
  <c r="Z157" i="2" s="1"/>
  <c r="AA157" i="2" s="1"/>
  <c r="Q156" i="2"/>
  <c r="Z156" i="2" s="1"/>
  <c r="AA156" i="2" s="1"/>
  <c r="Z155" i="2"/>
  <c r="Q155" i="2"/>
  <c r="Q154" i="2"/>
  <c r="Z154" i="2" s="1"/>
  <c r="AA154" i="2" s="1"/>
  <c r="Q153" i="2"/>
  <c r="Z153" i="2" s="1"/>
  <c r="AA153" i="2" s="1"/>
  <c r="Q152" i="2"/>
  <c r="Z152" i="2" s="1"/>
  <c r="AA152" i="2" s="1"/>
  <c r="Z150" i="2"/>
  <c r="Q150" i="2"/>
  <c r="Z149" i="2"/>
  <c r="Q149" i="2"/>
  <c r="Z148" i="2"/>
  <c r="Q148" i="2"/>
  <c r="Z147" i="2"/>
  <c r="Q147" i="2"/>
  <c r="Z146" i="2"/>
  <c r="Q146" i="2"/>
  <c r="Z145" i="2"/>
  <c r="Q145" i="2"/>
  <c r="Q144" i="2"/>
  <c r="Z144" i="2" s="1"/>
  <c r="Q143" i="2"/>
  <c r="Q142" i="2"/>
  <c r="Z142" i="2" s="1"/>
  <c r="AA142" i="2" s="1"/>
  <c r="Q141" i="2"/>
  <c r="Z141" i="2" s="1"/>
  <c r="Q140" i="2"/>
  <c r="Z140" i="2" s="1"/>
  <c r="Q139" i="2"/>
  <c r="Z139" i="2" s="1"/>
  <c r="Q138" i="2"/>
  <c r="Z138" i="2" s="1"/>
  <c r="Q137" i="2"/>
  <c r="Z137" i="2" s="1"/>
  <c r="Q136" i="2"/>
  <c r="Z136" i="2" s="1"/>
  <c r="Z134" i="2"/>
  <c r="Q134" i="2"/>
  <c r="Z133" i="2"/>
  <c r="Q133" i="2"/>
  <c r="Z132" i="2"/>
  <c r="Q132" i="2"/>
  <c r="Z131" i="2"/>
  <c r="Q131" i="2"/>
  <c r="Z130" i="2"/>
  <c r="Q130" i="2"/>
  <c r="Z129" i="2"/>
  <c r="Q129" i="2"/>
  <c r="Z128" i="2"/>
  <c r="Q128" i="2"/>
  <c r="Z127" i="2"/>
  <c r="Q127" i="2"/>
  <c r="Z126" i="2"/>
  <c r="Q126" i="2"/>
  <c r="Z125" i="2"/>
  <c r="Q125" i="2"/>
  <c r="Z124" i="2"/>
  <c r="Q124" i="2"/>
  <c r="Z123" i="2"/>
  <c r="Q123" i="2"/>
  <c r="Z122" i="2"/>
  <c r="Q122" i="2"/>
  <c r="Z121" i="2"/>
  <c r="Q121" i="2"/>
  <c r="Z120" i="2"/>
  <c r="Q120" i="2"/>
  <c r="Z118" i="2"/>
  <c r="Q118" i="2"/>
  <c r="Z117" i="2"/>
  <c r="Q117" i="2"/>
  <c r="Z116" i="2"/>
  <c r="Q116" i="2"/>
  <c r="Z115" i="2"/>
  <c r="Q115" i="2"/>
  <c r="Z114" i="2"/>
  <c r="Q114" i="2"/>
  <c r="Z113" i="2"/>
  <c r="Q113" i="2"/>
  <c r="Z112" i="2"/>
  <c r="Q112" i="2"/>
  <c r="Z111" i="2"/>
  <c r="Q111" i="2"/>
  <c r="Z110" i="2"/>
  <c r="Q110" i="2"/>
  <c r="Z109" i="2"/>
  <c r="Q109" i="2"/>
  <c r="Z108" i="2"/>
  <c r="Q108" i="2"/>
  <c r="Z107" i="2"/>
  <c r="Q107" i="2"/>
  <c r="Z106" i="2"/>
  <c r="Q106" i="2"/>
  <c r="Z105" i="2"/>
  <c r="Q105" i="2"/>
  <c r="Z104" i="2"/>
  <c r="Q104" i="2"/>
  <c r="Z102" i="2"/>
  <c r="Q102" i="2"/>
  <c r="Z101" i="2"/>
  <c r="Q101" i="2"/>
  <c r="Z100" i="2"/>
  <c r="Q100" i="2"/>
  <c r="Z99" i="2"/>
  <c r="Q99" i="2"/>
  <c r="Z98" i="2"/>
  <c r="Q98" i="2"/>
  <c r="Z97" i="2"/>
  <c r="Q97" i="2"/>
  <c r="Z96" i="2"/>
  <c r="Q96" i="2"/>
  <c r="Z95" i="2"/>
  <c r="Q95" i="2"/>
  <c r="Q94" i="2"/>
  <c r="Z94" i="2" s="1"/>
  <c r="AA94" i="2" s="1"/>
  <c r="Q93" i="2"/>
  <c r="Z93" i="2" s="1"/>
  <c r="AA93" i="2" s="1"/>
  <c r="Q92" i="2"/>
  <c r="Z92" i="2" s="1"/>
  <c r="AA92" i="2" s="1"/>
  <c r="Q91" i="2"/>
  <c r="Z91" i="2" s="1"/>
  <c r="AA91" i="2" s="1"/>
  <c r="Q90" i="2"/>
  <c r="Z90" i="2" s="1"/>
  <c r="AA90" i="2" s="1"/>
  <c r="Q89" i="2"/>
  <c r="Z89" i="2" s="1"/>
  <c r="AA89" i="2" s="1"/>
  <c r="Z88" i="2"/>
  <c r="Q88" i="2"/>
  <c r="Z86" i="2"/>
  <c r="Q86" i="2"/>
  <c r="Z85" i="2"/>
  <c r="Q85" i="2"/>
  <c r="Z84" i="2"/>
  <c r="Q84" i="2"/>
  <c r="Z83" i="2"/>
  <c r="Q83" i="2"/>
  <c r="Z82" i="2"/>
  <c r="Q82" i="2"/>
  <c r="Z81" i="2"/>
  <c r="Q81" i="2"/>
  <c r="Z80" i="2"/>
  <c r="Q80" i="2"/>
  <c r="Z79" i="2"/>
  <c r="Q79" i="2"/>
  <c r="Q78" i="2"/>
  <c r="Z78" i="2" s="1"/>
  <c r="AA78" i="2" s="1"/>
  <c r="Q77" i="2"/>
  <c r="Z77" i="2" s="1"/>
  <c r="Q76" i="2"/>
  <c r="Z76" i="2" s="1"/>
  <c r="Q75" i="2"/>
  <c r="Z75" i="2" s="1"/>
  <c r="Q74" i="2"/>
  <c r="Z74" i="2" s="1"/>
  <c r="Q73" i="2"/>
  <c r="Z73" i="2" s="1"/>
  <c r="Q72" i="2"/>
  <c r="Z72" i="2" s="1"/>
  <c r="Z70" i="2"/>
  <c r="Q70" i="2"/>
  <c r="Z69" i="2"/>
  <c r="Q69" i="2"/>
  <c r="Z68" i="2"/>
  <c r="Q68" i="2"/>
  <c r="Z67" i="2"/>
  <c r="Q67" i="2"/>
  <c r="Z66" i="2"/>
  <c r="Q66" i="2"/>
  <c r="Z65" i="2"/>
  <c r="Q65" i="2"/>
  <c r="Z64" i="2"/>
  <c r="Q64" i="2"/>
  <c r="Z63" i="2"/>
  <c r="Q63" i="2"/>
  <c r="Z62" i="2"/>
  <c r="Q62" i="2"/>
  <c r="Z61" i="2"/>
  <c r="Q61" i="2"/>
  <c r="Z60" i="2"/>
  <c r="Q60" i="2"/>
  <c r="Z59" i="2"/>
  <c r="Q59" i="2"/>
  <c r="Z58" i="2"/>
  <c r="Q58" i="2"/>
  <c r="Z57" i="2"/>
  <c r="Q57" i="2"/>
  <c r="Z56" i="2"/>
  <c r="Q56" i="2"/>
  <c r="Z54" i="2"/>
  <c r="Q54" i="2"/>
  <c r="Z53" i="2"/>
  <c r="Q53" i="2"/>
  <c r="Z52" i="2"/>
  <c r="Q52" i="2"/>
  <c r="Z51" i="2"/>
  <c r="Q51" i="2"/>
  <c r="Z50" i="2"/>
  <c r="Q50" i="2"/>
  <c r="Z49" i="2"/>
  <c r="Q49" i="2"/>
  <c r="Z48" i="2"/>
  <c r="Q48" i="2"/>
  <c r="Z47" i="2"/>
  <c r="Q47" i="2"/>
  <c r="Z46" i="2"/>
  <c r="Q46" i="2"/>
  <c r="Z45" i="2"/>
  <c r="Q45" i="2"/>
  <c r="Z44" i="2"/>
  <c r="Q44" i="2"/>
  <c r="Z43" i="2"/>
  <c r="Q43" i="2"/>
  <c r="Z42" i="2"/>
  <c r="Q42" i="2"/>
  <c r="Z41" i="2"/>
  <c r="Q41" i="2"/>
  <c r="Z40" i="2"/>
  <c r="Q40" i="2"/>
  <c r="Z854" i="3"/>
  <c r="Q854" i="3"/>
  <c r="Z853" i="3"/>
  <c r="Q853" i="3"/>
  <c r="Z852" i="3"/>
  <c r="Q852" i="3"/>
  <c r="Z851" i="3"/>
  <c r="Q851" i="3"/>
  <c r="Z850" i="3"/>
  <c r="Q850" i="3"/>
  <c r="Z849" i="3"/>
  <c r="Q849" i="3"/>
  <c r="Z848" i="3"/>
  <c r="Q848" i="3"/>
  <c r="Z847" i="3"/>
  <c r="Q847" i="3"/>
  <c r="Z846" i="3"/>
  <c r="Q846" i="3"/>
  <c r="Z845" i="3"/>
  <c r="Q845" i="3"/>
  <c r="Z844" i="3"/>
  <c r="Q844" i="3"/>
  <c r="Z843" i="3"/>
  <c r="Q843" i="3"/>
  <c r="Z842" i="3"/>
  <c r="Q842" i="3"/>
  <c r="Z841" i="3"/>
  <c r="Q841" i="3"/>
  <c r="Z840" i="3"/>
  <c r="Q840" i="3"/>
  <c r="Z838" i="3"/>
  <c r="Q838" i="3"/>
  <c r="Z837" i="3"/>
  <c r="Q837" i="3"/>
  <c r="Z836" i="3"/>
  <c r="Q836" i="3"/>
  <c r="Z835" i="3"/>
  <c r="Q835" i="3"/>
  <c r="Z834" i="3"/>
  <c r="Q834" i="3"/>
  <c r="Z833" i="3"/>
  <c r="AA833" i="3" s="1"/>
  <c r="Q833" i="3"/>
  <c r="Z832" i="3"/>
  <c r="Q832" i="3"/>
  <c r="Z831" i="3"/>
  <c r="Q831" i="3"/>
  <c r="Z830" i="3"/>
  <c r="Q830" i="3"/>
  <c r="Z829" i="3"/>
  <c r="Q829" i="3"/>
  <c r="Z828" i="3"/>
  <c r="Q828" i="3"/>
  <c r="Z827" i="3"/>
  <c r="Q827" i="3"/>
  <c r="Z826" i="3"/>
  <c r="Q826" i="3"/>
  <c r="Z825" i="3"/>
  <c r="Q825" i="3"/>
  <c r="Z824" i="3"/>
  <c r="Q824" i="3"/>
  <c r="Z822" i="3"/>
  <c r="Q822" i="3"/>
  <c r="Z821" i="3"/>
  <c r="Q821" i="3"/>
  <c r="Z820" i="3"/>
  <c r="Q820" i="3"/>
  <c r="Z819" i="3"/>
  <c r="Q819" i="3"/>
  <c r="Z818" i="3"/>
  <c r="Q818" i="3"/>
  <c r="Z817" i="3"/>
  <c r="Q817" i="3"/>
  <c r="Z816" i="3"/>
  <c r="Q816" i="3"/>
  <c r="Z815" i="3"/>
  <c r="Q815" i="3"/>
  <c r="Z814" i="3"/>
  <c r="Q814" i="3"/>
  <c r="Z813" i="3"/>
  <c r="Q813" i="3"/>
  <c r="Z812" i="3"/>
  <c r="Q812" i="3"/>
  <c r="Z811" i="3"/>
  <c r="Q811" i="3"/>
  <c r="Z810" i="3"/>
  <c r="Q810" i="3"/>
  <c r="Z809" i="3"/>
  <c r="Q809" i="3"/>
  <c r="Z808" i="3"/>
  <c r="Q808" i="3"/>
  <c r="Z806" i="3"/>
  <c r="Q806" i="3"/>
  <c r="Z805" i="3"/>
  <c r="Q805" i="3"/>
  <c r="Z804" i="3"/>
  <c r="Q804" i="3"/>
  <c r="Z803" i="3"/>
  <c r="Q803" i="3"/>
  <c r="Z802" i="3"/>
  <c r="Q802" i="3"/>
  <c r="Z801" i="3"/>
  <c r="Q801" i="3"/>
  <c r="Z800" i="3"/>
  <c r="Q800" i="3"/>
  <c r="Z799" i="3"/>
  <c r="Q799" i="3"/>
  <c r="Z798" i="3"/>
  <c r="Q798" i="3"/>
  <c r="Z797" i="3"/>
  <c r="Q797" i="3"/>
  <c r="Z796" i="3"/>
  <c r="Q796" i="3"/>
  <c r="Z795" i="3"/>
  <c r="Q795" i="3"/>
  <c r="Z794" i="3"/>
  <c r="Q794" i="3"/>
  <c r="Z793" i="3"/>
  <c r="Q793" i="3"/>
  <c r="Z792" i="3"/>
  <c r="Q792" i="3"/>
  <c r="Z790" i="3"/>
  <c r="Q790" i="3"/>
  <c r="Z789" i="3"/>
  <c r="Q789" i="3"/>
  <c r="Z788" i="3"/>
  <c r="Q788" i="3"/>
  <c r="Z787" i="3"/>
  <c r="Q787" i="3"/>
  <c r="Z786" i="3"/>
  <c r="Q786" i="3"/>
  <c r="Z785" i="3"/>
  <c r="Q785" i="3"/>
  <c r="Z784" i="3"/>
  <c r="Q784" i="3"/>
  <c r="Z783" i="3"/>
  <c r="Q783" i="3"/>
  <c r="Z782" i="3"/>
  <c r="Q782" i="3"/>
  <c r="Z781" i="3"/>
  <c r="Q781" i="3"/>
  <c r="Z780" i="3"/>
  <c r="Q780" i="3"/>
  <c r="Z779" i="3"/>
  <c r="Q779" i="3"/>
  <c r="Z778" i="3"/>
  <c r="Q778" i="3"/>
  <c r="Z777" i="3"/>
  <c r="Q777" i="3"/>
  <c r="Z776" i="3"/>
  <c r="Q776" i="3"/>
  <c r="Z774" i="3"/>
  <c r="Q774" i="3"/>
  <c r="Z773" i="3"/>
  <c r="Q773" i="3"/>
  <c r="Z772" i="3"/>
  <c r="Q772" i="3"/>
  <c r="Z771" i="3"/>
  <c r="Q771" i="3"/>
  <c r="Z770" i="3"/>
  <c r="Q770" i="3"/>
  <c r="Z769" i="3"/>
  <c r="Q769" i="3"/>
  <c r="Z768" i="3"/>
  <c r="Q768" i="3"/>
  <c r="Z767" i="3"/>
  <c r="Q767" i="3"/>
  <c r="Z766" i="3"/>
  <c r="Q766" i="3"/>
  <c r="Z765" i="3"/>
  <c r="Q765" i="3"/>
  <c r="Z764" i="3"/>
  <c r="Q764" i="3"/>
  <c r="Z763" i="3"/>
  <c r="Q763" i="3"/>
  <c r="Z762" i="3"/>
  <c r="Q762" i="3"/>
  <c r="Z761" i="3"/>
  <c r="Q761" i="3"/>
  <c r="Z760" i="3"/>
  <c r="Q760" i="3"/>
  <c r="Z758" i="3"/>
  <c r="Q758" i="3"/>
  <c r="Z757" i="3"/>
  <c r="Q757" i="3"/>
  <c r="Z756" i="3"/>
  <c r="Q756" i="3"/>
  <c r="Z755" i="3"/>
  <c r="Q755" i="3"/>
  <c r="Z754" i="3"/>
  <c r="Q754" i="3"/>
  <c r="Z753" i="3"/>
  <c r="Q753" i="3"/>
  <c r="Z752" i="3"/>
  <c r="Q752" i="3"/>
  <c r="Z751" i="3"/>
  <c r="Q751" i="3"/>
  <c r="Z750" i="3"/>
  <c r="Q750" i="3"/>
  <c r="Z749" i="3"/>
  <c r="Q749" i="3"/>
  <c r="Z748" i="3"/>
  <c r="Q748" i="3"/>
  <c r="Z747" i="3"/>
  <c r="Q747" i="3"/>
  <c r="Z746" i="3"/>
  <c r="Q746" i="3"/>
  <c r="Q745" i="3"/>
  <c r="Z745" i="3" s="1"/>
  <c r="AA745" i="3" s="1"/>
  <c r="Z744" i="3"/>
  <c r="Q744" i="3"/>
  <c r="Z742" i="3"/>
  <c r="Q742" i="3"/>
  <c r="Z741" i="3"/>
  <c r="Q741" i="3"/>
  <c r="Z740" i="3"/>
  <c r="Q740" i="3"/>
  <c r="Z739" i="3"/>
  <c r="Q739" i="3"/>
  <c r="Z738" i="3"/>
  <c r="Q738" i="3"/>
  <c r="Z737" i="3"/>
  <c r="Q737" i="3"/>
  <c r="Z736" i="3"/>
  <c r="Q736" i="3"/>
  <c r="Z735" i="3"/>
  <c r="Q735" i="3"/>
  <c r="Z734" i="3"/>
  <c r="Q734" i="3"/>
  <c r="Z733" i="3"/>
  <c r="Q733" i="3"/>
  <c r="Z732" i="3"/>
  <c r="Q732" i="3"/>
  <c r="Z731" i="3"/>
  <c r="Q731" i="3"/>
  <c r="Q730" i="3"/>
  <c r="Z730" i="3" s="1"/>
  <c r="AA730" i="3" s="1"/>
  <c r="Q729" i="3"/>
  <c r="Z729" i="3" s="1"/>
  <c r="AA729" i="3" s="1"/>
  <c r="Q728" i="3"/>
  <c r="Z728" i="3" s="1"/>
  <c r="AA728" i="3" s="1"/>
  <c r="Z726" i="3"/>
  <c r="Q726" i="3"/>
  <c r="Z725" i="3"/>
  <c r="Q725" i="3"/>
  <c r="Z724" i="3"/>
  <c r="Q724" i="3"/>
  <c r="Z723" i="3"/>
  <c r="Q723" i="3"/>
  <c r="Z722" i="3"/>
  <c r="Q722" i="3"/>
  <c r="Z721" i="3"/>
  <c r="Q721" i="3"/>
  <c r="Z720" i="3"/>
  <c r="Q720" i="3"/>
  <c r="Z719" i="3"/>
  <c r="Q719" i="3"/>
  <c r="Z718" i="3"/>
  <c r="Q718" i="3"/>
  <c r="Z717" i="3"/>
  <c r="Q717" i="3"/>
  <c r="Z716" i="3"/>
  <c r="Q716" i="3"/>
  <c r="Z715" i="3"/>
  <c r="Q715" i="3"/>
  <c r="Q714" i="3"/>
  <c r="Z714" i="3" s="1"/>
  <c r="Q713" i="3"/>
  <c r="Z713" i="3" s="1"/>
  <c r="Q712" i="3"/>
  <c r="Z712" i="3" s="1"/>
  <c r="Z710" i="3"/>
  <c r="Q710" i="3"/>
  <c r="Z709" i="3"/>
  <c r="Q709" i="3"/>
  <c r="Z708" i="3"/>
  <c r="Q708" i="3"/>
  <c r="Z707" i="3"/>
  <c r="Q707" i="3"/>
  <c r="Z706" i="3"/>
  <c r="Q706" i="3"/>
  <c r="Z705" i="3"/>
  <c r="Q705" i="3"/>
  <c r="Z704" i="3"/>
  <c r="Q704" i="3"/>
  <c r="Z703" i="3"/>
  <c r="Q703" i="3"/>
  <c r="Z702" i="3"/>
  <c r="Q702" i="3"/>
  <c r="Z701" i="3"/>
  <c r="Q701" i="3"/>
  <c r="Z700" i="3"/>
  <c r="Q700" i="3"/>
  <c r="Z699" i="3"/>
  <c r="Q699" i="3"/>
  <c r="Z698" i="3"/>
  <c r="Q698" i="3"/>
  <c r="Z697" i="3"/>
  <c r="Q697" i="3"/>
  <c r="Z696" i="3"/>
  <c r="Q696" i="3"/>
  <c r="Z694" i="3"/>
  <c r="Q694" i="3"/>
  <c r="Z693" i="3"/>
  <c r="Q693" i="3"/>
  <c r="Z692" i="3"/>
  <c r="Q692" i="3"/>
  <c r="Z691" i="3"/>
  <c r="Q691" i="3"/>
  <c r="Z690" i="3"/>
  <c r="Q690" i="3"/>
  <c r="Z689" i="3"/>
  <c r="Q689" i="3"/>
  <c r="Z688" i="3"/>
  <c r="Q688" i="3"/>
  <c r="Z687" i="3"/>
  <c r="Q687" i="3"/>
  <c r="Z686" i="3"/>
  <c r="Q686" i="3"/>
  <c r="Z685" i="3"/>
  <c r="Q685" i="3"/>
  <c r="Z684" i="3"/>
  <c r="Q684" i="3"/>
  <c r="Z683" i="3"/>
  <c r="Q683" i="3"/>
  <c r="Z682" i="3"/>
  <c r="Q682" i="3"/>
  <c r="Z681" i="3"/>
  <c r="Q681" i="3"/>
  <c r="Z680" i="3"/>
  <c r="Q680" i="3"/>
  <c r="Z678" i="3"/>
  <c r="Q678" i="3"/>
  <c r="Z677" i="3"/>
  <c r="Q677" i="3"/>
  <c r="Z676" i="3"/>
  <c r="Q676" i="3"/>
  <c r="Z675" i="3"/>
  <c r="Q675" i="3"/>
  <c r="Z674" i="3"/>
  <c r="Q674" i="3"/>
  <c r="Z673" i="3"/>
  <c r="Q673" i="3"/>
  <c r="Z672" i="3"/>
  <c r="Q672" i="3"/>
  <c r="Z671" i="3"/>
  <c r="Q671" i="3"/>
  <c r="Z670" i="3"/>
  <c r="Q670" i="3"/>
  <c r="Z669" i="3"/>
  <c r="Q669" i="3"/>
  <c r="Z668" i="3"/>
  <c r="Q668" i="3"/>
  <c r="Z667" i="3"/>
  <c r="Q667" i="3"/>
  <c r="Z666" i="3"/>
  <c r="Q666" i="3"/>
  <c r="Z665" i="3"/>
  <c r="Q665" i="3"/>
  <c r="Z664" i="3"/>
  <c r="Q664" i="3"/>
  <c r="Z662" i="3"/>
  <c r="Q662" i="3"/>
  <c r="Z661" i="3"/>
  <c r="Q661" i="3"/>
  <c r="Z660" i="3"/>
  <c r="Q660" i="3"/>
  <c r="Z659" i="3"/>
  <c r="Q659" i="3"/>
  <c r="Z658" i="3"/>
  <c r="Q658" i="3"/>
  <c r="Z657" i="3"/>
  <c r="Q657" i="3"/>
  <c r="Z656" i="3"/>
  <c r="Q656" i="3"/>
  <c r="Z655" i="3"/>
  <c r="Q655" i="3"/>
  <c r="Z654" i="3"/>
  <c r="Q654" i="3"/>
  <c r="Z653" i="3"/>
  <c r="Q653" i="3"/>
  <c r="Z652" i="3"/>
  <c r="Q652" i="3"/>
  <c r="Z651" i="3"/>
  <c r="Q651" i="3"/>
  <c r="Z650" i="3"/>
  <c r="Q650" i="3"/>
  <c r="Z649" i="3"/>
  <c r="Q649" i="3"/>
  <c r="Z648" i="3"/>
  <c r="Q648" i="3"/>
  <c r="Z646" i="3"/>
  <c r="Q646" i="3"/>
  <c r="Z645" i="3"/>
  <c r="Q645" i="3"/>
  <c r="Z644" i="3"/>
  <c r="Q644" i="3"/>
  <c r="Z643" i="3"/>
  <c r="Q643" i="3"/>
  <c r="Z642" i="3"/>
  <c r="Q642" i="3"/>
  <c r="Z641" i="3"/>
  <c r="Q641" i="3"/>
  <c r="Z640" i="3"/>
  <c r="Q640" i="3"/>
  <c r="Z639" i="3"/>
  <c r="Q639" i="3"/>
  <c r="Z638" i="3"/>
  <c r="Q638" i="3"/>
  <c r="Z637" i="3"/>
  <c r="Q637" i="3"/>
  <c r="Z636" i="3"/>
  <c r="Q636" i="3"/>
  <c r="Z635" i="3"/>
  <c r="Q635" i="3"/>
  <c r="Z634" i="3"/>
  <c r="Q634" i="3"/>
  <c r="Z633" i="3"/>
  <c r="Q633" i="3"/>
  <c r="Z632" i="3"/>
  <c r="Q632" i="3"/>
  <c r="Z630" i="3"/>
  <c r="Q630" i="3"/>
  <c r="Z629" i="3"/>
  <c r="Q629" i="3"/>
  <c r="Z628" i="3"/>
  <c r="Q628" i="3"/>
  <c r="Z627" i="3"/>
  <c r="Q627" i="3"/>
  <c r="Z626" i="3"/>
  <c r="Q626" i="3"/>
  <c r="Z625" i="3"/>
  <c r="Q625" i="3"/>
  <c r="Z624" i="3"/>
  <c r="Q624" i="3"/>
  <c r="Z623" i="3"/>
  <c r="Q623" i="3"/>
  <c r="Z622" i="3"/>
  <c r="Q622" i="3"/>
  <c r="Z621" i="3"/>
  <c r="Q621" i="3"/>
  <c r="Z620" i="3"/>
  <c r="Q620" i="3"/>
  <c r="Z619" i="3"/>
  <c r="Q619" i="3"/>
  <c r="Z618" i="3"/>
  <c r="Q618" i="3"/>
  <c r="Z617" i="3"/>
  <c r="Q617" i="3"/>
  <c r="Z616" i="3"/>
  <c r="Q616" i="3"/>
  <c r="Z614" i="3"/>
  <c r="Q614" i="3"/>
  <c r="Z613" i="3"/>
  <c r="Q613" i="3"/>
  <c r="Z612" i="3"/>
  <c r="Q612" i="3"/>
  <c r="Z611" i="3"/>
  <c r="Q611" i="3"/>
  <c r="Z610" i="3"/>
  <c r="Q610" i="3"/>
  <c r="Z609" i="3"/>
  <c r="Q609" i="3"/>
  <c r="Z608" i="3"/>
  <c r="Q608" i="3"/>
  <c r="Z607" i="3"/>
  <c r="Q607" i="3"/>
  <c r="Z606" i="3"/>
  <c r="Q606" i="3"/>
  <c r="Z605" i="3"/>
  <c r="Q605" i="3"/>
  <c r="Z604" i="3"/>
  <c r="Q604" i="3"/>
  <c r="Z603" i="3"/>
  <c r="Q603" i="3"/>
  <c r="Z602" i="3"/>
  <c r="Q602" i="3"/>
  <c r="Z601" i="3"/>
  <c r="Q601" i="3"/>
  <c r="Z600" i="3"/>
  <c r="Q600" i="3"/>
  <c r="Z598" i="3"/>
  <c r="Q598" i="3"/>
  <c r="Z597" i="3"/>
  <c r="Q597" i="3"/>
  <c r="Z596" i="3"/>
  <c r="Q596" i="3"/>
  <c r="Z595" i="3"/>
  <c r="Q595" i="3"/>
  <c r="Z594" i="3"/>
  <c r="Q594" i="3"/>
  <c r="Z593" i="3"/>
  <c r="Q593" i="3"/>
  <c r="Z592" i="3"/>
  <c r="Q592" i="3"/>
  <c r="Z591" i="3"/>
  <c r="Q591" i="3"/>
  <c r="Z590" i="3"/>
  <c r="Q590" i="3"/>
  <c r="Z589" i="3"/>
  <c r="Q589" i="3"/>
  <c r="Z588" i="3"/>
  <c r="Q588" i="3"/>
  <c r="Z587" i="3"/>
  <c r="Q587" i="3"/>
  <c r="Z586" i="3"/>
  <c r="Q586" i="3"/>
  <c r="Z585" i="3"/>
  <c r="Q585" i="3"/>
  <c r="Z584" i="3"/>
  <c r="Q584" i="3"/>
  <c r="Z582" i="3"/>
  <c r="Q582" i="3"/>
  <c r="Z581" i="3"/>
  <c r="Q581" i="3"/>
  <c r="Z580" i="3"/>
  <c r="Q580" i="3"/>
  <c r="Z579" i="3"/>
  <c r="Q579" i="3"/>
  <c r="Z578" i="3"/>
  <c r="Q578" i="3"/>
  <c r="Z577" i="3"/>
  <c r="Q577" i="3"/>
  <c r="Z576" i="3"/>
  <c r="Q576" i="3"/>
  <c r="Z575" i="3"/>
  <c r="Q575" i="3"/>
  <c r="Z574" i="3"/>
  <c r="Q574" i="3"/>
  <c r="Z573" i="3"/>
  <c r="Q573" i="3"/>
  <c r="Z572" i="3"/>
  <c r="Q572" i="3"/>
  <c r="Z571" i="3"/>
  <c r="Q571" i="3"/>
  <c r="Z570" i="3"/>
  <c r="Q570" i="3"/>
  <c r="Z569" i="3"/>
  <c r="Q569" i="3"/>
  <c r="Z568" i="3"/>
  <c r="Q568" i="3"/>
  <c r="Z566" i="3"/>
  <c r="Q566" i="3"/>
  <c r="Z565" i="3"/>
  <c r="Q565" i="3"/>
  <c r="Z564" i="3"/>
  <c r="Q564" i="3"/>
  <c r="Z563" i="3"/>
  <c r="Q563" i="3"/>
  <c r="Z562" i="3"/>
  <c r="Q562" i="3"/>
  <c r="Z561" i="3"/>
  <c r="Q561" i="3"/>
  <c r="Z560" i="3"/>
  <c r="Q560" i="3"/>
  <c r="Z559" i="3"/>
  <c r="Q559" i="3"/>
  <c r="Z558" i="3"/>
  <c r="Q558" i="3"/>
  <c r="Z557" i="3"/>
  <c r="Q557" i="3"/>
  <c r="Z556" i="3"/>
  <c r="Q556" i="3"/>
  <c r="Z555" i="3"/>
  <c r="Q555" i="3"/>
  <c r="Z554" i="3"/>
  <c r="Q554" i="3"/>
  <c r="Z553" i="3"/>
  <c r="Q553" i="3"/>
  <c r="Z552" i="3"/>
  <c r="Q552" i="3"/>
  <c r="Z550" i="3"/>
  <c r="Q550" i="3"/>
  <c r="Z549" i="3"/>
  <c r="Q549" i="3"/>
  <c r="Z548" i="3"/>
  <c r="Q548" i="3"/>
  <c r="Z547" i="3"/>
  <c r="Q547" i="3"/>
  <c r="Z546" i="3"/>
  <c r="Q546" i="3"/>
  <c r="Z545" i="3"/>
  <c r="Q545" i="3"/>
  <c r="Z544" i="3"/>
  <c r="Q544" i="3"/>
  <c r="Z543" i="3"/>
  <c r="Q543" i="3"/>
  <c r="Z542" i="3"/>
  <c r="Q542" i="3"/>
  <c r="Z541" i="3"/>
  <c r="Q541" i="3"/>
  <c r="Z540" i="3"/>
  <c r="Q540" i="3"/>
  <c r="Z539" i="3"/>
  <c r="Q539" i="3"/>
  <c r="Z538" i="3"/>
  <c r="Q538" i="3"/>
  <c r="Z537" i="3"/>
  <c r="Q537" i="3"/>
  <c r="Q536" i="3"/>
  <c r="Z536" i="3" s="1"/>
  <c r="Z534" i="3"/>
  <c r="Q534" i="3"/>
  <c r="Z533" i="3"/>
  <c r="Q533" i="3"/>
  <c r="Z532" i="3"/>
  <c r="Q532" i="3"/>
  <c r="Z531" i="3"/>
  <c r="Q531" i="3"/>
  <c r="Z530" i="3"/>
  <c r="Q530" i="3"/>
  <c r="Z529" i="3"/>
  <c r="Q529" i="3"/>
  <c r="Z528" i="3"/>
  <c r="Q528" i="3"/>
  <c r="Z527" i="3"/>
  <c r="Q527" i="3"/>
  <c r="Z526" i="3"/>
  <c r="Q526" i="3"/>
  <c r="Z525" i="3"/>
  <c r="Q525" i="3"/>
  <c r="Z524" i="3"/>
  <c r="Q524" i="3"/>
  <c r="Z523" i="3"/>
  <c r="Q523" i="3"/>
  <c r="Z522" i="3"/>
  <c r="Q522" i="3"/>
  <c r="Z521" i="3"/>
  <c r="Q521" i="3"/>
  <c r="Z520" i="3"/>
  <c r="Q520" i="3"/>
  <c r="Z518" i="3"/>
  <c r="Q518" i="3"/>
  <c r="Z517" i="3"/>
  <c r="Q517" i="3"/>
  <c r="Z516" i="3"/>
  <c r="Q516" i="3"/>
  <c r="Z515" i="3"/>
  <c r="Q515" i="3"/>
  <c r="Z514" i="3"/>
  <c r="Q514" i="3"/>
  <c r="Z513" i="3"/>
  <c r="Q513" i="3"/>
  <c r="Z512" i="3"/>
  <c r="Q512" i="3"/>
  <c r="Z511" i="3"/>
  <c r="Q511" i="3"/>
  <c r="Z510" i="3"/>
  <c r="Q510" i="3"/>
  <c r="Z509" i="3"/>
  <c r="Q509" i="3"/>
  <c r="Z508" i="3"/>
  <c r="Q508" i="3"/>
  <c r="Z507" i="3"/>
  <c r="Q507" i="3"/>
  <c r="Z506" i="3"/>
  <c r="Q506" i="3"/>
  <c r="Z505" i="3"/>
  <c r="Q505" i="3"/>
  <c r="Z504" i="3"/>
  <c r="Q504" i="3"/>
  <c r="Z502" i="3"/>
  <c r="Q502" i="3"/>
  <c r="Z501" i="3"/>
  <c r="Q501" i="3"/>
  <c r="Z500" i="3"/>
  <c r="Q500" i="3"/>
  <c r="Z499" i="3"/>
  <c r="Q499" i="3"/>
  <c r="Z498" i="3"/>
  <c r="Q498" i="3"/>
  <c r="Z497" i="3"/>
  <c r="Q497" i="3"/>
  <c r="Z496" i="3"/>
  <c r="Q496" i="3"/>
  <c r="Z495" i="3"/>
  <c r="Q495" i="3"/>
  <c r="Z494" i="3"/>
  <c r="Q494" i="3"/>
  <c r="Z493" i="3"/>
  <c r="Q493" i="3"/>
  <c r="Z492" i="3"/>
  <c r="Q492" i="3"/>
  <c r="Z491" i="3"/>
  <c r="Q491" i="3"/>
  <c r="Z490" i="3"/>
  <c r="Q490" i="3"/>
  <c r="Z489" i="3"/>
  <c r="Q489" i="3"/>
  <c r="Z488" i="3"/>
  <c r="Q488" i="3"/>
  <c r="Z486" i="3"/>
  <c r="Q486" i="3"/>
  <c r="Z485" i="3"/>
  <c r="Q485" i="3"/>
  <c r="Z484" i="3"/>
  <c r="Q484" i="3"/>
  <c r="Z483" i="3"/>
  <c r="Q483" i="3"/>
  <c r="Z482" i="3"/>
  <c r="Q482" i="3"/>
  <c r="Z481" i="3"/>
  <c r="Q481" i="3"/>
  <c r="Z480" i="3"/>
  <c r="Q480" i="3"/>
  <c r="Z479" i="3"/>
  <c r="Q479" i="3"/>
  <c r="Z478" i="3"/>
  <c r="Q478" i="3"/>
  <c r="Z477" i="3"/>
  <c r="Q477" i="3"/>
  <c r="Z476" i="3"/>
  <c r="Q476" i="3"/>
  <c r="Z475" i="3"/>
  <c r="Q475" i="3"/>
  <c r="Z474" i="3"/>
  <c r="Q474" i="3"/>
  <c r="Z473" i="3"/>
  <c r="Q473" i="3"/>
  <c r="Z472" i="3"/>
  <c r="Q472" i="3"/>
  <c r="Z470" i="3"/>
  <c r="Q470" i="3"/>
  <c r="Z469" i="3"/>
  <c r="Q469" i="3"/>
  <c r="Z468" i="3"/>
  <c r="Q468" i="3"/>
  <c r="Z467" i="3"/>
  <c r="Q467" i="3"/>
  <c r="Z466" i="3"/>
  <c r="Q466" i="3"/>
  <c r="Z465" i="3"/>
  <c r="Q465" i="3"/>
  <c r="Z464" i="3"/>
  <c r="Q464" i="3"/>
  <c r="Z463" i="3"/>
  <c r="Q463" i="3"/>
  <c r="Z462" i="3"/>
  <c r="Q462" i="3"/>
  <c r="Z461" i="3"/>
  <c r="Q461" i="3"/>
  <c r="Z460" i="3"/>
  <c r="Q460" i="3"/>
  <c r="Z459" i="3"/>
  <c r="Q459" i="3"/>
  <c r="Z458" i="3"/>
  <c r="Q458" i="3"/>
  <c r="Z457" i="3"/>
  <c r="Q457" i="3"/>
  <c r="Z456" i="3"/>
  <c r="Q456" i="3"/>
  <c r="Z454" i="3"/>
  <c r="Q454" i="3"/>
  <c r="Z453" i="3"/>
  <c r="Q453" i="3"/>
  <c r="Z452" i="3"/>
  <c r="Q452" i="3"/>
  <c r="Z451" i="3"/>
  <c r="Q451" i="3"/>
  <c r="Z450" i="3"/>
  <c r="Q450" i="3"/>
  <c r="Z449" i="3"/>
  <c r="Q449" i="3"/>
  <c r="Z448" i="3"/>
  <c r="Q448" i="3"/>
  <c r="Z447" i="3"/>
  <c r="Q447" i="3"/>
  <c r="Z446" i="3"/>
  <c r="Q446" i="3"/>
  <c r="Z445" i="3"/>
  <c r="Q445" i="3"/>
  <c r="Z444" i="3"/>
  <c r="Q444" i="3"/>
  <c r="Z443" i="3"/>
  <c r="Q443" i="3"/>
  <c r="Z442" i="3"/>
  <c r="Q442" i="3"/>
  <c r="Z441" i="3"/>
  <c r="Q441" i="3"/>
  <c r="Z440" i="3"/>
  <c r="Q440" i="3"/>
  <c r="Z438" i="3"/>
  <c r="Q438" i="3"/>
  <c r="Z437" i="3"/>
  <c r="Q437" i="3"/>
  <c r="Z436" i="3"/>
  <c r="Q436" i="3"/>
  <c r="Z435" i="3"/>
  <c r="Q435" i="3"/>
  <c r="Z434" i="3"/>
  <c r="Q434" i="3"/>
  <c r="Z433" i="3"/>
  <c r="Q433" i="3"/>
  <c r="Z432" i="3"/>
  <c r="Q432" i="3"/>
  <c r="Q431" i="3"/>
  <c r="Z431" i="3" s="1"/>
  <c r="AA431" i="3" s="1"/>
  <c r="Q430" i="3"/>
  <c r="Z430" i="3" s="1"/>
  <c r="AA430" i="3" s="1"/>
  <c r="Q429" i="3"/>
  <c r="Z429" i="3" s="1"/>
  <c r="AA429" i="3" s="1"/>
  <c r="Q428" i="3"/>
  <c r="Z428" i="3" s="1"/>
  <c r="AA428" i="3" s="1"/>
  <c r="Q427" i="3"/>
  <c r="Z427" i="3" s="1"/>
  <c r="AA427" i="3" s="1"/>
  <c r="Q426" i="3"/>
  <c r="Z426" i="3" s="1"/>
  <c r="AA426" i="3" s="1"/>
  <c r="Q425" i="3"/>
  <c r="Z425" i="3" s="1"/>
  <c r="AA425" i="3" s="1"/>
  <c r="Q424" i="3"/>
  <c r="Z424" i="3" s="1"/>
  <c r="AA424" i="3" s="1"/>
  <c r="Z422" i="3"/>
  <c r="Q422" i="3"/>
  <c r="Z421" i="3"/>
  <c r="Q421" i="3"/>
  <c r="Z420" i="3"/>
  <c r="Q420" i="3"/>
  <c r="Z419" i="3"/>
  <c r="Q419" i="3"/>
  <c r="Z418" i="3"/>
  <c r="Q418" i="3"/>
  <c r="Z417" i="3"/>
  <c r="Q417" i="3"/>
  <c r="Z416" i="3"/>
  <c r="Q416" i="3"/>
  <c r="Q415" i="3"/>
  <c r="Z415" i="3" s="1"/>
  <c r="Q414" i="3"/>
  <c r="Z414" i="3" s="1"/>
  <c r="Q413" i="3"/>
  <c r="Z413" i="3" s="1"/>
  <c r="AA413" i="3" s="1"/>
  <c r="Q412" i="3"/>
  <c r="Z412" i="3" s="1"/>
  <c r="AA412" i="3" s="1"/>
  <c r="Q411" i="3"/>
  <c r="Z411" i="3" s="1"/>
  <c r="AA411" i="3" s="1"/>
  <c r="Q410" i="3"/>
  <c r="Z410" i="3" s="1"/>
  <c r="Q409" i="3"/>
  <c r="Z409" i="3" s="1"/>
  <c r="AA409" i="3" s="1"/>
  <c r="Q408" i="3"/>
  <c r="Z408" i="3" s="1"/>
  <c r="AA408" i="3" s="1"/>
  <c r="Z406" i="3"/>
  <c r="Q406" i="3"/>
  <c r="Z405" i="3"/>
  <c r="Q405" i="3"/>
  <c r="Z404" i="3"/>
  <c r="Q404" i="3"/>
  <c r="Z403" i="3"/>
  <c r="Q403" i="3"/>
  <c r="Z402" i="3"/>
  <c r="Q402" i="3"/>
  <c r="Z401" i="3"/>
  <c r="Q401" i="3"/>
  <c r="Q400" i="3"/>
  <c r="Z400" i="3" s="1"/>
  <c r="AA400" i="3" s="1"/>
  <c r="Q399" i="3"/>
  <c r="Z399" i="3" s="1"/>
  <c r="AA399" i="3" s="1"/>
  <c r="Q398" i="3"/>
  <c r="Z398" i="3" s="1"/>
  <c r="AA398" i="3" s="1"/>
  <c r="Q397" i="3"/>
  <c r="Z397" i="3" s="1"/>
  <c r="AA397" i="3" s="1"/>
  <c r="Q396" i="3"/>
  <c r="Z396" i="3" s="1"/>
  <c r="AA396" i="3" s="1"/>
  <c r="Q395" i="3"/>
  <c r="Z395" i="3" s="1"/>
  <c r="AA395" i="3" s="1"/>
  <c r="Q394" i="3"/>
  <c r="Z394" i="3" s="1"/>
  <c r="AA394" i="3" s="1"/>
  <c r="Q393" i="3"/>
  <c r="Z393" i="3" s="1"/>
  <c r="AA393" i="3" s="1"/>
  <c r="Q392" i="3"/>
  <c r="Z392" i="3" s="1"/>
  <c r="AA392" i="3" s="1"/>
  <c r="Z390" i="3"/>
  <c r="Q390" i="3"/>
  <c r="Z389" i="3"/>
  <c r="Q389" i="3"/>
  <c r="Z388" i="3"/>
  <c r="Q388" i="3"/>
  <c r="Z387" i="3"/>
  <c r="Q387" i="3"/>
  <c r="Z386" i="3"/>
  <c r="Q386" i="3"/>
  <c r="Z385" i="3"/>
  <c r="Q385" i="3"/>
  <c r="Q384" i="3"/>
  <c r="Z384" i="3" s="1"/>
  <c r="AA384" i="3" s="1"/>
  <c r="Q383" i="3"/>
  <c r="Q382" i="3"/>
  <c r="Q381" i="3"/>
  <c r="Z381" i="3" s="1"/>
  <c r="AA381" i="3" s="1"/>
  <c r="Q380" i="3"/>
  <c r="Q379" i="3"/>
  <c r="Z379" i="3" s="1"/>
  <c r="Q378" i="3"/>
  <c r="Q377" i="3"/>
  <c r="Z377" i="3" s="1"/>
  <c r="Q376" i="3"/>
  <c r="Z376" i="3" s="1"/>
  <c r="Z374" i="3"/>
  <c r="Q374" i="3"/>
  <c r="Z373" i="3"/>
  <c r="Q373" i="3"/>
  <c r="Z372" i="3"/>
  <c r="Q372" i="3"/>
  <c r="Z371" i="3"/>
  <c r="Q371" i="3"/>
  <c r="Z370" i="3"/>
  <c r="Q370" i="3"/>
  <c r="Z369" i="3"/>
  <c r="Q369" i="3"/>
  <c r="Z368" i="3"/>
  <c r="Q368" i="3"/>
  <c r="Z367" i="3"/>
  <c r="Q367" i="3"/>
  <c r="Q366" i="3"/>
  <c r="Z366" i="3" s="1"/>
  <c r="AA366" i="3" s="1"/>
  <c r="Q365" i="3"/>
  <c r="Z365" i="3" s="1"/>
  <c r="AA365" i="3" s="1"/>
  <c r="Q364" i="3"/>
  <c r="Z364" i="3" s="1"/>
  <c r="AA364" i="3" s="1"/>
  <c r="Q363" i="3"/>
  <c r="Z363" i="3" s="1"/>
  <c r="AA363" i="3" s="1"/>
  <c r="Q362" i="3"/>
  <c r="Z362" i="3" s="1"/>
  <c r="AA362" i="3" s="1"/>
  <c r="Q361" i="3"/>
  <c r="Z361" i="3" s="1"/>
  <c r="AA361" i="3" s="1"/>
  <c r="Z360" i="3"/>
  <c r="Q360" i="3"/>
  <c r="Z358" i="3"/>
  <c r="Q358" i="3"/>
  <c r="Z357" i="3"/>
  <c r="Q357" i="3"/>
  <c r="Z356" i="3"/>
  <c r="Q356" i="3"/>
  <c r="Z355" i="3"/>
  <c r="Q355" i="3"/>
  <c r="Z354" i="3"/>
  <c r="Q354" i="3"/>
  <c r="Z353" i="3"/>
  <c r="Q353" i="3"/>
  <c r="Q352" i="3"/>
  <c r="Z352" i="3" s="1"/>
  <c r="AA352" i="3" s="1"/>
  <c r="Q351" i="3"/>
  <c r="Z351" i="3" s="1"/>
  <c r="AA351" i="3" s="1"/>
  <c r="Q350" i="3"/>
  <c r="Z350" i="3" s="1"/>
  <c r="AA350" i="3" s="1"/>
  <c r="Q349" i="3"/>
  <c r="Z349" i="3" s="1"/>
  <c r="AA349" i="3" s="1"/>
  <c r="Q348" i="3"/>
  <c r="Z348" i="3" s="1"/>
  <c r="AA348" i="3" s="1"/>
  <c r="Q347" i="3"/>
  <c r="Z347" i="3" s="1"/>
  <c r="AA347" i="3" s="1"/>
  <c r="Q346" i="3"/>
  <c r="Z346" i="3" s="1"/>
  <c r="AA346" i="3" s="1"/>
  <c r="Q345" i="3"/>
  <c r="Z345" i="3" s="1"/>
  <c r="AA345" i="3" s="1"/>
  <c r="Q344" i="3"/>
  <c r="Z344" i="3" s="1"/>
  <c r="Z342" i="3"/>
  <c r="Q342" i="3"/>
  <c r="Z341" i="3"/>
  <c r="Q341" i="3"/>
  <c r="Z340" i="3"/>
  <c r="Q340" i="3"/>
  <c r="Z339" i="3"/>
  <c r="Q339" i="3"/>
  <c r="Z338" i="3"/>
  <c r="Q338" i="3"/>
  <c r="Z337" i="3"/>
  <c r="Q337" i="3"/>
  <c r="Q336" i="3"/>
  <c r="Z336" i="3" s="1"/>
  <c r="Q335" i="3"/>
  <c r="Z335" i="3" s="1"/>
  <c r="Q334" i="3"/>
  <c r="Z334" i="3" s="1"/>
  <c r="Q333" i="3"/>
  <c r="Z333" i="3" s="1"/>
  <c r="AA333" i="3" s="1"/>
  <c r="Q332" i="3"/>
  <c r="Z332" i="3" s="1"/>
  <c r="Q331" i="3"/>
  <c r="Z331" i="3" s="1"/>
  <c r="Q330" i="3"/>
  <c r="Z330" i="3" s="1"/>
  <c r="Q329" i="3"/>
  <c r="Z329" i="3" s="1"/>
  <c r="AA329" i="3" s="1"/>
  <c r="Q328" i="3"/>
  <c r="Z328" i="3" s="1"/>
  <c r="Z326" i="3"/>
  <c r="Q326" i="3"/>
  <c r="Z325" i="3"/>
  <c r="Q325" i="3"/>
  <c r="Z324" i="3"/>
  <c r="Q324" i="3"/>
  <c r="Z323" i="3"/>
  <c r="Q323" i="3"/>
  <c r="Z322" i="3"/>
  <c r="Q322" i="3"/>
  <c r="Z321" i="3"/>
  <c r="Q321" i="3"/>
  <c r="Z320" i="3"/>
  <c r="Q320" i="3"/>
  <c r="Q319" i="3"/>
  <c r="Z319" i="3" s="1"/>
  <c r="AA319" i="3" s="1"/>
  <c r="Z318" i="3"/>
  <c r="Q318" i="3"/>
  <c r="Q317" i="3"/>
  <c r="Z317" i="3" s="1"/>
  <c r="AA317" i="3" s="1"/>
  <c r="Q316" i="3"/>
  <c r="Z316" i="3" s="1"/>
  <c r="AA316" i="3" s="1"/>
  <c r="Q315" i="3"/>
  <c r="Z315" i="3" s="1"/>
  <c r="AA315" i="3" s="1"/>
  <c r="Z314" i="3"/>
  <c r="Q314" i="3"/>
  <c r="Q313" i="3"/>
  <c r="Z313" i="3" s="1"/>
  <c r="AA313" i="3" s="1"/>
  <c r="Q312" i="3"/>
  <c r="Z312" i="3" s="1"/>
  <c r="AA312" i="3" s="1"/>
  <c r="Z310" i="3"/>
  <c r="Q310" i="3"/>
  <c r="Z309" i="3"/>
  <c r="Q309" i="3"/>
  <c r="Z308" i="3"/>
  <c r="Q308" i="3"/>
  <c r="Z307" i="3"/>
  <c r="Q307" i="3"/>
  <c r="Z306" i="3"/>
  <c r="Q306" i="3"/>
  <c r="Z305" i="3"/>
  <c r="Q305" i="3"/>
  <c r="Z304" i="3"/>
  <c r="Q304" i="3"/>
  <c r="Q303" i="3"/>
  <c r="Z303" i="3" s="1"/>
  <c r="AA303" i="3" s="1"/>
  <c r="Q302" i="3"/>
  <c r="Z302" i="3" s="1"/>
  <c r="Q301" i="3"/>
  <c r="Z301" i="3" s="1"/>
  <c r="AA301" i="3" s="1"/>
  <c r="Q300" i="3"/>
  <c r="Z300" i="3" s="1"/>
  <c r="Q299" i="3"/>
  <c r="Z299" i="3" s="1"/>
  <c r="AA299" i="3" s="1"/>
  <c r="Q298" i="3"/>
  <c r="Z298" i="3" s="1"/>
  <c r="AA298" i="3" s="1"/>
  <c r="Q297" i="3"/>
  <c r="Z297" i="3" s="1"/>
  <c r="AA297" i="3" s="1"/>
  <c r="Q296" i="3"/>
  <c r="Z296" i="3" s="1"/>
  <c r="AA296" i="3" s="1"/>
  <c r="Z294" i="3"/>
  <c r="Q294" i="3"/>
  <c r="Z293" i="3"/>
  <c r="Q293" i="3"/>
  <c r="Z292" i="3"/>
  <c r="Q292" i="3"/>
  <c r="Z291" i="3"/>
  <c r="Q291" i="3"/>
  <c r="Z290" i="3"/>
  <c r="Q290" i="3"/>
  <c r="Z289" i="3"/>
  <c r="Q289" i="3"/>
  <c r="Z288" i="3"/>
  <c r="Q288" i="3"/>
  <c r="Z287" i="3"/>
  <c r="Q287" i="3"/>
  <c r="Z286" i="3"/>
  <c r="Q286" i="3"/>
  <c r="Q285" i="3"/>
  <c r="Z285" i="3" s="1"/>
  <c r="AA285" i="3" s="1"/>
  <c r="Q284" i="3"/>
  <c r="Z284" i="3" s="1"/>
  <c r="AA284" i="3" s="1"/>
  <c r="Q283" i="3"/>
  <c r="Z283" i="3" s="1"/>
  <c r="AA283" i="3" s="1"/>
  <c r="Q282" i="3"/>
  <c r="Z282" i="3" s="1"/>
  <c r="Q281" i="3"/>
  <c r="Z281" i="3" s="1"/>
  <c r="AA281" i="3" s="1"/>
  <c r="Q280" i="3"/>
  <c r="Z280" i="3" s="1"/>
  <c r="Z278" i="3"/>
  <c r="Q278" i="3"/>
  <c r="Z277" i="3"/>
  <c r="Q277" i="3"/>
  <c r="Z276" i="3"/>
  <c r="Q276" i="3"/>
  <c r="Z275" i="3"/>
  <c r="Q275" i="3"/>
  <c r="Z274" i="3"/>
  <c r="Q274" i="3"/>
  <c r="Z273" i="3"/>
  <c r="Q273" i="3"/>
  <c r="Z272" i="3"/>
  <c r="Q272" i="3"/>
  <c r="Q271" i="3"/>
  <c r="Z271" i="3" s="1"/>
  <c r="AA271" i="3" s="1"/>
  <c r="Q270" i="3"/>
  <c r="Z270" i="3" s="1"/>
  <c r="AA270" i="3" s="1"/>
  <c r="Q269" i="3"/>
  <c r="Z269" i="3" s="1"/>
  <c r="AA269" i="3" s="1"/>
  <c r="Q268" i="3"/>
  <c r="Z268" i="3" s="1"/>
  <c r="Q267" i="3"/>
  <c r="Z267" i="3" s="1"/>
  <c r="AA267" i="3" s="1"/>
  <c r="Q266" i="3"/>
  <c r="Z266" i="3" s="1"/>
  <c r="AA266" i="3" s="1"/>
  <c r="Q265" i="3"/>
  <c r="Z265" i="3" s="1"/>
  <c r="AA265" i="3" s="1"/>
  <c r="Q264" i="3"/>
  <c r="Z264" i="3" s="1"/>
  <c r="AA264" i="3" s="1"/>
  <c r="Z262" i="3"/>
  <c r="Q262" i="3"/>
  <c r="Z261" i="3"/>
  <c r="Q261" i="3"/>
  <c r="Z260" i="3"/>
  <c r="Q260" i="3"/>
  <c r="Z259" i="3"/>
  <c r="Q259" i="3"/>
  <c r="Z258" i="3"/>
  <c r="Q258" i="3"/>
  <c r="Z257" i="3"/>
  <c r="Q257" i="3"/>
  <c r="Z256" i="3"/>
  <c r="Q256" i="3"/>
  <c r="Q255" i="3"/>
  <c r="Z255" i="3" s="1"/>
  <c r="Q254" i="3"/>
  <c r="Z254" i="3" s="1"/>
  <c r="Q253" i="3"/>
  <c r="Z253" i="3" s="1"/>
  <c r="AA253" i="3" s="1"/>
  <c r="Q252" i="3"/>
  <c r="Z252" i="3" s="1"/>
  <c r="Q251" i="3"/>
  <c r="Z251" i="3" s="1"/>
  <c r="Q250" i="3"/>
  <c r="Z250" i="3" s="1"/>
  <c r="Q249" i="3"/>
  <c r="Z249" i="3" s="1"/>
  <c r="Q248" i="3"/>
  <c r="Z248" i="3" s="1"/>
  <c r="Z246" i="3"/>
  <c r="Q246" i="3"/>
  <c r="Z245" i="3"/>
  <c r="Q245" i="3"/>
  <c r="Z244" i="3"/>
  <c r="Q244" i="3"/>
  <c r="Z243" i="3"/>
  <c r="Q243" i="3"/>
  <c r="Z242" i="3"/>
  <c r="Q242" i="3"/>
  <c r="Z241" i="3"/>
  <c r="Q241" i="3"/>
  <c r="Z240" i="3"/>
  <c r="Q240" i="3"/>
  <c r="Z239" i="3"/>
  <c r="Q239" i="3"/>
  <c r="Z238" i="3"/>
  <c r="Q238" i="3"/>
  <c r="Z237" i="3"/>
  <c r="Q237" i="3"/>
  <c r="Z236" i="3"/>
  <c r="Q236" i="3"/>
  <c r="Z235" i="3"/>
  <c r="Q235" i="3"/>
  <c r="Z234" i="3"/>
  <c r="Q234" i="3"/>
  <c r="Z233" i="3"/>
  <c r="Q233" i="3"/>
  <c r="Q232" i="3"/>
  <c r="Z232" i="3" s="1"/>
  <c r="Z230" i="3"/>
  <c r="Q230" i="3"/>
  <c r="Z229" i="3"/>
  <c r="Q229" i="3"/>
  <c r="Z228" i="3"/>
  <c r="Q228" i="3"/>
  <c r="Z227" i="3"/>
  <c r="Q227" i="3"/>
  <c r="Z226" i="3"/>
  <c r="Q226" i="3"/>
  <c r="Z225" i="3"/>
  <c r="Q225" i="3"/>
  <c r="Z224" i="3"/>
  <c r="Q224" i="3"/>
  <c r="Z223" i="3"/>
  <c r="Q223" i="3"/>
  <c r="Z222" i="3"/>
  <c r="Q222" i="3"/>
  <c r="Z221" i="3"/>
  <c r="Q221" i="3"/>
  <c r="Z220" i="3"/>
  <c r="Q220" i="3"/>
  <c r="Z219" i="3"/>
  <c r="Q219" i="3"/>
  <c r="Z218" i="3"/>
  <c r="Q218" i="3"/>
  <c r="Z217" i="3"/>
  <c r="Q217" i="3"/>
  <c r="Z216" i="3"/>
  <c r="Q216" i="3"/>
  <c r="Z214" i="3"/>
  <c r="Q214" i="3"/>
  <c r="Z213" i="3"/>
  <c r="Q213" i="3"/>
  <c r="Z212" i="3"/>
  <c r="Q212" i="3"/>
  <c r="Z211" i="3"/>
  <c r="Q211" i="3"/>
  <c r="Z210" i="3"/>
  <c r="Q210" i="3"/>
  <c r="Z209" i="3"/>
  <c r="Q209" i="3"/>
  <c r="Z208" i="3"/>
  <c r="Q208" i="3"/>
  <c r="Z207" i="3"/>
  <c r="Q207" i="3"/>
  <c r="Z206" i="3"/>
  <c r="Q206" i="3"/>
  <c r="Z205" i="3"/>
  <c r="Q205" i="3"/>
  <c r="Z204" i="3"/>
  <c r="Q204" i="3"/>
  <c r="Z203" i="3"/>
  <c r="Q203" i="3"/>
  <c r="Z202" i="3"/>
  <c r="Q202" i="3"/>
  <c r="Z201" i="3"/>
  <c r="Q201" i="3"/>
  <c r="Z200" i="3"/>
  <c r="Q200" i="3"/>
  <c r="Z198" i="3"/>
  <c r="Q198" i="3"/>
  <c r="Z197" i="3"/>
  <c r="Q197" i="3"/>
  <c r="Z196" i="3"/>
  <c r="Q196" i="3"/>
  <c r="Z195" i="3"/>
  <c r="Q195" i="3"/>
  <c r="Z194" i="3"/>
  <c r="Q194" i="3"/>
  <c r="Z193" i="3"/>
  <c r="Q193" i="3"/>
  <c r="Z192" i="3"/>
  <c r="Q192" i="3"/>
  <c r="Z191" i="3"/>
  <c r="Q191" i="3"/>
  <c r="Z190" i="3"/>
  <c r="Q190" i="3"/>
  <c r="Z189" i="3"/>
  <c r="Q189" i="3"/>
  <c r="Z188" i="3"/>
  <c r="Q188" i="3"/>
  <c r="Z187" i="3"/>
  <c r="Q187" i="3"/>
  <c r="Z186" i="3"/>
  <c r="Q186" i="3"/>
  <c r="Z185" i="3"/>
  <c r="Q185" i="3"/>
  <c r="Z184" i="3"/>
  <c r="Q184" i="3"/>
  <c r="Z182" i="3"/>
  <c r="Q182" i="3"/>
  <c r="Z181" i="3"/>
  <c r="Q181" i="3"/>
  <c r="Z180" i="3"/>
  <c r="Q180" i="3"/>
  <c r="Z179" i="3"/>
  <c r="Q179" i="3"/>
  <c r="Z178" i="3"/>
  <c r="Q178" i="3"/>
  <c r="Z177" i="3"/>
  <c r="Q177" i="3"/>
  <c r="Z176" i="3"/>
  <c r="Q176" i="3"/>
  <c r="Z175" i="3"/>
  <c r="Q175" i="3"/>
  <c r="Z174" i="3"/>
  <c r="Q174" i="3"/>
  <c r="Z173" i="3"/>
  <c r="Q173" i="3"/>
  <c r="Z172" i="3"/>
  <c r="Q172" i="3"/>
  <c r="Z171" i="3"/>
  <c r="Q171" i="3"/>
  <c r="Z170" i="3"/>
  <c r="Q170" i="3"/>
  <c r="Z169" i="3"/>
  <c r="Q169" i="3"/>
  <c r="Z168" i="3"/>
  <c r="Q168" i="3"/>
  <c r="Z166" i="3"/>
  <c r="Q166" i="3"/>
  <c r="Z165" i="3"/>
  <c r="Q165" i="3"/>
  <c r="Z164" i="3"/>
  <c r="Q164" i="3"/>
  <c r="Z163" i="3"/>
  <c r="Q163" i="3"/>
  <c r="Z162" i="3"/>
  <c r="Q162" i="3"/>
  <c r="Z161" i="3"/>
  <c r="Q161" i="3"/>
  <c r="Z160" i="3"/>
  <c r="Q160" i="3"/>
  <c r="Z159" i="3"/>
  <c r="Q159" i="3"/>
  <c r="Z158" i="3"/>
  <c r="Q158" i="3"/>
  <c r="Z157" i="3"/>
  <c r="Q157" i="3"/>
  <c r="Z156" i="3"/>
  <c r="Q156" i="3"/>
  <c r="Z155" i="3"/>
  <c r="Q155" i="3"/>
  <c r="Z154" i="3"/>
  <c r="Q154" i="3"/>
  <c r="Z153" i="3"/>
  <c r="Q153" i="3"/>
  <c r="Z152" i="3"/>
  <c r="Q152" i="3"/>
  <c r="Z150" i="3"/>
  <c r="Q150" i="3"/>
  <c r="Z149" i="3"/>
  <c r="Q149" i="3"/>
  <c r="Z148" i="3"/>
  <c r="Q148" i="3"/>
  <c r="Z147" i="3"/>
  <c r="Q147" i="3"/>
  <c r="Z146" i="3"/>
  <c r="Q146" i="3"/>
  <c r="Z145" i="3"/>
  <c r="Q145" i="3"/>
  <c r="Z144" i="3"/>
  <c r="Q144" i="3"/>
  <c r="Z143" i="3"/>
  <c r="Q143" i="3"/>
  <c r="Z142" i="3"/>
  <c r="Q142" i="3"/>
  <c r="Z141" i="3"/>
  <c r="Q141" i="3"/>
  <c r="Z140" i="3"/>
  <c r="Q140" i="3"/>
  <c r="Z139" i="3"/>
  <c r="Q139" i="3"/>
  <c r="Z138" i="3"/>
  <c r="Q138" i="3"/>
  <c r="Z137" i="3"/>
  <c r="Q137" i="3"/>
  <c r="Z136" i="3"/>
  <c r="Q136" i="3"/>
  <c r="Z134" i="3"/>
  <c r="Q134" i="3"/>
  <c r="Z133" i="3"/>
  <c r="Q133" i="3"/>
  <c r="Z132" i="3"/>
  <c r="Q132" i="3"/>
  <c r="Z131" i="3"/>
  <c r="Q131" i="3"/>
  <c r="Z130" i="3"/>
  <c r="Q130" i="3"/>
  <c r="Z129" i="3"/>
  <c r="Q129" i="3"/>
  <c r="Z128" i="3"/>
  <c r="Q128" i="3"/>
  <c r="Z127" i="3"/>
  <c r="Q127" i="3"/>
  <c r="Z126" i="3"/>
  <c r="Q126" i="3"/>
  <c r="Z125" i="3"/>
  <c r="Q125" i="3"/>
  <c r="Z124" i="3"/>
  <c r="Q124" i="3"/>
  <c r="Z123" i="3"/>
  <c r="Q123" i="3"/>
  <c r="Z122" i="3"/>
  <c r="Q122" i="3"/>
  <c r="Z121" i="3"/>
  <c r="Q121" i="3"/>
  <c r="Q120" i="3"/>
  <c r="Z120" i="3" s="1"/>
  <c r="AA120" i="3" s="1"/>
  <c r="Z118" i="3"/>
  <c r="Q118" i="3"/>
  <c r="Z117" i="3"/>
  <c r="Q117" i="3"/>
  <c r="Z116" i="3"/>
  <c r="Q116" i="3"/>
  <c r="Z115" i="3"/>
  <c r="Q115" i="3"/>
  <c r="Z114" i="3"/>
  <c r="Q114" i="3"/>
  <c r="Z113" i="3"/>
  <c r="Q113" i="3"/>
  <c r="Z112" i="3"/>
  <c r="Q112" i="3"/>
  <c r="Z111" i="3"/>
  <c r="Q111" i="3"/>
  <c r="Z110" i="3"/>
  <c r="Q110" i="3"/>
  <c r="Z109" i="3"/>
  <c r="Q109" i="3"/>
  <c r="Z108" i="3"/>
  <c r="Q108" i="3"/>
  <c r="Z107" i="3"/>
  <c r="Q107" i="3"/>
  <c r="Z106" i="3"/>
  <c r="Q106" i="3"/>
  <c r="Z105" i="3"/>
  <c r="Q105" i="3"/>
  <c r="Q104" i="3"/>
  <c r="Z104" i="3" s="1"/>
  <c r="Z102" i="3"/>
  <c r="Q102" i="3"/>
  <c r="Z101" i="3"/>
  <c r="Q101" i="3"/>
  <c r="Z100" i="3"/>
  <c r="Q100" i="3"/>
  <c r="Z99" i="3"/>
  <c r="Q99" i="3"/>
  <c r="Z98" i="3"/>
  <c r="Q98" i="3"/>
  <c r="Z97" i="3"/>
  <c r="Q97" i="3"/>
  <c r="Z96" i="3"/>
  <c r="Q96" i="3"/>
  <c r="Z95" i="3"/>
  <c r="Q95" i="3"/>
  <c r="Z94" i="3"/>
  <c r="Q94" i="3"/>
  <c r="Z93" i="3"/>
  <c r="Q93" i="3"/>
  <c r="Z92" i="3"/>
  <c r="Q92" i="3"/>
  <c r="Z91" i="3"/>
  <c r="Q91" i="3"/>
  <c r="Z90" i="3"/>
  <c r="Q90" i="3"/>
  <c r="Z89" i="3"/>
  <c r="Q89" i="3"/>
  <c r="Z88" i="3"/>
  <c r="Q88" i="3"/>
  <c r="Z86" i="3"/>
  <c r="Q86" i="3"/>
  <c r="Z85" i="3"/>
  <c r="Q85" i="3"/>
  <c r="Z84" i="3"/>
  <c r="Q84" i="3"/>
  <c r="Z83" i="3"/>
  <c r="Q83" i="3"/>
  <c r="Z82" i="3"/>
  <c r="Q82" i="3"/>
  <c r="Z81" i="3"/>
  <c r="Q81" i="3"/>
  <c r="Z80" i="3"/>
  <c r="Q80" i="3"/>
  <c r="Z79" i="3"/>
  <c r="Q79" i="3"/>
  <c r="Z78" i="3"/>
  <c r="Q78" i="3"/>
  <c r="Z77" i="3"/>
  <c r="Q77" i="3"/>
  <c r="Z76" i="3"/>
  <c r="Q76" i="3"/>
  <c r="Z75" i="3"/>
  <c r="Q75" i="3"/>
  <c r="Z74" i="3"/>
  <c r="Q74" i="3"/>
  <c r="Z73" i="3"/>
  <c r="Q73" i="3"/>
  <c r="Z72" i="3"/>
  <c r="Q72" i="3"/>
  <c r="Z70" i="3"/>
  <c r="Q70" i="3"/>
  <c r="Z69" i="3"/>
  <c r="Q69" i="3"/>
  <c r="Z68" i="3"/>
  <c r="Q68" i="3"/>
  <c r="Z67" i="3"/>
  <c r="Q67" i="3"/>
  <c r="Z66" i="3"/>
  <c r="Q66" i="3"/>
  <c r="Z65" i="3"/>
  <c r="Q65" i="3"/>
  <c r="Z64" i="3"/>
  <c r="Q64" i="3"/>
  <c r="Z63" i="3"/>
  <c r="Q63" i="3"/>
  <c r="Z62" i="3"/>
  <c r="Q62" i="3"/>
  <c r="Z61" i="3"/>
  <c r="Q61" i="3"/>
  <c r="Z60" i="3"/>
  <c r="Q60" i="3"/>
  <c r="Z59" i="3"/>
  <c r="Q59" i="3"/>
  <c r="Z58" i="3"/>
  <c r="Q58" i="3"/>
  <c r="Z57" i="3"/>
  <c r="Q57" i="3"/>
  <c r="Z56" i="3"/>
  <c r="Q56" i="3"/>
  <c r="Z54" i="3"/>
  <c r="Q54" i="3"/>
  <c r="Z53" i="3"/>
  <c r="Q53" i="3"/>
  <c r="Z52" i="3"/>
  <c r="Q52" i="3"/>
  <c r="Z51" i="3"/>
  <c r="Q51" i="3"/>
  <c r="Z50" i="3"/>
  <c r="Q50" i="3"/>
  <c r="Z49" i="3"/>
  <c r="Q49" i="3"/>
  <c r="Z48" i="3"/>
  <c r="Q48" i="3"/>
  <c r="Z47" i="3"/>
  <c r="Q47" i="3"/>
  <c r="Z46" i="3"/>
  <c r="Q46" i="3"/>
  <c r="Z45" i="3"/>
  <c r="Q45" i="3"/>
  <c r="Z44" i="3"/>
  <c r="Q44" i="3"/>
  <c r="Z43" i="3"/>
  <c r="Q43" i="3"/>
  <c r="Z42" i="3"/>
  <c r="Q42" i="3"/>
  <c r="Z41" i="3"/>
  <c r="Q41" i="3"/>
  <c r="Z40" i="3"/>
  <c r="Q40" i="3"/>
  <c r="Z614" i="4"/>
  <c r="Q614" i="4"/>
  <c r="Z613" i="4"/>
  <c r="Q613" i="4"/>
  <c r="Z612" i="4"/>
  <c r="Q612" i="4"/>
  <c r="Z611" i="4"/>
  <c r="Q611" i="4"/>
  <c r="Z610" i="4"/>
  <c r="Q610" i="4"/>
  <c r="Z609" i="4"/>
  <c r="Q609" i="4"/>
  <c r="Z608" i="4"/>
  <c r="Q608" i="4"/>
  <c r="Z607" i="4"/>
  <c r="Q607" i="4"/>
  <c r="Z606" i="4"/>
  <c r="Q606" i="4"/>
  <c r="Z605" i="4"/>
  <c r="Q605" i="4"/>
  <c r="Z604" i="4"/>
  <c r="Q604" i="4"/>
  <c r="Z603" i="4"/>
  <c r="Q603" i="4"/>
  <c r="Z602" i="4"/>
  <c r="Q602" i="4"/>
  <c r="Q601" i="4"/>
  <c r="Z601" i="4" s="1"/>
  <c r="AA601" i="4" s="1"/>
  <c r="Q600" i="4"/>
  <c r="Z600" i="4" s="1"/>
  <c r="Z598" i="4"/>
  <c r="Q598" i="4"/>
  <c r="Z597" i="4"/>
  <c r="Q597" i="4"/>
  <c r="Z596" i="4"/>
  <c r="Q596" i="4"/>
  <c r="Z595" i="4"/>
  <c r="Q595" i="4"/>
  <c r="Z594" i="4"/>
  <c r="Q594" i="4"/>
  <c r="Z593" i="4"/>
  <c r="Q593" i="4"/>
  <c r="Z592" i="4"/>
  <c r="Q592" i="4"/>
  <c r="Z591" i="4"/>
  <c r="Q591" i="4"/>
  <c r="Z590" i="4"/>
  <c r="Q590" i="4"/>
  <c r="Z589" i="4"/>
  <c r="Q589" i="4"/>
  <c r="Z588" i="4"/>
  <c r="Q588" i="4"/>
  <c r="Z587" i="4"/>
  <c r="Q587" i="4"/>
  <c r="Q586" i="4"/>
  <c r="Z586" i="4" s="1"/>
  <c r="AA586" i="4" s="1"/>
  <c r="Q585" i="4"/>
  <c r="Z585" i="4" s="1"/>
  <c r="AA585" i="4" s="1"/>
  <c r="Q584" i="4"/>
  <c r="Z584" i="4" s="1"/>
  <c r="AA584" i="4" s="1"/>
  <c r="Z582" i="4"/>
  <c r="Q582" i="4"/>
  <c r="Z581" i="4"/>
  <c r="Q581" i="4"/>
  <c r="Z580" i="4"/>
  <c r="Q580" i="4"/>
  <c r="Z579" i="4"/>
  <c r="Q579" i="4"/>
  <c r="Z578" i="4"/>
  <c r="Q578" i="4"/>
  <c r="Z577" i="4"/>
  <c r="Q577" i="4"/>
  <c r="Z576" i="4"/>
  <c r="Q576" i="4"/>
  <c r="Z575" i="4"/>
  <c r="Q575" i="4"/>
  <c r="Z574" i="4"/>
  <c r="Q574" i="4"/>
  <c r="Z573" i="4"/>
  <c r="Q573" i="4"/>
  <c r="Z572" i="4"/>
  <c r="Q572" i="4"/>
  <c r="Z571" i="4"/>
  <c r="Q571" i="4"/>
  <c r="Q570" i="4"/>
  <c r="Z570" i="4" s="1"/>
  <c r="Q569" i="4"/>
  <c r="Z569" i="4" s="1"/>
  <c r="AA569" i="4" s="1"/>
  <c r="Q568" i="4"/>
  <c r="Z568" i="4" s="1"/>
  <c r="Z566" i="4"/>
  <c r="Q566" i="4"/>
  <c r="Z565" i="4"/>
  <c r="Q565" i="4"/>
  <c r="Z564" i="4"/>
  <c r="Q564" i="4"/>
  <c r="Z563" i="4"/>
  <c r="Q563" i="4"/>
  <c r="Z562" i="4"/>
  <c r="Q562" i="4"/>
  <c r="Z561" i="4"/>
  <c r="Q561" i="4"/>
  <c r="Z560" i="4"/>
  <c r="Q560" i="4"/>
  <c r="Z559" i="4"/>
  <c r="Q559" i="4"/>
  <c r="Z558" i="4"/>
  <c r="Q558" i="4"/>
  <c r="Z557" i="4"/>
  <c r="Q557" i="4"/>
  <c r="Z556" i="4"/>
  <c r="Q556" i="4"/>
  <c r="Z555" i="4"/>
  <c r="Q555" i="4"/>
  <c r="Z554" i="4"/>
  <c r="Q554" i="4"/>
  <c r="Q553" i="4"/>
  <c r="Z553" i="4" s="1"/>
  <c r="AA553" i="4" s="1"/>
  <c r="Z552" i="4"/>
  <c r="Q552" i="4"/>
  <c r="Z550" i="4"/>
  <c r="Q550" i="4"/>
  <c r="Z549" i="4"/>
  <c r="Q549" i="4"/>
  <c r="Z548" i="4"/>
  <c r="Q548" i="4"/>
  <c r="Z547" i="4"/>
  <c r="Q547" i="4"/>
  <c r="Z546" i="4"/>
  <c r="Q546" i="4"/>
  <c r="Z545" i="4"/>
  <c r="Q545" i="4"/>
  <c r="Z544" i="4"/>
  <c r="Q544" i="4"/>
  <c r="Z543" i="4"/>
  <c r="Q543" i="4"/>
  <c r="Z542" i="4"/>
  <c r="Q542" i="4"/>
  <c r="Z541" i="4"/>
  <c r="Q541" i="4"/>
  <c r="Z540" i="4"/>
  <c r="Q540" i="4"/>
  <c r="Z539" i="4"/>
  <c r="Q539" i="4"/>
  <c r="Z538" i="4"/>
  <c r="Q538" i="4"/>
  <c r="Q537" i="4"/>
  <c r="Z537" i="4" s="1"/>
  <c r="AA537" i="4" s="1"/>
  <c r="Q536" i="4"/>
  <c r="Z536" i="4" s="1"/>
  <c r="Z534" i="4"/>
  <c r="Q534" i="4"/>
  <c r="Z533" i="4"/>
  <c r="Q533" i="4"/>
  <c r="Z532" i="4"/>
  <c r="Q532" i="4"/>
  <c r="Z531" i="4"/>
  <c r="Q531" i="4"/>
  <c r="Z530" i="4"/>
  <c r="Q530" i="4"/>
  <c r="Z529" i="4"/>
  <c r="Q529" i="4"/>
  <c r="Z528" i="4"/>
  <c r="Q528" i="4"/>
  <c r="Z527" i="4"/>
  <c r="Q527" i="4"/>
  <c r="Z526" i="4"/>
  <c r="Q526" i="4"/>
  <c r="Q525" i="4"/>
  <c r="Z525" i="4" s="1"/>
  <c r="AA525" i="4" s="1"/>
  <c r="Q524" i="4"/>
  <c r="Z524" i="4" s="1"/>
  <c r="AA524" i="4" s="1"/>
  <c r="Q523" i="4"/>
  <c r="Z523" i="4" s="1"/>
  <c r="AA523" i="4" s="1"/>
  <c r="Q522" i="4"/>
  <c r="Z522" i="4" s="1"/>
  <c r="AA522" i="4" s="1"/>
  <c r="Q521" i="4"/>
  <c r="Z521" i="4" s="1"/>
  <c r="AA521" i="4" s="1"/>
  <c r="Q520" i="4"/>
  <c r="Z520" i="4" s="1"/>
  <c r="AA520" i="4" s="1"/>
  <c r="Z518" i="4"/>
  <c r="Q518" i="4"/>
  <c r="Z517" i="4"/>
  <c r="Q517" i="4"/>
  <c r="Z516" i="4"/>
  <c r="Q516" i="4"/>
  <c r="Z515" i="4"/>
  <c r="Q515" i="4"/>
  <c r="Z514" i="4"/>
  <c r="Q514" i="4"/>
  <c r="Z513" i="4"/>
  <c r="Q513" i="4"/>
  <c r="Z512" i="4"/>
  <c r="Q512" i="4"/>
  <c r="Z511" i="4"/>
  <c r="Q511" i="4"/>
  <c r="Z510" i="4"/>
  <c r="Q510" i="4"/>
  <c r="Q509" i="4"/>
  <c r="Z509" i="4" s="1"/>
  <c r="AA509" i="4" s="1"/>
  <c r="Q508" i="4"/>
  <c r="Z508" i="4" s="1"/>
  <c r="Q507" i="4"/>
  <c r="Z507" i="4" s="1"/>
  <c r="Q506" i="4"/>
  <c r="Z506" i="4" s="1"/>
  <c r="Q505" i="4"/>
  <c r="Z505" i="4" s="1"/>
  <c r="AA505" i="4" s="1"/>
  <c r="Q504" i="4"/>
  <c r="Z504" i="4" s="1"/>
  <c r="Z502" i="4"/>
  <c r="Q502" i="4"/>
  <c r="Z501" i="4"/>
  <c r="Q501" i="4"/>
  <c r="Z500" i="4"/>
  <c r="Q500" i="4"/>
  <c r="Z499" i="4"/>
  <c r="Q499" i="4"/>
  <c r="Z498" i="4"/>
  <c r="Q498" i="4"/>
  <c r="Z497" i="4"/>
  <c r="Q497" i="4"/>
  <c r="Z496" i="4"/>
  <c r="Q496" i="4"/>
  <c r="Z495" i="4"/>
  <c r="Q495" i="4"/>
  <c r="Z494" i="4"/>
  <c r="Q494" i="4"/>
  <c r="Z493" i="4"/>
  <c r="Q493" i="4"/>
  <c r="Z492" i="4"/>
  <c r="Q492" i="4"/>
  <c r="Z491" i="4"/>
  <c r="Q491" i="4"/>
  <c r="Q490" i="4"/>
  <c r="Z490" i="4" s="1"/>
  <c r="AA490" i="4" s="1"/>
  <c r="Q489" i="4"/>
  <c r="Z489" i="4" s="1"/>
  <c r="AA489" i="4" s="1"/>
  <c r="Q488" i="4"/>
  <c r="Z488" i="4" s="1"/>
  <c r="AA488" i="4" s="1"/>
  <c r="Z486" i="4"/>
  <c r="Q486" i="4"/>
  <c r="Z485" i="4"/>
  <c r="Q485" i="4"/>
  <c r="Z484" i="4"/>
  <c r="Q484" i="4"/>
  <c r="Z483" i="4"/>
  <c r="Q483" i="4"/>
  <c r="Z482" i="4"/>
  <c r="Q482" i="4"/>
  <c r="Z481" i="4"/>
  <c r="Q481" i="4"/>
  <c r="Z480" i="4"/>
  <c r="Q480" i="4"/>
  <c r="Z479" i="4"/>
  <c r="Q479" i="4"/>
  <c r="Z478" i="4"/>
  <c r="Q478" i="4"/>
  <c r="Z477" i="4"/>
  <c r="Q477" i="4"/>
  <c r="Z476" i="4"/>
  <c r="Q476" i="4"/>
  <c r="Z475" i="4"/>
  <c r="Q475" i="4"/>
  <c r="Q474" i="4"/>
  <c r="Z474" i="4" s="1"/>
  <c r="Q473" i="4"/>
  <c r="Z473" i="4" s="1"/>
  <c r="AA473" i="4" s="1"/>
  <c r="Q472" i="4"/>
  <c r="Z472" i="4" s="1"/>
  <c r="Z470" i="4"/>
  <c r="Q470" i="4"/>
  <c r="Z469" i="4"/>
  <c r="Q469" i="4"/>
  <c r="Z468" i="4"/>
  <c r="Q468" i="4"/>
  <c r="Z467" i="4"/>
  <c r="Q467" i="4"/>
  <c r="Z466" i="4"/>
  <c r="Q466" i="4"/>
  <c r="Z465" i="4"/>
  <c r="Q465" i="4"/>
  <c r="Z464" i="4"/>
  <c r="Q464" i="4"/>
  <c r="Z463" i="4"/>
  <c r="Q463" i="4"/>
  <c r="Z462" i="4"/>
  <c r="Q462" i="4"/>
  <c r="Z461" i="4"/>
  <c r="Q461" i="4"/>
  <c r="Z460" i="4"/>
  <c r="Q460" i="4"/>
  <c r="Z459" i="4"/>
  <c r="Q459" i="4"/>
  <c r="Z458" i="4"/>
  <c r="Q458" i="4"/>
  <c r="Z457" i="4"/>
  <c r="Q457" i="4"/>
  <c r="Z456" i="4"/>
  <c r="Q456" i="4"/>
  <c r="Z454" i="4"/>
  <c r="Q454" i="4"/>
  <c r="Z453" i="4"/>
  <c r="Q453" i="4"/>
  <c r="Z452" i="4"/>
  <c r="Q452" i="4"/>
  <c r="Z451" i="4"/>
  <c r="Q451" i="4"/>
  <c r="Z450" i="4"/>
  <c r="Q450" i="4"/>
  <c r="Z449" i="4"/>
  <c r="Q449" i="4"/>
  <c r="Z448" i="4"/>
  <c r="Q448" i="4"/>
  <c r="Z447" i="4"/>
  <c r="Q447" i="4"/>
  <c r="Z446" i="4"/>
  <c r="Q446" i="4"/>
  <c r="Z445" i="4"/>
  <c r="Q445" i="4"/>
  <c r="Z444" i="4"/>
  <c r="Q444" i="4"/>
  <c r="Z443" i="4"/>
  <c r="Q443" i="4"/>
  <c r="Z442" i="4"/>
  <c r="Q442" i="4"/>
  <c r="Z441" i="4"/>
  <c r="Q441" i="4"/>
  <c r="Z440" i="4"/>
  <c r="Q440" i="4"/>
  <c r="Z438" i="4"/>
  <c r="Q438" i="4"/>
  <c r="Z437" i="4"/>
  <c r="Q437" i="4"/>
  <c r="Z436" i="4"/>
  <c r="Q436" i="4"/>
  <c r="Z435" i="4"/>
  <c r="Q435" i="4"/>
  <c r="Z434" i="4"/>
  <c r="Q434" i="4"/>
  <c r="Z433" i="4"/>
  <c r="Q433" i="4"/>
  <c r="Z432" i="4"/>
  <c r="Q432" i="4"/>
  <c r="Z431" i="4"/>
  <c r="Q431" i="4"/>
  <c r="Z430" i="4"/>
  <c r="Q430" i="4"/>
  <c r="Z429" i="4"/>
  <c r="Q429" i="4"/>
  <c r="Z428" i="4"/>
  <c r="Q428" i="4"/>
  <c r="Z427" i="4"/>
  <c r="Q427" i="4"/>
  <c r="Z426" i="4"/>
  <c r="Q426" i="4"/>
  <c r="Z425" i="4"/>
  <c r="Q425" i="4"/>
  <c r="Z424" i="4"/>
  <c r="Q424" i="4"/>
  <c r="Z422" i="4"/>
  <c r="Q422" i="4"/>
  <c r="Z421" i="4"/>
  <c r="Q421" i="4"/>
  <c r="Z420" i="4"/>
  <c r="Q420" i="4"/>
  <c r="Z419" i="4"/>
  <c r="Q419" i="4"/>
  <c r="Z418" i="4"/>
  <c r="Q418" i="4"/>
  <c r="Z417" i="4"/>
  <c r="Q417" i="4"/>
  <c r="Z416" i="4"/>
  <c r="Q416" i="4"/>
  <c r="Z415" i="4"/>
  <c r="Q415" i="4"/>
  <c r="Z414" i="4"/>
  <c r="Q414" i="4"/>
  <c r="Z413" i="4"/>
  <c r="Q413" i="4"/>
  <c r="Z412" i="4"/>
  <c r="Q412" i="4"/>
  <c r="Z411" i="4"/>
  <c r="Q411" i="4"/>
  <c r="Z410" i="4"/>
  <c r="Q410" i="4"/>
  <c r="Z409" i="4"/>
  <c r="Q409" i="4"/>
  <c r="Z408" i="4"/>
  <c r="Q408" i="4"/>
  <c r="Z406" i="4"/>
  <c r="Q406" i="4"/>
  <c r="Z405" i="4"/>
  <c r="Q405" i="4"/>
  <c r="Z404" i="4"/>
  <c r="Q404" i="4"/>
  <c r="Z403" i="4"/>
  <c r="Q403" i="4"/>
  <c r="Z402" i="4"/>
  <c r="Q402" i="4"/>
  <c r="Z401" i="4"/>
  <c r="Q401" i="4"/>
  <c r="Z400" i="4"/>
  <c r="Q400" i="4"/>
  <c r="Z399" i="4"/>
  <c r="Q399" i="4"/>
  <c r="Z398" i="4"/>
  <c r="Q398" i="4"/>
  <c r="Z397" i="4"/>
  <c r="Q397" i="4"/>
  <c r="Z396" i="4"/>
  <c r="Q396" i="4"/>
  <c r="Z395" i="4"/>
  <c r="Q395" i="4"/>
  <c r="Z394" i="4"/>
  <c r="Q394" i="4"/>
  <c r="Z393" i="4"/>
  <c r="Q393" i="4"/>
  <c r="Z392" i="4"/>
  <c r="Q392" i="4"/>
  <c r="Z390" i="4"/>
  <c r="Q390" i="4"/>
  <c r="Z389" i="4"/>
  <c r="Q389" i="4"/>
  <c r="Z388" i="4"/>
  <c r="Q388" i="4"/>
  <c r="Z387" i="4"/>
  <c r="Q387" i="4"/>
  <c r="Z386" i="4"/>
  <c r="Q386" i="4"/>
  <c r="Z385" i="4"/>
  <c r="Q385" i="4"/>
  <c r="Z384" i="4"/>
  <c r="Q384" i="4"/>
  <c r="Z383" i="4"/>
  <c r="Q383" i="4"/>
  <c r="Z382" i="4"/>
  <c r="Q382" i="4"/>
  <c r="Z381" i="4"/>
  <c r="Q381" i="4"/>
  <c r="Z380" i="4"/>
  <c r="Q380" i="4"/>
  <c r="Z379" i="4"/>
  <c r="Q379" i="4"/>
  <c r="Z378" i="4"/>
  <c r="Q378" i="4"/>
  <c r="Z377" i="4"/>
  <c r="Q377" i="4"/>
  <c r="Z376" i="4"/>
  <c r="Q376" i="4"/>
  <c r="Z374" i="4"/>
  <c r="Q374" i="4"/>
  <c r="Z373" i="4"/>
  <c r="Q373" i="4"/>
  <c r="Z372" i="4"/>
  <c r="Q372" i="4"/>
  <c r="Z371" i="4"/>
  <c r="Q371" i="4"/>
  <c r="Z370" i="4"/>
  <c r="Q370" i="4"/>
  <c r="Z369" i="4"/>
  <c r="Q369" i="4"/>
  <c r="Z368" i="4"/>
  <c r="Q368" i="4"/>
  <c r="Z367" i="4"/>
  <c r="Q367" i="4"/>
  <c r="Z366" i="4"/>
  <c r="Q366" i="4"/>
  <c r="Z365" i="4"/>
  <c r="Q365" i="4"/>
  <c r="Z364" i="4"/>
  <c r="Q364" i="4"/>
  <c r="Z363" i="4"/>
  <c r="Q363" i="4"/>
  <c r="Z362" i="4"/>
  <c r="Q362" i="4"/>
  <c r="Z361" i="4"/>
  <c r="Q361" i="4"/>
  <c r="Z360" i="4"/>
  <c r="Q360" i="4"/>
  <c r="Z358" i="4"/>
  <c r="Q358" i="4"/>
  <c r="Z357" i="4"/>
  <c r="Q357" i="4"/>
  <c r="Z356" i="4"/>
  <c r="Q356" i="4"/>
  <c r="Z355" i="4"/>
  <c r="Q355" i="4"/>
  <c r="Z354" i="4"/>
  <c r="Q354" i="4"/>
  <c r="Z353" i="4"/>
  <c r="Q353" i="4"/>
  <c r="Z352" i="4"/>
  <c r="Q352" i="4"/>
  <c r="Z351" i="4"/>
  <c r="Q351" i="4"/>
  <c r="Z350" i="4"/>
  <c r="Q350" i="4"/>
  <c r="Z349" i="4"/>
  <c r="Q349" i="4"/>
  <c r="Z348" i="4"/>
  <c r="Q348" i="4"/>
  <c r="Z347" i="4"/>
  <c r="Q347" i="4"/>
  <c r="Z346" i="4"/>
  <c r="Q346" i="4"/>
  <c r="Z345" i="4"/>
  <c r="Q345" i="4"/>
  <c r="Z344" i="4"/>
  <c r="Q344" i="4"/>
  <c r="Z342" i="4"/>
  <c r="Q342" i="4"/>
  <c r="Z341" i="4"/>
  <c r="Q341" i="4"/>
  <c r="Z340" i="4"/>
  <c r="Q340" i="4"/>
  <c r="Z339" i="4"/>
  <c r="Q339" i="4"/>
  <c r="Z338" i="4"/>
  <c r="Q338" i="4"/>
  <c r="Z337" i="4"/>
  <c r="Q337" i="4"/>
  <c r="Z336" i="4"/>
  <c r="Q336" i="4"/>
  <c r="Z335" i="4"/>
  <c r="Q335" i="4"/>
  <c r="Z334" i="4"/>
  <c r="Q334" i="4"/>
  <c r="Z333" i="4"/>
  <c r="Q333" i="4"/>
  <c r="Z332" i="4"/>
  <c r="Q332" i="4"/>
  <c r="Z331" i="4"/>
  <c r="Q331" i="4"/>
  <c r="Z330" i="4"/>
  <c r="Q330" i="4"/>
  <c r="Z329" i="4"/>
  <c r="Q329" i="4"/>
  <c r="Z328" i="4"/>
  <c r="Q328" i="4"/>
  <c r="Z326" i="4"/>
  <c r="Q326" i="4"/>
  <c r="Z325" i="4"/>
  <c r="Q325" i="4"/>
  <c r="Z324" i="4"/>
  <c r="Q324" i="4"/>
  <c r="Z323" i="4"/>
  <c r="Q323" i="4"/>
  <c r="Z322" i="4"/>
  <c r="Q322" i="4"/>
  <c r="Z321" i="4"/>
  <c r="Q321" i="4"/>
  <c r="Q320" i="4"/>
  <c r="Z320" i="4" s="1"/>
  <c r="AA320" i="4" s="1"/>
  <c r="Q319" i="4"/>
  <c r="Z319" i="4" s="1"/>
  <c r="AA319" i="4" s="1"/>
  <c r="Q318" i="4"/>
  <c r="Z318" i="4" s="1"/>
  <c r="AA318" i="4" s="1"/>
  <c r="Q317" i="4"/>
  <c r="Z317" i="4" s="1"/>
  <c r="AA317" i="4" s="1"/>
  <c r="Z316" i="4"/>
  <c r="Q316" i="4"/>
  <c r="Q315" i="4"/>
  <c r="Z315" i="4" s="1"/>
  <c r="AA315" i="4" s="1"/>
  <c r="Q314" i="4"/>
  <c r="Z314" i="4" s="1"/>
  <c r="AA314" i="4" s="1"/>
  <c r="Q313" i="4"/>
  <c r="Z313" i="4" s="1"/>
  <c r="AA313" i="4" s="1"/>
  <c r="Z312" i="4"/>
  <c r="Q312" i="4"/>
  <c r="Z310" i="4"/>
  <c r="Q310" i="4"/>
  <c r="Z309" i="4"/>
  <c r="Q309" i="4"/>
  <c r="Z308" i="4"/>
  <c r="Q308" i="4"/>
  <c r="Z307" i="4"/>
  <c r="Q307" i="4"/>
  <c r="Z306" i="4"/>
  <c r="Q306" i="4"/>
  <c r="Z305" i="4"/>
  <c r="Q305" i="4"/>
  <c r="Q304" i="4"/>
  <c r="Z304" i="4" s="1"/>
  <c r="Q303" i="4"/>
  <c r="Z303" i="4" s="1"/>
  <c r="Q302" i="4"/>
  <c r="Z302" i="4" s="1"/>
  <c r="Q301" i="4"/>
  <c r="Z301" i="4" s="1"/>
  <c r="Q300" i="4"/>
  <c r="Z300" i="4" s="1"/>
  <c r="Q299" i="4"/>
  <c r="Z299" i="4" s="1"/>
  <c r="Q298" i="4"/>
  <c r="Z298" i="4" s="1"/>
  <c r="Q297" i="4"/>
  <c r="Z297" i="4" s="1"/>
  <c r="AA297" i="4" s="1"/>
  <c r="Q296" i="4"/>
  <c r="Z296" i="4" s="1"/>
  <c r="Z294" i="4"/>
  <c r="Q294" i="4"/>
  <c r="Z293" i="4"/>
  <c r="Q293" i="4"/>
  <c r="Z292" i="4"/>
  <c r="Q292" i="4"/>
  <c r="Z291" i="4"/>
  <c r="Q291" i="4"/>
  <c r="Z290" i="4"/>
  <c r="Q290" i="4"/>
  <c r="Z289" i="4"/>
  <c r="Q289" i="4"/>
  <c r="Z288" i="4"/>
  <c r="Q288" i="4"/>
  <c r="Z287" i="4"/>
  <c r="Q287" i="4"/>
  <c r="Z286" i="4"/>
  <c r="Q286" i="4"/>
  <c r="Z285" i="4"/>
  <c r="Q285" i="4"/>
  <c r="Z284" i="4"/>
  <c r="Q284" i="4"/>
  <c r="Z283" i="4"/>
  <c r="Q283" i="4"/>
  <c r="Z282" i="4"/>
  <c r="Q282" i="4"/>
  <c r="Z281" i="4"/>
  <c r="Q281" i="4"/>
  <c r="Q280" i="4"/>
  <c r="Z280" i="4" s="1"/>
  <c r="Z278" i="4"/>
  <c r="Q278" i="4"/>
  <c r="Z277" i="4"/>
  <c r="Q277" i="4"/>
  <c r="Z276" i="4"/>
  <c r="Q276" i="4"/>
  <c r="Z275" i="4"/>
  <c r="Q275" i="4"/>
  <c r="Z274" i="4"/>
  <c r="Q274" i="4"/>
  <c r="Z273" i="4"/>
  <c r="Q273" i="4"/>
  <c r="Z272" i="4"/>
  <c r="Q272" i="4"/>
  <c r="Q271" i="4"/>
  <c r="Z271" i="4" s="1"/>
  <c r="AA271" i="4" s="1"/>
  <c r="Z270" i="4"/>
  <c r="Q270" i="4"/>
  <c r="Q269" i="4"/>
  <c r="Z269" i="4" s="1"/>
  <c r="AA269" i="4" s="1"/>
  <c r="Q268" i="4"/>
  <c r="Z268" i="4" s="1"/>
  <c r="AA268" i="4" s="1"/>
  <c r="Q267" i="4"/>
  <c r="Z267" i="4" s="1"/>
  <c r="AA267" i="4" s="1"/>
  <c r="Q266" i="4"/>
  <c r="Z266" i="4" s="1"/>
  <c r="AA266" i="4" s="1"/>
  <c r="Q265" i="4"/>
  <c r="Z265" i="4" s="1"/>
  <c r="AA265" i="4" s="1"/>
  <c r="Q264" i="4"/>
  <c r="Z264" i="4" s="1"/>
  <c r="AA264" i="4" s="1"/>
  <c r="Z262" i="4"/>
  <c r="Q262" i="4"/>
  <c r="Z261" i="4"/>
  <c r="Q261" i="4"/>
  <c r="Z260" i="4"/>
  <c r="Q260" i="4"/>
  <c r="Z259" i="4"/>
  <c r="Q259" i="4"/>
  <c r="Z258" i="4"/>
  <c r="Q258" i="4"/>
  <c r="Z257" i="4"/>
  <c r="Q257" i="4"/>
  <c r="Q256" i="4"/>
  <c r="Z256" i="4" s="1"/>
  <c r="AA256" i="4" s="1"/>
  <c r="Q255" i="4"/>
  <c r="Z255" i="4" s="1"/>
  <c r="Q254" i="4"/>
  <c r="Z254" i="4" s="1"/>
  <c r="AA254" i="4" s="1"/>
  <c r="Q253" i="4"/>
  <c r="Z253" i="4" s="1"/>
  <c r="AA253" i="4" s="1"/>
  <c r="Q252" i="4"/>
  <c r="Z252" i="4" s="1"/>
  <c r="AA252" i="4" s="1"/>
  <c r="Q251" i="4"/>
  <c r="Z251" i="4" s="1"/>
  <c r="AA251" i="4" s="1"/>
  <c r="Q250" i="4"/>
  <c r="Z250" i="4" s="1"/>
  <c r="AA250" i="4" s="1"/>
  <c r="Q249" i="4"/>
  <c r="Z249" i="4" s="1"/>
  <c r="AA249" i="4" s="1"/>
  <c r="Q248" i="4"/>
  <c r="Z248" i="4" s="1"/>
  <c r="AA248" i="4" s="1"/>
  <c r="Z246" i="4"/>
  <c r="Q246" i="4"/>
  <c r="Z245" i="4"/>
  <c r="Q245" i="4"/>
  <c r="Z244" i="4"/>
  <c r="Q244" i="4"/>
  <c r="Z243" i="4"/>
  <c r="Q243" i="4"/>
  <c r="Z242" i="4"/>
  <c r="Q242" i="4"/>
  <c r="Z241" i="4"/>
  <c r="Q241" i="4"/>
  <c r="Q240" i="4"/>
  <c r="Z240" i="4" s="1"/>
  <c r="Q239" i="4"/>
  <c r="Z239" i="4" s="1"/>
  <c r="Q238" i="4"/>
  <c r="Z238" i="4" s="1"/>
  <c r="Q237" i="4"/>
  <c r="Z237" i="4" s="1"/>
  <c r="Q236" i="4"/>
  <c r="Z236" i="4" s="1"/>
  <c r="Q235" i="4"/>
  <c r="Z235" i="4" s="1"/>
  <c r="Q234" i="4"/>
  <c r="Z234" i="4" s="1"/>
  <c r="Q233" i="4"/>
  <c r="Z233" i="4" s="1"/>
  <c r="AA233" i="4" s="1"/>
  <c r="Q232" i="4"/>
  <c r="Z232" i="4" s="1"/>
  <c r="Z230" i="4"/>
  <c r="Q230" i="4"/>
  <c r="Z229" i="4"/>
  <c r="Q229" i="4"/>
  <c r="Z228" i="4"/>
  <c r="Q228" i="4"/>
  <c r="Z227" i="4"/>
  <c r="Q227" i="4"/>
  <c r="Z226" i="4"/>
  <c r="Q226" i="4"/>
  <c r="Z225" i="4"/>
  <c r="Q225" i="4"/>
  <c r="Q224" i="4"/>
  <c r="Z224" i="4" s="1"/>
  <c r="AA224" i="4" s="1"/>
  <c r="Q223" i="4"/>
  <c r="Z223" i="4" s="1"/>
  <c r="AA223" i="4" s="1"/>
  <c r="Q222" i="4"/>
  <c r="Z222" i="4" s="1"/>
  <c r="AA222" i="4" s="1"/>
  <c r="Q221" i="4"/>
  <c r="Z221" i="4" s="1"/>
  <c r="AA221" i="4" s="1"/>
  <c r="Z220" i="4"/>
  <c r="Q220" i="4"/>
  <c r="Q219" i="4"/>
  <c r="Z219" i="4" s="1"/>
  <c r="AA219" i="4" s="1"/>
  <c r="Q218" i="4"/>
  <c r="Z218" i="4" s="1"/>
  <c r="AA218" i="4" s="1"/>
  <c r="Q217" i="4"/>
  <c r="Z217" i="4" s="1"/>
  <c r="AA217" i="4" s="1"/>
  <c r="Q216" i="4"/>
  <c r="Z216" i="4" s="1"/>
  <c r="AA216" i="4" s="1"/>
  <c r="Z214" i="4"/>
  <c r="Q214" i="4"/>
  <c r="Z213" i="4"/>
  <c r="Q213" i="4"/>
  <c r="Z212" i="4"/>
  <c r="Q212" i="4"/>
  <c r="Z211" i="4"/>
  <c r="Q211" i="4"/>
  <c r="Z210" i="4"/>
  <c r="Q210" i="4"/>
  <c r="Z209" i="4"/>
  <c r="Q209" i="4"/>
  <c r="Q208" i="4"/>
  <c r="Z208" i="4" s="1"/>
  <c r="Q207" i="4"/>
  <c r="Z207" i="4" s="1"/>
  <c r="Q206" i="4"/>
  <c r="Z206" i="4" s="1"/>
  <c r="Q205" i="4"/>
  <c r="Z205" i="4" s="1"/>
  <c r="Q204" i="4"/>
  <c r="Z204" i="4" s="1"/>
  <c r="AA204" i="4" s="1"/>
  <c r="Q203" i="4"/>
  <c r="Z203" i="4" s="1"/>
  <c r="Q202" i="4"/>
  <c r="Z202" i="4" s="1"/>
  <c r="Q201" i="4"/>
  <c r="Z201" i="4" s="1"/>
  <c r="AA201" i="4" s="1"/>
  <c r="Q200" i="4"/>
  <c r="Z200" i="4" s="1"/>
  <c r="AA200" i="4" s="1"/>
  <c r="Z198" i="4"/>
  <c r="Q198" i="4"/>
  <c r="Z197" i="4"/>
  <c r="Q197" i="4"/>
  <c r="Z196" i="4"/>
  <c r="Q196" i="4"/>
  <c r="Z195" i="4"/>
  <c r="Q195" i="4"/>
  <c r="Z194" i="4"/>
  <c r="Q194" i="4"/>
  <c r="Z193" i="4"/>
  <c r="Q193" i="4"/>
  <c r="Z192" i="4"/>
  <c r="Q192" i="4"/>
  <c r="Z191" i="4"/>
  <c r="Q191" i="4"/>
  <c r="Z190" i="4"/>
  <c r="Q190" i="4"/>
  <c r="Z189" i="4"/>
  <c r="Q189" i="4"/>
  <c r="Z188" i="4"/>
  <c r="Q188" i="4"/>
  <c r="Z187" i="4"/>
  <c r="Q187" i="4"/>
  <c r="Z186" i="4"/>
  <c r="Q186" i="4"/>
  <c r="Q185" i="4"/>
  <c r="Z185" i="4" s="1"/>
  <c r="AA185" i="4" s="1"/>
  <c r="Q184" i="4"/>
  <c r="Z184" i="4" s="1"/>
  <c r="AA184" i="4" s="1"/>
  <c r="Z182" i="4"/>
  <c r="Q182" i="4"/>
  <c r="Z181" i="4"/>
  <c r="Q181" i="4"/>
  <c r="Z180" i="4"/>
  <c r="Q180" i="4"/>
  <c r="Z179" i="4"/>
  <c r="Q179" i="4"/>
  <c r="Z178" i="4"/>
  <c r="Q178" i="4"/>
  <c r="Z177" i="4"/>
  <c r="Q177" i="4"/>
  <c r="Z176" i="4"/>
  <c r="Q176" i="4"/>
  <c r="Z175" i="4"/>
  <c r="Q175" i="4"/>
  <c r="Z174" i="4"/>
  <c r="Q174" i="4"/>
  <c r="Z173" i="4"/>
  <c r="Q173" i="4"/>
  <c r="Z172" i="4"/>
  <c r="Q172" i="4"/>
  <c r="Z171" i="4"/>
  <c r="Q171" i="4"/>
  <c r="Q170" i="4"/>
  <c r="Z170" i="4" s="1"/>
  <c r="AA170" i="4" s="1"/>
  <c r="Q169" i="4"/>
  <c r="Z169" i="4" s="1"/>
  <c r="AA169" i="4" s="1"/>
  <c r="Q168" i="4"/>
  <c r="Z168" i="4" s="1"/>
  <c r="AA168" i="4" s="1"/>
  <c r="Z166" i="4"/>
  <c r="Q166" i="4"/>
  <c r="Z165" i="4"/>
  <c r="Q165" i="4"/>
  <c r="Z164" i="4"/>
  <c r="Q164" i="4"/>
  <c r="Z163" i="4"/>
  <c r="Q163" i="4"/>
  <c r="Z162" i="4"/>
  <c r="Q162" i="4"/>
  <c r="Z161" i="4"/>
  <c r="Q161" i="4"/>
  <c r="Z160" i="4"/>
  <c r="Q160" i="4"/>
  <c r="Q159" i="4"/>
  <c r="Z159" i="4" s="1"/>
  <c r="AA159" i="4" s="1"/>
  <c r="Q158" i="4"/>
  <c r="Z158" i="4" s="1"/>
  <c r="AA158" i="4" s="1"/>
  <c r="Q157" i="4"/>
  <c r="Z157" i="4" s="1"/>
  <c r="AA157" i="4" s="1"/>
  <c r="Q156" i="4"/>
  <c r="Z156" i="4" s="1"/>
  <c r="AA156" i="4" s="1"/>
  <c r="Q155" i="4"/>
  <c r="Z155" i="4" s="1"/>
  <c r="AA155" i="4" s="1"/>
  <c r="Q154" i="4"/>
  <c r="Z154" i="4" s="1"/>
  <c r="AA154" i="4" s="1"/>
  <c r="Q153" i="4"/>
  <c r="Z153" i="4" s="1"/>
  <c r="AA153" i="4" s="1"/>
  <c r="Q152" i="4"/>
  <c r="Z152" i="4" s="1"/>
  <c r="Z150" i="4"/>
  <c r="Q150" i="4"/>
  <c r="Z149" i="4"/>
  <c r="Q149" i="4"/>
  <c r="Z148" i="4"/>
  <c r="Q148" i="4"/>
  <c r="Z147" i="4"/>
  <c r="Q147" i="4"/>
  <c r="Z146" i="4"/>
  <c r="Q146" i="4"/>
  <c r="Z145" i="4"/>
  <c r="Q145" i="4"/>
  <c r="Z144" i="4"/>
  <c r="Q144" i="4"/>
  <c r="Q143" i="4"/>
  <c r="Z143" i="4" s="1"/>
  <c r="Q142" i="4"/>
  <c r="Z142" i="4" s="1"/>
  <c r="Q141" i="4"/>
  <c r="Z141" i="4" s="1"/>
  <c r="AA141" i="4" s="1"/>
  <c r="Q140" i="4"/>
  <c r="Z140" i="4" s="1"/>
  <c r="Q139" i="4"/>
  <c r="Z139" i="4" s="1"/>
  <c r="Q138" i="4"/>
  <c r="Z138" i="4" s="1"/>
  <c r="Q137" i="4"/>
  <c r="Z137" i="4" s="1"/>
  <c r="Q136" i="4"/>
  <c r="Z136" i="4" s="1"/>
  <c r="Z134" i="4"/>
  <c r="Q134" i="4"/>
  <c r="Z133" i="4"/>
  <c r="Q133" i="4"/>
  <c r="Z132" i="4"/>
  <c r="Q132" i="4"/>
  <c r="Z131" i="4"/>
  <c r="Q131" i="4"/>
  <c r="Z130" i="4"/>
  <c r="Q130" i="4"/>
  <c r="Z129" i="4"/>
  <c r="Q129" i="4"/>
  <c r="Z128" i="4"/>
  <c r="Q128" i="4"/>
  <c r="Z127" i="4"/>
  <c r="Q127" i="4"/>
  <c r="Z126" i="4"/>
  <c r="Q126" i="4"/>
  <c r="Z125" i="4"/>
  <c r="Q125" i="4"/>
  <c r="Z124" i="4"/>
  <c r="Q124" i="4"/>
  <c r="Z123" i="4"/>
  <c r="Q123" i="4"/>
  <c r="Z122" i="4"/>
  <c r="Q122" i="4"/>
  <c r="Z121" i="4"/>
  <c r="Q121" i="4"/>
  <c r="Z120" i="4"/>
  <c r="Q120" i="4"/>
  <c r="Z118" i="4"/>
  <c r="Q118" i="4"/>
  <c r="Z117" i="4"/>
  <c r="Q117" i="4"/>
  <c r="Z116" i="4"/>
  <c r="Q116" i="4"/>
  <c r="Z115" i="4"/>
  <c r="Q115" i="4"/>
  <c r="Z114" i="4"/>
  <c r="Q114" i="4"/>
  <c r="Z113" i="4"/>
  <c r="Q113" i="4"/>
  <c r="Z112" i="4"/>
  <c r="Q112" i="4"/>
  <c r="Z111" i="4"/>
  <c r="Q111" i="4"/>
  <c r="Z110" i="4"/>
  <c r="Q110" i="4"/>
  <c r="Z109" i="4"/>
  <c r="Q109" i="4"/>
  <c r="Z108" i="4"/>
  <c r="Q108" i="4"/>
  <c r="Z107" i="4"/>
  <c r="Q107" i="4"/>
  <c r="Z106" i="4"/>
  <c r="Q106" i="4"/>
  <c r="Z105" i="4"/>
  <c r="Q105" i="4"/>
  <c r="Z104" i="4"/>
  <c r="Q104" i="4"/>
  <c r="Z102" i="4"/>
  <c r="Q102" i="4"/>
  <c r="Z101" i="4"/>
  <c r="Q101" i="4"/>
  <c r="Z100" i="4"/>
  <c r="Q100" i="4"/>
  <c r="Z99" i="4"/>
  <c r="Q99" i="4"/>
  <c r="Z98" i="4"/>
  <c r="Q98" i="4"/>
  <c r="Z97" i="4"/>
  <c r="Q97" i="4"/>
  <c r="Q96" i="4"/>
  <c r="Z96" i="4" s="1"/>
  <c r="AA96" i="4" s="1"/>
  <c r="Q95" i="4"/>
  <c r="Z95" i="4" s="1"/>
  <c r="AA95" i="4" s="1"/>
  <c r="Q94" i="4"/>
  <c r="Z94" i="4" s="1"/>
  <c r="AA94" i="4" s="1"/>
  <c r="Q93" i="4"/>
  <c r="Z93" i="4" s="1"/>
  <c r="AA93" i="4" s="1"/>
  <c r="Z92" i="4"/>
  <c r="Q92" i="4"/>
  <c r="Q91" i="4"/>
  <c r="Z91" i="4" s="1"/>
  <c r="AA91" i="4" s="1"/>
  <c r="Q90" i="4"/>
  <c r="Z90" i="4" s="1"/>
  <c r="AA90" i="4" s="1"/>
  <c r="Q89" i="4"/>
  <c r="Z89" i="4" s="1"/>
  <c r="AA89" i="4" s="1"/>
  <c r="Q88" i="4"/>
  <c r="Z88" i="4" s="1"/>
  <c r="AA88" i="4" s="1"/>
  <c r="Z86" i="4"/>
  <c r="Q86" i="4"/>
  <c r="Z85" i="4"/>
  <c r="Q85" i="4"/>
  <c r="Z84" i="4"/>
  <c r="Q84" i="4"/>
  <c r="Z83" i="4"/>
  <c r="Q83" i="4"/>
  <c r="Z82" i="4"/>
  <c r="Q82" i="4"/>
  <c r="Z81" i="4"/>
  <c r="Q81" i="4"/>
  <c r="Q80" i="4"/>
  <c r="Z80" i="4" s="1"/>
  <c r="Q79" i="4"/>
  <c r="Z79" i="4" s="1"/>
  <c r="AA79" i="4" s="1"/>
  <c r="Q78" i="4"/>
  <c r="Z78" i="4" s="1"/>
  <c r="Q77" i="4"/>
  <c r="Z77" i="4" s="1"/>
  <c r="AA77" i="4" s="1"/>
  <c r="Q76" i="4"/>
  <c r="Z76" i="4" s="1"/>
  <c r="AA76" i="4" s="1"/>
  <c r="Q75" i="4"/>
  <c r="Z75" i="4" s="1"/>
  <c r="AA75" i="4" s="1"/>
  <c r="Q74" i="4"/>
  <c r="Z74" i="4" s="1"/>
  <c r="Q73" i="4"/>
  <c r="Z73" i="4" s="1"/>
  <c r="AA73" i="4" s="1"/>
  <c r="Q72" i="4"/>
  <c r="Z72" i="4" s="1"/>
  <c r="Z70" i="4"/>
  <c r="Q70" i="4"/>
  <c r="Z69" i="4"/>
  <c r="Q69" i="4"/>
  <c r="Z68" i="4"/>
  <c r="Q68" i="4"/>
  <c r="Z67" i="4"/>
  <c r="Q67" i="4"/>
  <c r="Z66" i="4"/>
  <c r="Q66" i="4"/>
  <c r="Z65" i="4"/>
  <c r="Q65" i="4"/>
  <c r="Z64" i="4"/>
  <c r="Q64" i="4"/>
  <c r="Z63" i="4"/>
  <c r="Q63" i="4"/>
  <c r="Z62" i="4"/>
  <c r="Q62" i="4"/>
  <c r="Q61" i="4"/>
  <c r="Z61" i="4" s="1"/>
  <c r="AA61" i="4" s="1"/>
  <c r="Q60" i="4"/>
  <c r="Z60" i="4" s="1"/>
  <c r="AA60" i="4" s="1"/>
  <c r="Q59" i="4"/>
  <c r="Z59" i="4" s="1"/>
  <c r="AA59" i="4" s="1"/>
  <c r="Q58" i="4"/>
  <c r="Z58" i="4" s="1"/>
  <c r="Q57" i="4"/>
  <c r="Z57" i="4" s="1"/>
  <c r="AA57" i="4" s="1"/>
  <c r="Q56" i="4"/>
  <c r="Z56" i="4" s="1"/>
  <c r="Z54" i="4"/>
  <c r="Q54" i="4"/>
  <c r="Z53" i="4"/>
  <c r="Q53" i="4"/>
  <c r="Z52" i="4"/>
  <c r="Q52" i="4"/>
  <c r="Z51" i="4"/>
  <c r="Q51" i="4"/>
  <c r="Z50" i="4"/>
  <c r="Q50" i="4"/>
  <c r="Z49" i="4"/>
  <c r="Q49" i="4"/>
  <c r="Z48" i="4"/>
  <c r="Q48" i="4"/>
  <c r="Z47" i="4"/>
  <c r="Q47" i="4"/>
  <c r="Z46" i="4"/>
  <c r="Q46" i="4"/>
  <c r="Z45" i="4"/>
  <c r="Q45" i="4"/>
  <c r="Z44" i="4"/>
  <c r="Q44" i="4"/>
  <c r="Z43" i="4"/>
  <c r="Q43" i="4"/>
  <c r="Z42" i="4"/>
  <c r="Q42" i="4"/>
  <c r="Q41" i="4"/>
  <c r="Z41" i="4" s="1"/>
  <c r="AA41" i="4" s="1"/>
  <c r="Z40" i="4"/>
  <c r="Q40" i="4"/>
  <c r="Z262" i="6"/>
  <c r="Q262" i="6"/>
  <c r="Z261" i="6"/>
  <c r="Q261" i="6"/>
  <c r="Z260" i="6"/>
  <c r="Q260" i="6"/>
  <c r="Z259" i="6"/>
  <c r="Q259" i="6"/>
  <c r="Z258" i="6"/>
  <c r="Q258" i="6"/>
  <c r="Z257" i="6"/>
  <c r="Q257" i="6"/>
  <c r="Z256" i="6"/>
  <c r="Q256" i="6"/>
  <c r="Z255" i="6"/>
  <c r="Q255" i="6"/>
  <c r="Z254" i="6"/>
  <c r="Q254" i="6"/>
  <c r="Z253" i="6"/>
  <c r="Q253" i="6"/>
  <c r="Z252" i="6"/>
  <c r="Q252" i="6"/>
  <c r="Z251" i="6"/>
  <c r="Q251" i="6"/>
  <c r="Z250" i="6"/>
  <c r="Q250" i="6"/>
  <c r="Z249" i="6"/>
  <c r="Q249" i="6"/>
  <c r="Z248" i="6"/>
  <c r="Q248" i="6"/>
  <c r="Z246" i="6"/>
  <c r="Q246" i="6"/>
  <c r="Z245" i="6"/>
  <c r="Q245" i="6"/>
  <c r="Z244" i="6"/>
  <c r="Q244" i="6"/>
  <c r="Z243" i="6"/>
  <c r="Q243" i="6"/>
  <c r="Z242" i="6"/>
  <c r="Q242" i="6"/>
  <c r="Z241" i="6"/>
  <c r="Q241" i="6"/>
  <c r="Z240" i="6"/>
  <c r="Q240" i="6"/>
  <c r="Z239" i="6"/>
  <c r="Q239" i="6"/>
  <c r="Z238" i="6"/>
  <c r="Q238" i="6"/>
  <c r="Z237" i="6"/>
  <c r="Q237" i="6"/>
  <c r="Z236" i="6"/>
  <c r="Q236" i="6"/>
  <c r="Z235" i="6"/>
  <c r="Q235" i="6"/>
  <c r="Z234" i="6"/>
  <c r="Q234" i="6"/>
  <c r="Z233" i="6"/>
  <c r="Q233" i="6"/>
  <c r="Q232" i="6"/>
  <c r="Z232" i="6" s="1"/>
  <c r="Z230" i="6"/>
  <c r="Q230" i="6"/>
  <c r="Z229" i="6"/>
  <c r="Q229" i="6"/>
  <c r="Z228" i="6"/>
  <c r="Q228" i="6"/>
  <c r="Z227" i="6"/>
  <c r="Q227" i="6"/>
  <c r="Z226" i="6"/>
  <c r="Q226" i="6"/>
  <c r="Z225" i="6"/>
  <c r="Q225" i="6"/>
  <c r="Z224" i="6"/>
  <c r="Q224" i="6"/>
  <c r="Z223" i="6"/>
  <c r="Q223" i="6"/>
  <c r="Z222" i="6"/>
  <c r="Q222" i="6"/>
  <c r="Z221" i="6"/>
  <c r="Q221" i="6"/>
  <c r="Z220" i="6"/>
  <c r="Q220" i="6"/>
  <c r="Z219" i="6"/>
  <c r="Q219" i="6"/>
  <c r="Z218" i="6"/>
  <c r="Q218" i="6"/>
  <c r="Z217" i="6"/>
  <c r="Q217" i="6"/>
  <c r="Z216" i="6"/>
  <c r="Q216" i="6"/>
  <c r="Z214" i="6"/>
  <c r="Q214" i="6"/>
  <c r="Z213" i="6"/>
  <c r="Q213" i="6"/>
  <c r="Z212" i="6"/>
  <c r="Q212" i="6"/>
  <c r="Z211" i="6"/>
  <c r="Q211" i="6"/>
  <c r="Z210" i="6"/>
  <c r="Q210" i="6"/>
  <c r="Z209" i="6"/>
  <c r="Q209" i="6"/>
  <c r="Z208" i="6"/>
  <c r="Q208" i="6"/>
  <c r="Z207" i="6"/>
  <c r="Q207" i="6"/>
  <c r="Z206" i="6"/>
  <c r="Q206" i="6"/>
  <c r="Z205" i="6"/>
  <c r="Q205" i="6"/>
  <c r="Z204" i="6"/>
  <c r="Q204" i="6"/>
  <c r="Z203" i="6"/>
  <c r="Q203" i="6"/>
  <c r="Z202" i="6"/>
  <c r="Q202" i="6"/>
  <c r="Z201" i="6"/>
  <c r="Q201" i="6"/>
  <c r="Z200" i="6"/>
  <c r="Q200" i="6"/>
  <c r="Z198" i="6"/>
  <c r="Q198" i="6"/>
  <c r="Z197" i="6"/>
  <c r="Q197" i="6"/>
  <c r="Z196" i="6"/>
  <c r="Q196" i="6"/>
  <c r="Z195" i="6"/>
  <c r="Q195" i="6"/>
  <c r="Z194" i="6"/>
  <c r="Q194" i="6"/>
  <c r="Z193" i="6"/>
  <c r="Q193" i="6"/>
  <c r="Z192" i="6"/>
  <c r="Q192" i="6"/>
  <c r="Z191" i="6"/>
  <c r="Q191" i="6"/>
  <c r="Z190" i="6"/>
  <c r="Q190" i="6"/>
  <c r="Z189" i="6"/>
  <c r="Q189" i="6"/>
  <c r="Z188" i="6"/>
  <c r="Q188" i="6"/>
  <c r="Z187" i="6"/>
  <c r="Q187" i="6"/>
  <c r="Z186" i="6"/>
  <c r="Q186" i="6"/>
  <c r="Z185" i="6"/>
  <c r="Q185" i="6"/>
  <c r="Z184" i="6"/>
  <c r="Q184" i="6"/>
  <c r="Z182" i="6"/>
  <c r="Q182" i="6"/>
  <c r="Z181" i="6"/>
  <c r="Q181" i="6"/>
  <c r="Z180" i="6"/>
  <c r="Q180" i="6"/>
  <c r="Z179" i="6"/>
  <c r="Q179" i="6"/>
  <c r="Z178" i="6"/>
  <c r="Q178" i="6"/>
  <c r="Z177" i="6"/>
  <c r="Q177" i="6"/>
  <c r="Z176" i="6"/>
  <c r="Q176" i="6"/>
  <c r="Z175" i="6"/>
  <c r="Q175" i="6"/>
  <c r="Z174" i="6"/>
  <c r="Q174" i="6"/>
  <c r="Z173" i="6"/>
  <c r="Q173" i="6"/>
  <c r="Z172" i="6"/>
  <c r="Q172" i="6"/>
  <c r="Q171" i="6"/>
  <c r="Z171" i="6" s="1"/>
  <c r="AA171" i="6" s="1"/>
  <c r="Q170" i="6"/>
  <c r="Z170" i="6" s="1"/>
  <c r="AA170" i="6" s="1"/>
  <c r="Q169" i="6"/>
  <c r="Z169" i="6" s="1"/>
  <c r="AA169" i="6" s="1"/>
  <c r="Q168" i="6"/>
  <c r="Z168" i="6" s="1"/>
  <c r="AA168" i="6" s="1"/>
  <c r="Z166" i="6"/>
  <c r="Q166" i="6"/>
  <c r="Z165" i="6"/>
  <c r="Q165" i="6"/>
  <c r="Z164" i="6"/>
  <c r="Q164" i="6"/>
  <c r="Z163" i="6"/>
  <c r="Q163" i="6"/>
  <c r="Z162" i="6"/>
  <c r="Q162" i="6"/>
  <c r="Z161" i="6"/>
  <c r="Q161" i="6"/>
  <c r="Z160" i="6"/>
  <c r="Q160" i="6"/>
  <c r="Z159" i="6"/>
  <c r="Q159" i="6"/>
  <c r="Z158" i="6"/>
  <c r="Q158" i="6"/>
  <c r="Z157" i="6"/>
  <c r="Q157" i="6"/>
  <c r="Z156" i="6"/>
  <c r="Q156" i="6"/>
  <c r="Q155" i="6"/>
  <c r="Z155" i="6" s="1"/>
  <c r="AA155" i="6" s="1"/>
  <c r="Q154" i="6"/>
  <c r="Z154" i="6" s="1"/>
  <c r="Q153" i="6"/>
  <c r="Z153" i="6" s="1"/>
  <c r="Q152" i="6"/>
  <c r="Z152" i="6" s="1"/>
  <c r="Z150" i="6"/>
  <c r="Q150" i="6"/>
  <c r="Z149" i="6"/>
  <c r="Q149" i="6"/>
  <c r="Z148" i="6"/>
  <c r="Q148" i="6"/>
  <c r="Z147" i="6"/>
  <c r="Q147" i="6"/>
  <c r="Z146" i="6"/>
  <c r="Q146" i="6"/>
  <c r="Z145" i="6"/>
  <c r="Q145" i="6"/>
  <c r="Q144" i="6"/>
  <c r="Z144" i="6" s="1"/>
  <c r="AA144" i="6" s="1"/>
  <c r="Q143" i="6"/>
  <c r="Z143" i="6" s="1"/>
  <c r="AA143" i="6" s="1"/>
  <c r="Q142" i="6"/>
  <c r="Z142" i="6" s="1"/>
  <c r="AA142" i="6" s="1"/>
  <c r="Q141" i="6"/>
  <c r="Z141" i="6" s="1"/>
  <c r="AA141" i="6" s="1"/>
  <c r="Q140" i="6"/>
  <c r="Z140" i="6" s="1"/>
  <c r="AA140" i="6" s="1"/>
  <c r="Q139" i="6"/>
  <c r="Z139" i="6" s="1"/>
  <c r="AA139" i="6" s="1"/>
  <c r="Q138" i="6"/>
  <c r="Z138" i="6" s="1"/>
  <c r="AA138" i="6" s="1"/>
  <c r="Q137" i="6"/>
  <c r="Z137" i="6" s="1"/>
  <c r="AA137" i="6" s="1"/>
  <c r="Z136" i="6"/>
  <c r="Q136" i="6"/>
  <c r="Z134" i="6"/>
  <c r="Q134" i="6"/>
  <c r="Z133" i="6"/>
  <c r="Q133" i="6"/>
  <c r="Z132" i="6"/>
  <c r="Q132" i="6"/>
  <c r="Z131" i="6"/>
  <c r="Q131" i="6"/>
  <c r="Z130" i="6"/>
  <c r="Q130" i="6"/>
  <c r="Z129" i="6"/>
  <c r="Q129" i="6"/>
  <c r="Q128" i="6"/>
  <c r="Z128" i="6" s="1"/>
  <c r="Q127" i="6"/>
  <c r="Z127" i="6" s="1"/>
  <c r="Q126" i="6"/>
  <c r="Z126" i="6" s="1"/>
  <c r="Q125" i="6"/>
  <c r="Z125" i="6" s="1"/>
  <c r="AA125" i="6" s="1"/>
  <c r="Q124" i="6"/>
  <c r="Z124" i="6" s="1"/>
  <c r="AA124" i="6" s="1"/>
  <c r="Q123" i="6"/>
  <c r="Z123" i="6" s="1"/>
  <c r="AA123" i="6" s="1"/>
  <c r="Q122" i="6"/>
  <c r="Z122" i="6" s="1"/>
  <c r="Q121" i="6"/>
  <c r="Z121" i="6" s="1"/>
  <c r="AA121" i="6" s="1"/>
  <c r="Q120" i="6"/>
  <c r="Z120" i="6" s="1"/>
  <c r="Z118" i="6"/>
  <c r="Q118" i="6"/>
  <c r="Z117" i="6"/>
  <c r="Q117" i="6"/>
  <c r="Z116" i="6"/>
  <c r="Q116" i="6"/>
  <c r="Z115" i="6"/>
  <c r="Q115" i="6"/>
  <c r="Z114" i="6"/>
  <c r="Q114" i="6"/>
  <c r="Z113" i="6"/>
  <c r="Q113" i="6"/>
  <c r="Z112" i="6"/>
  <c r="Q112" i="6"/>
  <c r="Z111" i="6"/>
  <c r="Q111" i="6"/>
  <c r="Z110" i="6"/>
  <c r="Q110" i="6"/>
  <c r="Z109" i="6"/>
  <c r="Q109" i="6"/>
  <c r="Z108" i="6"/>
  <c r="Q108" i="6"/>
  <c r="Z107" i="6"/>
  <c r="Q107" i="6"/>
  <c r="Z106" i="6"/>
  <c r="Q106" i="6"/>
  <c r="Z105" i="6"/>
  <c r="Q105" i="6"/>
  <c r="Z104" i="6"/>
  <c r="Q104" i="6"/>
  <c r="Z102" i="6"/>
  <c r="Q102" i="6"/>
  <c r="Z101" i="6"/>
  <c r="Q101" i="6"/>
  <c r="Z100" i="6"/>
  <c r="Q100" i="6"/>
  <c r="Z99" i="6"/>
  <c r="Q99" i="6"/>
  <c r="Z98" i="6"/>
  <c r="Q98" i="6"/>
  <c r="Z97" i="6"/>
  <c r="Q97" i="6"/>
  <c r="Z96" i="6"/>
  <c r="Q96" i="6"/>
  <c r="Z95" i="6"/>
  <c r="Q95" i="6"/>
  <c r="Z94" i="6"/>
  <c r="Q94" i="6"/>
  <c r="Z93" i="6"/>
  <c r="Q93" i="6"/>
  <c r="Z92" i="6"/>
  <c r="Q92" i="6"/>
  <c r="Z91" i="6"/>
  <c r="Q91" i="6"/>
  <c r="Z90" i="6"/>
  <c r="Q90" i="6"/>
  <c r="Z89" i="6"/>
  <c r="Q89" i="6"/>
  <c r="Z88" i="6"/>
  <c r="Q88" i="6"/>
  <c r="Z86" i="6"/>
  <c r="Q86" i="6"/>
  <c r="Z85" i="6"/>
  <c r="Q85" i="6"/>
  <c r="Z84" i="6"/>
  <c r="Q84" i="6"/>
  <c r="Z83" i="6"/>
  <c r="Q83" i="6"/>
  <c r="Z82" i="6"/>
  <c r="Q82" i="6"/>
  <c r="Z81" i="6"/>
  <c r="Q81" i="6"/>
  <c r="Z80" i="6"/>
  <c r="Q80" i="6"/>
  <c r="Z79" i="6"/>
  <c r="Q79" i="6"/>
  <c r="Z78" i="6"/>
  <c r="Q78" i="6"/>
  <c r="Z77" i="6"/>
  <c r="Q77" i="6"/>
  <c r="Z76" i="6"/>
  <c r="Q76" i="6"/>
  <c r="Z75" i="6"/>
  <c r="Q75" i="6"/>
  <c r="Z74" i="6"/>
  <c r="Q74" i="6"/>
  <c r="Z73" i="6"/>
  <c r="Q73" i="6"/>
  <c r="Q72" i="6"/>
  <c r="Z72" i="6" s="1"/>
  <c r="AA72" i="6" s="1"/>
  <c r="Z70" i="6"/>
  <c r="Q70" i="6"/>
  <c r="Z69" i="6"/>
  <c r="Q69" i="6"/>
  <c r="Z68" i="6"/>
  <c r="Q68" i="6"/>
  <c r="Z67" i="6"/>
  <c r="Q67" i="6"/>
  <c r="Z66" i="6"/>
  <c r="Q66" i="6"/>
  <c r="Z65" i="6"/>
  <c r="Q65" i="6"/>
  <c r="Z64" i="6"/>
  <c r="Q64" i="6"/>
  <c r="Z63" i="6"/>
  <c r="Q63" i="6"/>
  <c r="Z62" i="6"/>
  <c r="Q62" i="6"/>
  <c r="Z61" i="6"/>
  <c r="Q61" i="6"/>
  <c r="Z60" i="6"/>
  <c r="Q60" i="6"/>
  <c r="Z59" i="6"/>
  <c r="Q59" i="6"/>
  <c r="Z58" i="6"/>
  <c r="Q58" i="6"/>
  <c r="Z57" i="6"/>
  <c r="Q57" i="6"/>
  <c r="Z56" i="6"/>
  <c r="Q56" i="6"/>
  <c r="Z54" i="6"/>
  <c r="Q54" i="6"/>
  <c r="Z53" i="6"/>
  <c r="Q53" i="6"/>
  <c r="Z52" i="6"/>
  <c r="Q52" i="6"/>
  <c r="Z51" i="6"/>
  <c r="Q51" i="6"/>
  <c r="Z50" i="6"/>
  <c r="Q50" i="6"/>
  <c r="Z49" i="6"/>
  <c r="Q49" i="6"/>
  <c r="Z48" i="6"/>
  <c r="Q48" i="6"/>
  <c r="Z47" i="6"/>
  <c r="Q47" i="6"/>
  <c r="Z46" i="6"/>
  <c r="Q46" i="6"/>
  <c r="Z45" i="6"/>
  <c r="Q45" i="6"/>
  <c r="Z44" i="6"/>
  <c r="Q44" i="6"/>
  <c r="Z43" i="6"/>
  <c r="Q43" i="6"/>
  <c r="Z42" i="6"/>
  <c r="Q42" i="6"/>
  <c r="Z41" i="6"/>
  <c r="Q41" i="6"/>
  <c r="Z40" i="6"/>
  <c r="Q40" i="6"/>
  <c r="AA3" i="10"/>
  <c r="Z38" i="10"/>
  <c r="AA38" i="10" s="1"/>
  <c r="Q38" i="10"/>
  <c r="L38" i="10"/>
  <c r="Z37" i="10"/>
  <c r="AA37" i="10" s="1"/>
  <c r="Q37" i="10"/>
  <c r="L37" i="10"/>
  <c r="Z36" i="10"/>
  <c r="AA36" i="10" s="1"/>
  <c r="Q36" i="10"/>
  <c r="L36" i="10"/>
  <c r="Z35" i="10"/>
  <c r="AA35" i="10" s="1"/>
  <c r="Q35" i="10"/>
  <c r="L35" i="10"/>
  <c r="Z34" i="10"/>
  <c r="AA34" i="10" s="1"/>
  <c r="Q34" i="10"/>
  <c r="L34" i="10"/>
  <c r="Z33" i="10"/>
  <c r="AA33" i="10" s="1"/>
  <c r="Q33" i="10"/>
  <c r="L33" i="10"/>
  <c r="Z32" i="10"/>
  <c r="AA32" i="10" s="1"/>
  <c r="Q32" i="10"/>
  <c r="L32" i="10"/>
  <c r="Z31" i="10"/>
  <c r="AA31" i="10" s="1"/>
  <c r="Q31" i="10"/>
  <c r="L31" i="10"/>
  <c r="Z30" i="10"/>
  <c r="AA30" i="10" s="1"/>
  <c r="Q30" i="10"/>
  <c r="L30" i="10"/>
  <c r="Z29" i="10"/>
  <c r="AA29" i="10" s="1"/>
  <c r="Q29" i="10"/>
  <c r="L29" i="10"/>
  <c r="Z28" i="10"/>
  <c r="AA28" i="10" s="1"/>
  <c r="Q28" i="10"/>
  <c r="L28" i="10"/>
  <c r="Z27" i="10"/>
  <c r="AA27" i="10" s="1"/>
  <c r="Q27" i="10"/>
  <c r="L27" i="10"/>
  <c r="Z26" i="10"/>
  <c r="AA26" i="10" s="1"/>
  <c r="Q26" i="10"/>
  <c r="L26" i="10"/>
  <c r="Z25" i="10"/>
  <c r="AA25" i="10" s="1"/>
  <c r="Q25" i="10"/>
  <c r="L25" i="10"/>
  <c r="Z24" i="10"/>
  <c r="Z22" i="10" s="1"/>
  <c r="Q24" i="10"/>
  <c r="L24" i="10"/>
  <c r="Q25" i="7"/>
  <c r="Q26" i="7"/>
  <c r="Q27" i="7"/>
  <c r="Q28" i="7"/>
  <c r="Q29" i="7"/>
  <c r="Q30" i="7"/>
  <c r="Q31" i="7"/>
  <c r="Q32" i="7"/>
  <c r="Q33" i="7"/>
  <c r="Q34" i="7"/>
  <c r="Q35" i="7"/>
  <c r="Q36" i="7"/>
  <c r="Q37" i="7"/>
  <c r="Q38" i="7"/>
  <c r="Q24" i="7"/>
  <c r="Q25" i="6"/>
  <c r="Q26" i="6"/>
  <c r="Q27" i="6"/>
  <c r="Q28" i="6"/>
  <c r="Q29" i="6"/>
  <c r="Q30" i="6"/>
  <c r="Q31" i="6"/>
  <c r="Q32" i="6"/>
  <c r="Q33" i="6"/>
  <c r="Q34" i="6"/>
  <c r="Q35" i="6"/>
  <c r="Q36" i="6"/>
  <c r="Q37" i="6"/>
  <c r="Q38" i="6"/>
  <c r="Q24" i="6"/>
  <c r="Q25" i="5"/>
  <c r="Z25" i="5" s="1"/>
  <c r="Q24" i="5"/>
  <c r="Z24" i="5" s="1"/>
  <c r="AA24" i="5" s="1"/>
  <c r="Q26" i="5"/>
  <c r="Z26" i="5" s="1"/>
  <c r="Q27" i="5"/>
  <c r="Q28" i="5"/>
  <c r="Q29" i="5"/>
  <c r="Q30" i="5"/>
  <c r="Q31" i="5"/>
  <c r="Q32" i="5"/>
  <c r="Q33" i="5"/>
  <c r="Q34" i="5"/>
  <c r="Q35" i="5"/>
  <c r="Q36" i="5"/>
  <c r="Q37" i="5"/>
  <c r="Q38" i="5"/>
  <c r="Q25" i="4"/>
  <c r="Z25" i="4" s="1"/>
  <c r="Q26" i="4"/>
  <c r="Q27" i="4"/>
  <c r="Q28" i="4"/>
  <c r="Q29" i="4"/>
  <c r="Q30" i="4"/>
  <c r="Q31" i="4"/>
  <c r="Q32" i="4"/>
  <c r="Q33" i="4"/>
  <c r="Q34" i="4"/>
  <c r="Q35" i="4"/>
  <c r="Q36" i="4"/>
  <c r="Q37" i="4"/>
  <c r="Q38" i="4"/>
  <c r="Q24" i="4"/>
  <c r="Z24" i="4" s="1"/>
  <c r="Q25" i="3"/>
  <c r="Q26" i="3"/>
  <c r="Q27" i="3"/>
  <c r="Q28" i="3"/>
  <c r="Q29" i="3"/>
  <c r="Q30" i="3"/>
  <c r="Q31" i="3"/>
  <c r="Q32" i="3"/>
  <c r="Q33" i="3"/>
  <c r="Q34" i="3"/>
  <c r="Q35" i="3"/>
  <c r="Q36" i="3"/>
  <c r="Q37" i="3"/>
  <c r="Q38" i="3"/>
  <c r="Q24" i="3"/>
  <c r="Q25" i="2"/>
  <c r="Q26" i="2"/>
  <c r="Q27" i="2"/>
  <c r="Q28" i="2"/>
  <c r="Q29" i="2"/>
  <c r="Q30" i="2"/>
  <c r="Q31" i="2"/>
  <c r="Q32" i="2"/>
  <c r="Q33" i="2"/>
  <c r="Q34" i="2"/>
  <c r="Q35" i="2"/>
  <c r="Q36" i="2"/>
  <c r="Q37" i="2"/>
  <c r="Q38" i="2"/>
  <c r="Z38" i="7"/>
  <c r="Z37" i="7"/>
  <c r="AA37" i="7" s="1"/>
  <c r="Z36" i="7"/>
  <c r="Z35" i="7"/>
  <c r="Z34" i="7"/>
  <c r="Z33" i="7"/>
  <c r="AA33" i="7" s="1"/>
  <c r="Z32" i="7"/>
  <c r="AA32" i="7" s="1"/>
  <c r="Z31" i="7"/>
  <c r="Z30" i="7"/>
  <c r="Z29" i="7"/>
  <c r="Z28" i="7"/>
  <c r="AA28" i="7" s="1"/>
  <c r="Z27" i="7"/>
  <c r="AA27" i="7" s="1"/>
  <c r="Z26" i="7"/>
  <c r="Z25" i="7"/>
  <c r="AA25" i="7" s="1"/>
  <c r="Z24" i="7"/>
  <c r="AA24" i="7" s="1"/>
  <c r="AA3" i="7"/>
  <c r="Z38" i="6"/>
  <c r="Z37" i="6"/>
  <c r="Z36" i="6"/>
  <c r="Z35" i="6"/>
  <c r="Z34" i="6"/>
  <c r="Z33" i="6"/>
  <c r="Z32" i="6"/>
  <c r="Z31" i="6"/>
  <c r="Z30" i="6"/>
  <c r="Z29" i="6"/>
  <c r="Z28" i="6"/>
  <c r="Z27" i="6"/>
  <c r="Z26" i="6"/>
  <c r="Z25" i="6"/>
  <c r="Z24" i="6"/>
  <c r="AA3" i="6"/>
  <c r="Z38" i="5"/>
  <c r="Z37" i="5"/>
  <c r="Z36" i="5"/>
  <c r="Z35" i="5"/>
  <c r="Z34" i="5"/>
  <c r="Z33" i="5"/>
  <c r="Z32" i="5"/>
  <c r="Z31" i="5"/>
  <c r="Z30" i="5"/>
  <c r="Z29" i="5"/>
  <c r="Z28" i="5"/>
  <c r="Z27" i="5"/>
  <c r="AA3" i="5"/>
  <c r="Z38" i="4"/>
  <c r="Z37" i="4"/>
  <c r="Z36" i="4"/>
  <c r="Z35" i="4"/>
  <c r="Z34" i="4"/>
  <c r="Z33" i="4"/>
  <c r="Z32" i="4"/>
  <c r="Z31" i="4"/>
  <c r="Z30" i="4"/>
  <c r="Z29" i="4"/>
  <c r="Z28" i="4"/>
  <c r="Z27" i="4"/>
  <c r="Z26" i="4"/>
  <c r="AA3" i="4"/>
  <c r="Z38" i="3"/>
  <c r="Z37" i="3"/>
  <c r="Z36" i="3"/>
  <c r="Z35" i="3"/>
  <c r="Z34" i="3"/>
  <c r="Z33" i="3"/>
  <c r="Z32" i="3"/>
  <c r="Z31" i="3"/>
  <c r="Z30" i="3"/>
  <c r="Z29" i="3"/>
  <c r="Z28" i="3"/>
  <c r="Z27" i="3"/>
  <c r="Z26" i="3"/>
  <c r="Z25" i="3"/>
  <c r="Z24" i="3"/>
  <c r="AA3" i="3"/>
  <c r="AA35" i="3" l="1"/>
  <c r="AA531" i="4"/>
  <c r="AA563" i="4"/>
  <c r="AA241" i="6"/>
  <c r="AA248" i="6"/>
  <c r="AA220" i="6"/>
  <c r="AA545" i="5"/>
  <c r="AA527" i="5"/>
  <c r="AA533" i="5"/>
  <c r="AA542" i="5"/>
  <c r="AA432" i="5"/>
  <c r="AA541" i="5"/>
  <c r="AA543" i="5"/>
  <c r="AA508" i="5"/>
  <c r="AA529" i="5"/>
  <c r="AA544" i="5"/>
  <c r="AA536" i="5"/>
  <c r="AA549" i="5"/>
  <c r="AA546" i="5"/>
  <c r="AA547" i="5"/>
  <c r="AA548" i="5"/>
  <c r="AA550" i="5"/>
  <c r="AA489" i="5"/>
  <c r="AA501" i="5"/>
  <c r="AA525" i="5"/>
  <c r="AA531" i="5"/>
  <c r="AA462" i="5"/>
  <c r="AA476" i="5"/>
  <c r="AA511" i="5"/>
  <c r="AA526" i="5"/>
  <c r="AA524" i="5"/>
  <c r="AA530" i="5"/>
  <c r="AA532" i="5"/>
  <c r="AA528" i="5"/>
  <c r="AA534" i="5"/>
  <c r="AA509" i="5"/>
  <c r="AA458" i="5"/>
  <c r="AA470" i="5"/>
  <c r="AA478" i="5"/>
  <c r="AA497" i="5"/>
  <c r="AA510" i="5"/>
  <c r="AA512" i="5"/>
  <c r="AA494" i="5"/>
  <c r="AA513" i="5"/>
  <c r="AA492" i="5"/>
  <c r="AA504" i="5"/>
  <c r="AA517" i="5"/>
  <c r="AA507" i="5"/>
  <c r="AA514" i="5"/>
  <c r="AA515" i="5"/>
  <c r="AA516" i="5"/>
  <c r="AA506" i="5"/>
  <c r="AA518" i="5"/>
  <c r="AA493" i="5"/>
  <c r="AA499" i="5"/>
  <c r="AA479" i="5"/>
  <c r="AA488" i="5"/>
  <c r="AA498" i="5"/>
  <c r="AA500" i="5"/>
  <c r="AA490" i="5"/>
  <c r="AA495" i="5"/>
  <c r="AA496" i="5"/>
  <c r="AA491" i="5"/>
  <c r="AA502" i="5"/>
  <c r="AA469" i="5"/>
  <c r="AA477" i="5"/>
  <c r="AA480" i="5"/>
  <c r="AA460" i="5"/>
  <c r="AA481" i="5"/>
  <c r="AA485" i="5"/>
  <c r="AA475" i="5"/>
  <c r="AA482" i="5"/>
  <c r="AA483" i="5"/>
  <c r="AA484" i="5"/>
  <c r="AA474" i="5"/>
  <c r="AA486" i="5"/>
  <c r="AA461" i="5"/>
  <c r="AA444" i="5"/>
  <c r="AA465" i="5"/>
  <c r="AA456" i="5"/>
  <c r="AA466" i="5"/>
  <c r="AA467" i="5"/>
  <c r="AA468" i="5"/>
  <c r="AA463" i="5"/>
  <c r="AA464" i="5"/>
  <c r="AA459" i="5"/>
  <c r="AA445" i="5"/>
  <c r="AA433" i="5"/>
  <c r="AA453" i="5"/>
  <c r="AA417" i="5"/>
  <c r="AA430" i="5"/>
  <c r="AA449" i="5"/>
  <c r="AA450" i="5"/>
  <c r="AA440" i="5"/>
  <c r="AA451" i="5"/>
  <c r="AA446" i="5"/>
  <c r="AA447" i="5"/>
  <c r="AA452" i="5"/>
  <c r="AA442" i="5"/>
  <c r="AA443" i="5"/>
  <c r="AA448" i="5"/>
  <c r="AA454" i="5"/>
  <c r="AA429" i="5"/>
  <c r="AA435" i="5"/>
  <c r="AA428" i="5"/>
  <c r="AA425" i="5"/>
  <c r="AA424" i="5"/>
  <c r="AA437" i="5"/>
  <c r="AA434" i="5"/>
  <c r="AA436" i="5"/>
  <c r="AA427" i="5"/>
  <c r="AA426" i="5"/>
  <c r="AA431" i="5"/>
  <c r="AA438" i="5"/>
  <c r="AA419" i="5"/>
  <c r="AA357" i="5"/>
  <c r="AA377" i="5"/>
  <c r="AA415" i="5"/>
  <c r="AA421" i="5"/>
  <c r="AA422" i="5"/>
  <c r="AA399" i="5"/>
  <c r="AA413" i="5"/>
  <c r="AA412" i="5"/>
  <c r="AA409" i="5"/>
  <c r="AA418" i="5"/>
  <c r="AA408" i="5"/>
  <c r="AA414" i="5"/>
  <c r="AA420" i="5"/>
  <c r="AA410" i="5"/>
  <c r="AA416" i="5"/>
  <c r="AA411" i="5"/>
  <c r="AA397" i="5"/>
  <c r="AA329" i="5"/>
  <c r="AA341" i="5"/>
  <c r="AA361" i="5"/>
  <c r="AA393" i="5"/>
  <c r="AA400" i="5"/>
  <c r="AA401" i="5"/>
  <c r="AA398" i="5"/>
  <c r="AA396" i="5"/>
  <c r="AA405" i="5"/>
  <c r="AA395" i="5"/>
  <c r="AA392" i="5"/>
  <c r="AA403" i="5"/>
  <c r="AA402" i="5"/>
  <c r="AA404" i="5"/>
  <c r="AA394" i="5"/>
  <c r="AA406" i="5"/>
  <c r="AA381" i="5"/>
  <c r="AA383" i="5"/>
  <c r="AA389" i="5"/>
  <c r="AA384" i="5"/>
  <c r="AA321" i="5"/>
  <c r="AA353" i="5"/>
  <c r="AA385" i="5"/>
  <c r="AA382" i="5"/>
  <c r="AA380" i="5"/>
  <c r="AA379" i="5"/>
  <c r="AA386" i="5"/>
  <c r="AA376" i="5"/>
  <c r="AA387" i="5"/>
  <c r="AA388" i="5"/>
  <c r="AA378" i="5"/>
  <c r="AA390" i="5"/>
  <c r="AA365" i="5"/>
  <c r="AA367" i="5"/>
  <c r="AA373" i="5"/>
  <c r="AA368" i="5"/>
  <c r="AA369" i="5"/>
  <c r="AA366" i="5"/>
  <c r="AA364" i="5"/>
  <c r="AA363" i="5"/>
  <c r="AA370" i="5"/>
  <c r="AA360" i="5"/>
  <c r="AA371" i="5"/>
  <c r="AA372" i="5"/>
  <c r="AA362" i="5"/>
  <c r="AA374" i="5"/>
  <c r="AA349" i="5"/>
  <c r="AA358" i="5"/>
  <c r="AA348" i="5"/>
  <c r="AA345" i="5"/>
  <c r="AA354" i="5"/>
  <c r="AA344" i="5"/>
  <c r="AA355" i="5"/>
  <c r="AA351" i="5"/>
  <c r="AA356" i="5"/>
  <c r="AA346" i="5"/>
  <c r="AA347" i="5"/>
  <c r="AA352" i="5"/>
  <c r="AA350" i="5"/>
  <c r="AA320" i="5"/>
  <c r="AA333" i="5"/>
  <c r="AA342" i="5"/>
  <c r="AA337" i="5"/>
  <c r="AA319" i="5"/>
  <c r="AA332" i="5"/>
  <c r="AA331" i="5"/>
  <c r="AA338" i="5"/>
  <c r="AA328" i="5"/>
  <c r="AA339" i="5"/>
  <c r="AA334" i="5"/>
  <c r="AA335" i="5"/>
  <c r="AA340" i="5"/>
  <c r="AA330" i="5"/>
  <c r="AA336" i="5"/>
  <c r="AA317" i="5"/>
  <c r="AA289" i="5"/>
  <c r="AA325" i="5"/>
  <c r="AA318" i="5"/>
  <c r="AA316" i="5"/>
  <c r="AA313" i="5"/>
  <c r="AA315" i="5"/>
  <c r="AA322" i="5"/>
  <c r="AA312" i="5"/>
  <c r="AA323" i="5"/>
  <c r="AA324" i="5"/>
  <c r="AA314" i="5"/>
  <c r="AA326" i="5"/>
  <c r="AA309" i="5"/>
  <c r="AA293" i="5"/>
  <c r="AA304" i="5"/>
  <c r="AA236" i="5"/>
  <c r="AA305" i="5"/>
  <c r="AA306" i="5"/>
  <c r="AA307" i="5"/>
  <c r="AA308" i="5"/>
  <c r="AA310" i="5"/>
  <c r="AA291" i="5"/>
  <c r="AA288" i="5"/>
  <c r="AA294" i="5"/>
  <c r="AA290" i="5"/>
  <c r="AA292" i="5"/>
  <c r="AA252" i="5"/>
  <c r="AA241" i="5"/>
  <c r="AA254" i="5"/>
  <c r="AA273" i="5"/>
  <c r="AA272" i="5"/>
  <c r="AA271" i="5"/>
  <c r="AA270" i="5"/>
  <c r="AA268" i="5"/>
  <c r="AA277" i="5"/>
  <c r="AA267" i="5"/>
  <c r="AA274" i="5"/>
  <c r="AA264" i="5"/>
  <c r="AA275" i="5"/>
  <c r="AA266" i="5"/>
  <c r="AA276" i="5"/>
  <c r="AA278" i="5"/>
  <c r="AA253" i="5"/>
  <c r="AA222" i="5"/>
  <c r="AA255" i="5"/>
  <c r="AA256" i="5"/>
  <c r="AA238" i="5"/>
  <c r="AA257" i="5"/>
  <c r="AA249" i="5"/>
  <c r="AA261" i="5"/>
  <c r="AA251" i="5"/>
  <c r="AA258" i="5"/>
  <c r="AA248" i="5"/>
  <c r="AA259" i="5"/>
  <c r="AA250" i="5"/>
  <c r="AA260" i="5"/>
  <c r="AA262" i="5"/>
  <c r="AA230" i="5"/>
  <c r="AA237" i="5"/>
  <c r="AA243" i="5"/>
  <c r="AA240" i="5"/>
  <c r="AA233" i="5"/>
  <c r="AA245" i="5"/>
  <c r="AA242" i="5"/>
  <c r="AA232" i="5"/>
  <c r="AA244" i="5"/>
  <c r="AA239" i="5"/>
  <c r="AA234" i="5"/>
  <c r="AA235" i="5"/>
  <c r="AA246" i="5"/>
  <c r="AA227" i="5"/>
  <c r="AA220" i="5"/>
  <c r="AA229" i="5"/>
  <c r="AA216" i="5"/>
  <c r="AA225" i="5"/>
  <c r="AA219" i="5"/>
  <c r="AA218" i="5"/>
  <c r="AA226" i="5"/>
  <c r="AA228" i="5"/>
  <c r="AA224" i="5"/>
  <c r="AA191" i="5"/>
  <c r="AA197" i="5"/>
  <c r="AA213" i="5"/>
  <c r="AA214" i="5"/>
  <c r="AA209" i="5"/>
  <c r="AA207" i="5"/>
  <c r="AA206" i="5"/>
  <c r="AA211" i="5"/>
  <c r="AA210" i="5"/>
  <c r="AA212" i="5"/>
  <c r="AA208" i="5"/>
  <c r="AA195" i="5"/>
  <c r="AA193" i="5"/>
  <c r="AA194" i="5"/>
  <c r="AA196" i="5"/>
  <c r="AA192" i="5"/>
  <c r="AA198" i="5"/>
  <c r="AA149" i="5"/>
  <c r="AA179" i="5"/>
  <c r="AA181" i="5"/>
  <c r="AA182" i="5"/>
  <c r="AA177" i="5"/>
  <c r="AA174" i="5"/>
  <c r="AA172" i="5"/>
  <c r="AA171" i="5"/>
  <c r="AA170" i="5"/>
  <c r="AA178" i="5"/>
  <c r="AA180" i="5"/>
  <c r="AA176" i="5"/>
  <c r="Z159" i="5"/>
  <c r="AA159" i="5" s="1"/>
  <c r="AA165" i="5"/>
  <c r="AA166" i="5"/>
  <c r="AA142" i="5"/>
  <c r="AA161" i="5"/>
  <c r="AA157" i="5"/>
  <c r="AA156" i="5"/>
  <c r="AA153" i="5"/>
  <c r="AA155" i="5"/>
  <c r="AA152" i="5"/>
  <c r="AA163" i="5"/>
  <c r="AA162" i="5"/>
  <c r="AA154" i="5"/>
  <c r="AA160" i="5"/>
  <c r="AA164" i="5"/>
  <c r="AA147" i="5"/>
  <c r="AA78" i="5"/>
  <c r="AA117" i="5"/>
  <c r="AA134" i="5"/>
  <c r="AA150" i="5"/>
  <c r="AA129" i="5"/>
  <c r="AA136" i="5"/>
  <c r="AA145" i="5"/>
  <c r="AA146" i="5"/>
  <c r="AA148" i="5"/>
  <c r="AA144" i="5"/>
  <c r="AA143" i="5"/>
  <c r="AA126" i="5"/>
  <c r="AA133" i="5"/>
  <c r="AA122" i="5"/>
  <c r="AA130" i="5"/>
  <c r="AA131" i="5"/>
  <c r="AA128" i="5"/>
  <c r="AA132" i="5"/>
  <c r="AA60" i="5"/>
  <c r="AA85" i="5"/>
  <c r="AA115" i="5"/>
  <c r="AA76" i="5"/>
  <c r="AA118" i="5"/>
  <c r="AA113" i="5"/>
  <c r="AA106" i="5"/>
  <c r="AA114" i="5"/>
  <c r="AA116" i="5"/>
  <c r="AA112" i="5"/>
  <c r="AA111" i="5"/>
  <c r="AA28" i="5"/>
  <c r="AA101" i="5"/>
  <c r="AA102" i="5"/>
  <c r="AA97" i="5"/>
  <c r="AA92" i="5"/>
  <c r="AA88" i="5"/>
  <c r="AA91" i="5"/>
  <c r="AA98" i="5"/>
  <c r="AA99" i="5"/>
  <c r="AA94" i="5"/>
  <c r="AA95" i="5"/>
  <c r="AA100" i="5"/>
  <c r="AA90" i="5"/>
  <c r="AA96" i="5"/>
  <c r="AA77" i="5"/>
  <c r="AA83" i="5"/>
  <c r="AA86" i="5"/>
  <c r="AA81" i="5"/>
  <c r="AA63" i="5"/>
  <c r="AA73" i="5"/>
  <c r="AA82" i="5"/>
  <c r="AA74" i="5"/>
  <c r="AA80" i="5"/>
  <c r="AA84" i="5"/>
  <c r="AA75" i="5"/>
  <c r="AA79" i="5"/>
  <c r="AA61" i="5"/>
  <c r="AA62" i="5"/>
  <c r="AA69" i="5"/>
  <c r="AA65" i="5"/>
  <c r="AA59" i="5"/>
  <c r="AA66" i="5"/>
  <c r="AA67" i="5"/>
  <c r="AA68" i="5"/>
  <c r="AA64" i="5"/>
  <c r="AA70" i="5"/>
  <c r="AA38" i="5"/>
  <c r="AA45" i="5"/>
  <c r="AA51" i="5"/>
  <c r="AA27" i="5"/>
  <c r="AA32" i="5"/>
  <c r="AA48" i="5"/>
  <c r="AA54" i="5"/>
  <c r="AA40" i="5"/>
  <c r="AA49" i="5"/>
  <c r="AA44" i="5"/>
  <c r="AA50" i="5"/>
  <c r="AA43" i="5"/>
  <c r="AA52" i="5"/>
  <c r="AA47" i="5"/>
  <c r="AA53" i="5"/>
  <c r="AA46" i="5"/>
  <c r="AA37" i="5"/>
  <c r="AA30" i="5"/>
  <c r="AA26" i="5"/>
  <c r="AA25" i="5"/>
  <c r="AA572" i="2"/>
  <c r="AA574" i="2"/>
  <c r="AA573" i="2"/>
  <c r="AA579" i="2"/>
  <c r="AA556" i="2"/>
  <c r="AA569" i="2"/>
  <c r="AA581" i="2"/>
  <c r="AA582" i="2"/>
  <c r="AA558" i="2"/>
  <c r="AA577" i="2"/>
  <c r="AA578" i="2"/>
  <c r="AA568" i="2"/>
  <c r="AA580" i="2"/>
  <c r="AA570" i="2"/>
  <c r="AA576" i="2"/>
  <c r="AA571" i="2"/>
  <c r="AA575" i="2"/>
  <c r="AA550" i="2"/>
  <c r="AA557" i="2"/>
  <c r="AA563" i="2"/>
  <c r="AA540" i="2"/>
  <c r="AA553" i="2"/>
  <c r="AA565" i="2"/>
  <c r="AA566" i="2"/>
  <c r="AA561" i="2"/>
  <c r="AA534" i="2"/>
  <c r="AA562" i="2"/>
  <c r="AA552" i="2"/>
  <c r="AA564" i="2"/>
  <c r="AA554" i="2"/>
  <c r="AA560" i="2"/>
  <c r="AA555" i="2"/>
  <c r="AA559" i="2"/>
  <c r="AA541" i="2"/>
  <c r="AA547" i="2"/>
  <c r="AA543" i="2"/>
  <c r="AA549" i="2"/>
  <c r="AA539" i="2"/>
  <c r="AA545" i="2"/>
  <c r="AA546" i="2"/>
  <c r="AA542" i="2"/>
  <c r="AA548" i="2"/>
  <c r="AA544" i="2"/>
  <c r="AA525" i="2"/>
  <c r="AA510" i="2"/>
  <c r="AA517" i="2"/>
  <c r="AA526" i="2"/>
  <c r="AA533" i="2"/>
  <c r="AA529" i="2"/>
  <c r="AA530" i="2"/>
  <c r="AA531" i="2"/>
  <c r="AA532" i="2"/>
  <c r="AA528" i="2"/>
  <c r="AA509" i="2"/>
  <c r="AA495" i="2"/>
  <c r="AA501" i="2"/>
  <c r="AA511" i="2"/>
  <c r="AA518" i="2"/>
  <c r="AA492" i="2"/>
  <c r="AA478" i="2"/>
  <c r="AA513" i="2"/>
  <c r="AA479" i="2"/>
  <c r="AA508" i="2"/>
  <c r="AA507" i="2"/>
  <c r="AA515" i="2"/>
  <c r="AA514" i="2"/>
  <c r="AA512" i="2"/>
  <c r="AA516" i="2"/>
  <c r="AA493" i="2"/>
  <c r="AA499" i="2"/>
  <c r="AA476" i="2"/>
  <c r="AA502" i="2"/>
  <c r="AA469" i="2"/>
  <c r="AA491" i="2"/>
  <c r="AA497" i="2"/>
  <c r="AA498" i="2"/>
  <c r="AA500" i="2"/>
  <c r="AA490" i="2"/>
  <c r="AA496" i="2"/>
  <c r="AA494" i="2"/>
  <c r="AA477" i="2"/>
  <c r="AA459" i="2"/>
  <c r="AA485" i="2"/>
  <c r="AA486" i="2"/>
  <c r="AA462" i="2"/>
  <c r="AA481" i="2"/>
  <c r="AA473" i="2"/>
  <c r="AA472" i="2"/>
  <c r="AA475" i="2"/>
  <c r="AA483" i="2"/>
  <c r="AA482" i="2"/>
  <c r="AA474" i="2"/>
  <c r="AA480" i="2"/>
  <c r="AA484" i="2"/>
  <c r="AA467" i="2"/>
  <c r="AA470" i="2"/>
  <c r="AA449" i="2"/>
  <c r="AA465" i="2"/>
  <c r="AA466" i="2"/>
  <c r="AA468" i="2"/>
  <c r="AA464" i="2"/>
  <c r="AA463" i="2"/>
  <c r="AA454" i="2"/>
  <c r="AA446" i="2"/>
  <c r="AA316" i="2"/>
  <c r="AA453" i="2"/>
  <c r="AA431" i="2"/>
  <c r="AA437" i="2"/>
  <c r="AA444" i="2"/>
  <c r="AA441" i="2"/>
  <c r="AA443" i="2"/>
  <c r="AA450" i="2"/>
  <c r="AA440" i="2"/>
  <c r="AA451" i="2"/>
  <c r="AA442" i="2"/>
  <c r="AA448" i="2"/>
  <c r="AA452" i="2"/>
  <c r="AA429" i="2"/>
  <c r="AA435" i="2"/>
  <c r="AA398" i="2"/>
  <c r="AA438" i="2"/>
  <c r="AA433" i="2"/>
  <c r="AA335" i="2"/>
  <c r="AA341" i="2"/>
  <c r="AA373" i="2"/>
  <c r="AA380" i="2"/>
  <c r="AA428" i="2"/>
  <c r="AA427" i="2"/>
  <c r="AA425" i="2"/>
  <c r="AA434" i="2"/>
  <c r="AA424" i="2"/>
  <c r="AA430" i="2"/>
  <c r="AA436" i="2"/>
  <c r="AA426" i="2"/>
  <c r="AA432" i="2"/>
  <c r="AA413" i="2"/>
  <c r="AA405" i="2"/>
  <c r="AA421" i="2"/>
  <c r="AA422" i="2"/>
  <c r="AA396" i="2"/>
  <c r="AA357" i="2"/>
  <c r="AA370" i="2"/>
  <c r="AA389" i="2"/>
  <c r="AA417" i="2"/>
  <c r="AA412" i="2"/>
  <c r="AA411" i="2"/>
  <c r="AA418" i="2"/>
  <c r="AA419" i="2"/>
  <c r="AA414" i="2"/>
  <c r="AA415" i="2"/>
  <c r="AA420" i="2"/>
  <c r="AA416" i="2"/>
  <c r="AA397" i="2"/>
  <c r="AA399" i="2"/>
  <c r="AA406" i="2"/>
  <c r="AA401" i="2"/>
  <c r="AA393" i="2"/>
  <c r="AA395" i="2"/>
  <c r="AA402" i="2"/>
  <c r="AA392" i="2"/>
  <c r="AA403" i="2"/>
  <c r="AA404" i="2"/>
  <c r="AA394" i="2"/>
  <c r="AA400" i="2"/>
  <c r="AA381" i="2"/>
  <c r="AA390" i="2"/>
  <c r="AA366" i="2"/>
  <c r="AA385" i="2"/>
  <c r="AA377" i="2"/>
  <c r="AA386" i="2"/>
  <c r="AA376" i="2"/>
  <c r="AA387" i="2"/>
  <c r="AA383" i="2"/>
  <c r="AA388" i="2"/>
  <c r="AA378" i="2"/>
  <c r="AA379" i="2"/>
  <c r="AA384" i="2"/>
  <c r="AA382" i="2"/>
  <c r="AA365" i="2"/>
  <c r="AA367" i="2"/>
  <c r="AA374" i="2"/>
  <c r="AA369" i="2"/>
  <c r="AA364" i="2"/>
  <c r="AA361" i="2"/>
  <c r="AA371" i="2"/>
  <c r="AA363" i="2"/>
  <c r="AA360" i="2"/>
  <c r="AA362" i="2"/>
  <c r="AA372" i="2"/>
  <c r="AA368" i="2"/>
  <c r="AA309" i="2"/>
  <c r="AA349" i="2"/>
  <c r="AA328" i="2"/>
  <c r="AA353" i="2"/>
  <c r="AA348" i="2"/>
  <c r="AA345" i="2"/>
  <c r="AA354" i="2"/>
  <c r="AA344" i="2"/>
  <c r="AA355" i="2"/>
  <c r="AA351" i="2"/>
  <c r="AA356" i="2"/>
  <c r="AA346" i="2"/>
  <c r="AA347" i="2"/>
  <c r="AA352" i="2"/>
  <c r="AA350" i="2"/>
  <c r="AA358" i="2"/>
  <c r="AA333" i="2"/>
  <c r="AA339" i="2"/>
  <c r="AA342" i="2"/>
  <c r="AA318" i="2"/>
  <c r="AA337" i="2"/>
  <c r="AA319" i="2"/>
  <c r="AA332" i="2"/>
  <c r="AA329" i="2"/>
  <c r="AA338" i="2"/>
  <c r="AA340" i="2"/>
  <c r="AA334" i="2"/>
  <c r="AA330" i="2"/>
  <c r="AA336" i="2"/>
  <c r="AA331" i="2"/>
  <c r="AA317" i="2"/>
  <c r="AA294" i="2"/>
  <c r="AA313" i="2"/>
  <c r="AA325" i="2"/>
  <c r="AA326" i="2"/>
  <c r="AA321" i="2"/>
  <c r="AA315" i="2"/>
  <c r="AA322" i="2"/>
  <c r="AA312" i="2"/>
  <c r="AA323" i="2"/>
  <c r="AA314" i="2"/>
  <c r="AA320" i="2"/>
  <c r="AA324" i="2"/>
  <c r="AA296" i="2"/>
  <c r="AA307" i="2"/>
  <c r="AA310" i="2"/>
  <c r="AA308" i="2"/>
  <c r="AA278" i="2"/>
  <c r="AA291" i="2"/>
  <c r="AA293" i="2"/>
  <c r="AA281" i="2"/>
  <c r="AA270" i="2"/>
  <c r="AA289" i="2"/>
  <c r="AA286" i="2"/>
  <c r="AA285" i="2"/>
  <c r="AA284" i="2"/>
  <c r="AA280" i="2"/>
  <c r="AA290" i="2"/>
  <c r="AA287" i="2"/>
  <c r="AA283" i="2"/>
  <c r="AA282" i="2"/>
  <c r="AA292" i="2"/>
  <c r="AA269" i="2"/>
  <c r="AA275" i="2"/>
  <c r="AA277" i="2"/>
  <c r="AA273" i="2"/>
  <c r="AA268" i="2"/>
  <c r="AA265" i="2"/>
  <c r="AA264" i="2"/>
  <c r="AA274" i="2"/>
  <c r="AA276" i="2"/>
  <c r="AA266" i="2"/>
  <c r="AA272" i="2"/>
  <c r="AA267" i="2"/>
  <c r="AA271" i="2"/>
  <c r="AA262" i="2"/>
  <c r="AA253" i="2"/>
  <c r="AA259" i="2"/>
  <c r="AA261" i="2"/>
  <c r="AA257" i="2"/>
  <c r="AA254" i="2"/>
  <c r="AA252" i="2"/>
  <c r="AA249" i="2"/>
  <c r="AA258" i="2"/>
  <c r="AA248" i="2"/>
  <c r="AA250" i="2"/>
  <c r="AA256" i="2"/>
  <c r="AA255" i="2"/>
  <c r="AA251" i="2"/>
  <c r="AA260" i="2"/>
  <c r="AA230" i="2"/>
  <c r="AA237" i="2"/>
  <c r="AA243" i="2"/>
  <c r="AA220" i="2"/>
  <c r="AA233" i="2"/>
  <c r="AA245" i="2"/>
  <c r="AA246" i="2"/>
  <c r="AA241" i="2"/>
  <c r="AA238" i="2"/>
  <c r="AA236" i="2"/>
  <c r="AA242" i="2"/>
  <c r="AA232" i="2"/>
  <c r="AA244" i="2"/>
  <c r="AA234" i="2"/>
  <c r="AA240" i="2"/>
  <c r="AA235" i="2"/>
  <c r="AA239" i="2"/>
  <c r="AA227" i="2"/>
  <c r="AA221" i="2"/>
  <c r="AA222" i="2"/>
  <c r="AA197" i="2"/>
  <c r="AA165" i="2"/>
  <c r="AA217" i="2"/>
  <c r="AA229" i="2"/>
  <c r="AA206" i="2"/>
  <c r="AA225" i="2"/>
  <c r="AA207" i="2"/>
  <c r="AA226" i="2"/>
  <c r="AA216" i="2"/>
  <c r="AA228" i="2"/>
  <c r="AA218" i="2"/>
  <c r="AA224" i="2"/>
  <c r="AA219" i="2"/>
  <c r="AA223" i="2"/>
  <c r="AA205" i="2"/>
  <c r="AA213" i="2"/>
  <c r="AA214" i="2"/>
  <c r="AA209" i="2"/>
  <c r="AA181" i="2"/>
  <c r="AA204" i="2"/>
  <c r="AA201" i="2"/>
  <c r="AA203" i="2"/>
  <c r="AA210" i="2"/>
  <c r="AA200" i="2"/>
  <c r="AA211" i="2"/>
  <c r="AA202" i="2"/>
  <c r="AA208" i="2"/>
  <c r="AA212" i="2"/>
  <c r="AA189" i="2"/>
  <c r="AA198" i="2"/>
  <c r="AA193" i="2"/>
  <c r="AA188" i="2"/>
  <c r="AA185" i="2"/>
  <c r="AA187" i="2"/>
  <c r="AA194" i="2"/>
  <c r="AA184" i="2"/>
  <c r="AA195" i="2"/>
  <c r="AA190" i="2"/>
  <c r="AA191" i="2"/>
  <c r="AA196" i="2"/>
  <c r="AA192" i="2"/>
  <c r="AA186" i="2"/>
  <c r="AA133" i="2"/>
  <c r="AA173" i="2"/>
  <c r="AA175" i="2"/>
  <c r="AA182" i="2"/>
  <c r="AA177" i="2"/>
  <c r="AA174" i="2"/>
  <c r="AA172" i="2"/>
  <c r="AA169" i="2"/>
  <c r="AA171" i="2"/>
  <c r="AA178" i="2"/>
  <c r="AA168" i="2"/>
  <c r="AA179" i="2"/>
  <c r="AA180" i="2"/>
  <c r="AA170" i="2"/>
  <c r="AA176" i="2"/>
  <c r="AA155" i="2"/>
  <c r="AA163" i="2"/>
  <c r="AA166" i="2"/>
  <c r="AA160" i="2"/>
  <c r="AA161" i="2"/>
  <c r="AA159" i="2"/>
  <c r="AA162" i="2"/>
  <c r="AA164" i="2"/>
  <c r="AA117" i="2"/>
  <c r="Z143" i="2"/>
  <c r="AA143" i="2" s="1"/>
  <c r="AA149" i="2"/>
  <c r="AA150" i="2"/>
  <c r="AA145" i="2"/>
  <c r="AA141" i="2"/>
  <c r="AA140" i="2"/>
  <c r="AA137" i="2"/>
  <c r="AA139" i="2"/>
  <c r="AA146" i="2"/>
  <c r="AA136" i="2"/>
  <c r="AA147" i="2"/>
  <c r="AA148" i="2"/>
  <c r="AA138" i="2"/>
  <c r="AA144" i="2"/>
  <c r="AA125" i="2"/>
  <c r="AA134" i="2"/>
  <c r="AA97" i="2"/>
  <c r="AA129" i="2"/>
  <c r="AA124" i="2"/>
  <c r="AA121" i="2"/>
  <c r="AA123" i="2"/>
  <c r="AA130" i="2"/>
  <c r="AA120" i="2"/>
  <c r="AA131" i="2"/>
  <c r="AA126" i="2"/>
  <c r="AA127" i="2"/>
  <c r="AA132" i="2"/>
  <c r="AA122" i="2"/>
  <c r="AA128" i="2"/>
  <c r="AA102" i="2"/>
  <c r="AA109" i="2"/>
  <c r="AA115" i="2"/>
  <c r="AA118" i="2"/>
  <c r="AA113" i="2"/>
  <c r="AA110" i="2"/>
  <c r="AA108" i="2"/>
  <c r="AA105" i="2"/>
  <c r="AA114" i="2"/>
  <c r="AA104" i="2"/>
  <c r="AA116" i="2"/>
  <c r="AA106" i="2"/>
  <c r="AA112" i="2"/>
  <c r="AA107" i="2"/>
  <c r="AA111" i="2"/>
  <c r="AA99" i="2"/>
  <c r="AA86" i="2"/>
  <c r="AA96" i="2"/>
  <c r="AA101" i="2"/>
  <c r="AA88" i="2"/>
  <c r="AA98" i="2"/>
  <c r="AA100" i="2"/>
  <c r="AA95" i="2"/>
  <c r="AA83" i="2"/>
  <c r="AA85" i="2"/>
  <c r="AA81" i="2"/>
  <c r="AA60" i="2"/>
  <c r="AA77" i="2"/>
  <c r="AA76" i="2"/>
  <c r="AA73" i="2"/>
  <c r="AA82" i="2"/>
  <c r="AA72" i="2"/>
  <c r="AA74" i="2"/>
  <c r="AA80" i="2"/>
  <c r="AA79" i="2"/>
  <c r="AA75" i="2"/>
  <c r="AA84" i="2"/>
  <c r="AA61" i="2"/>
  <c r="AA57" i="2"/>
  <c r="AA65" i="2"/>
  <c r="AA44" i="2"/>
  <c r="AA50" i="2"/>
  <c r="AA69" i="2"/>
  <c r="AA66" i="2"/>
  <c r="AA56" i="2"/>
  <c r="AA67" i="2"/>
  <c r="AA62" i="2"/>
  <c r="AA63" i="2"/>
  <c r="AA68" i="2"/>
  <c r="AA59" i="2"/>
  <c r="AA64" i="2"/>
  <c r="AA58" i="2"/>
  <c r="AA70" i="2"/>
  <c r="AA45" i="2"/>
  <c r="AA51" i="2"/>
  <c r="AA49" i="2"/>
  <c r="AA40" i="2"/>
  <c r="AA46" i="2"/>
  <c r="AA52" i="2"/>
  <c r="AA47" i="2"/>
  <c r="AA41" i="2"/>
  <c r="AA42" i="2"/>
  <c r="AA53" i="2"/>
  <c r="AA48" i="2"/>
  <c r="AA43" i="2"/>
  <c r="AA54" i="2"/>
  <c r="AA844" i="3"/>
  <c r="AA845" i="3"/>
  <c r="AA851" i="3"/>
  <c r="AA841" i="3"/>
  <c r="AA847" i="3"/>
  <c r="AA853" i="3"/>
  <c r="AA829" i="3"/>
  <c r="AA854" i="3"/>
  <c r="AA843" i="3"/>
  <c r="AA849" i="3"/>
  <c r="AA831" i="3"/>
  <c r="AA850" i="3"/>
  <c r="AA840" i="3"/>
  <c r="AA852" i="3"/>
  <c r="AA846" i="3"/>
  <c r="AA842" i="3"/>
  <c r="AA848" i="3"/>
  <c r="AA830" i="3"/>
  <c r="AA812" i="3"/>
  <c r="AA825" i="3"/>
  <c r="AA837" i="3"/>
  <c r="AA838" i="3"/>
  <c r="AA814" i="3"/>
  <c r="AA796" i="3"/>
  <c r="AA809" i="3"/>
  <c r="AA821" i="3"/>
  <c r="AA828" i="3"/>
  <c r="AA827" i="3"/>
  <c r="AA834" i="3"/>
  <c r="AA824" i="3"/>
  <c r="AA835" i="3"/>
  <c r="AA836" i="3"/>
  <c r="AA826" i="3"/>
  <c r="AA832" i="3"/>
  <c r="AA806" i="3"/>
  <c r="AA813" i="3"/>
  <c r="AA819" i="3"/>
  <c r="AA822" i="3"/>
  <c r="AA817" i="3"/>
  <c r="AA808" i="3"/>
  <c r="AA818" i="3"/>
  <c r="AA810" i="3"/>
  <c r="AA820" i="3"/>
  <c r="AA816" i="3"/>
  <c r="AA811" i="3"/>
  <c r="AA815" i="3"/>
  <c r="AA797" i="3"/>
  <c r="AA803" i="3"/>
  <c r="AA798" i="3"/>
  <c r="AA748" i="3"/>
  <c r="AA773" i="3"/>
  <c r="AA780" i="3"/>
  <c r="AA793" i="3"/>
  <c r="AA805" i="3"/>
  <c r="AA782" i="3"/>
  <c r="AA801" i="3"/>
  <c r="AA783" i="3"/>
  <c r="AA802" i="3"/>
  <c r="AA792" i="3"/>
  <c r="AA794" i="3"/>
  <c r="AA800" i="3"/>
  <c r="AA804" i="3"/>
  <c r="AA795" i="3"/>
  <c r="AA799" i="3"/>
  <c r="AA781" i="3"/>
  <c r="AA757" i="3"/>
  <c r="AA764" i="3"/>
  <c r="AA777" i="3"/>
  <c r="AA789" i="3"/>
  <c r="AA760" i="3"/>
  <c r="AA772" i="3"/>
  <c r="AA785" i="3"/>
  <c r="AA790" i="3"/>
  <c r="AA779" i="3"/>
  <c r="AA786" i="3"/>
  <c r="AA776" i="3"/>
  <c r="AA787" i="3"/>
  <c r="AA788" i="3"/>
  <c r="AA778" i="3"/>
  <c r="AA784" i="3"/>
  <c r="AA765" i="3"/>
  <c r="AA761" i="3"/>
  <c r="AA774" i="3"/>
  <c r="AA750" i="3"/>
  <c r="AA769" i="3"/>
  <c r="AA771" i="3"/>
  <c r="AA763" i="3"/>
  <c r="AA770" i="3"/>
  <c r="AA766" i="3"/>
  <c r="AA767" i="3"/>
  <c r="AA762" i="3"/>
  <c r="AA768" i="3"/>
  <c r="AA741" i="3"/>
  <c r="AA749" i="3"/>
  <c r="AA751" i="3"/>
  <c r="AA732" i="3"/>
  <c r="AA758" i="3"/>
  <c r="AA753" i="3"/>
  <c r="AA734" i="3"/>
  <c r="AA744" i="3"/>
  <c r="AA747" i="3"/>
  <c r="AA754" i="3"/>
  <c r="AA755" i="3"/>
  <c r="AA756" i="3"/>
  <c r="AA746" i="3"/>
  <c r="AA752" i="3"/>
  <c r="AA733" i="3"/>
  <c r="AA725" i="3"/>
  <c r="AA718" i="3"/>
  <c r="AA735" i="3"/>
  <c r="AA736" i="3"/>
  <c r="AA742" i="3"/>
  <c r="AA716" i="3"/>
  <c r="AA677" i="3"/>
  <c r="AA737" i="3"/>
  <c r="AA731" i="3"/>
  <c r="AA739" i="3"/>
  <c r="AA740" i="3"/>
  <c r="AA738" i="3"/>
  <c r="AA717" i="3"/>
  <c r="AA705" i="3"/>
  <c r="AA719" i="3"/>
  <c r="AA721" i="3"/>
  <c r="AA713" i="3"/>
  <c r="AA715" i="3"/>
  <c r="AA712" i="3"/>
  <c r="AA723" i="3"/>
  <c r="AA722" i="3"/>
  <c r="AA714" i="3"/>
  <c r="AA720" i="3"/>
  <c r="AA724" i="3"/>
  <c r="AA726" i="3"/>
  <c r="AA707" i="3"/>
  <c r="AA697" i="3"/>
  <c r="AA709" i="3"/>
  <c r="AA698" i="3"/>
  <c r="AA704" i="3"/>
  <c r="AA710" i="3"/>
  <c r="AA700" i="3"/>
  <c r="AA706" i="3"/>
  <c r="AA699" i="3"/>
  <c r="AA701" i="3"/>
  <c r="AA696" i="3"/>
  <c r="AA702" i="3"/>
  <c r="AA703" i="3"/>
  <c r="AA708" i="3"/>
  <c r="AA685" i="3"/>
  <c r="AA693" i="3"/>
  <c r="AA694" i="3"/>
  <c r="AA676" i="3"/>
  <c r="AA689" i="3"/>
  <c r="AA684" i="3"/>
  <c r="AA681" i="3"/>
  <c r="AA690" i="3"/>
  <c r="AA680" i="3"/>
  <c r="AA691" i="3"/>
  <c r="AA687" i="3"/>
  <c r="AA692" i="3"/>
  <c r="AA682" i="3"/>
  <c r="AA683" i="3"/>
  <c r="AA688" i="3"/>
  <c r="AA686" i="3"/>
  <c r="AA662" i="3"/>
  <c r="AA669" i="3"/>
  <c r="AA675" i="3"/>
  <c r="AA673" i="3"/>
  <c r="AA668" i="3"/>
  <c r="AA665" i="3"/>
  <c r="AA674" i="3"/>
  <c r="AA664" i="3"/>
  <c r="AA670" i="3"/>
  <c r="AA672" i="3"/>
  <c r="AA667" i="3"/>
  <c r="AA671" i="3"/>
  <c r="AA666" i="3"/>
  <c r="AA678" i="3"/>
  <c r="AA659" i="3"/>
  <c r="AA661" i="3"/>
  <c r="AA638" i="3"/>
  <c r="AA657" i="3"/>
  <c r="AA654" i="3"/>
  <c r="AA653" i="3"/>
  <c r="AA652" i="3"/>
  <c r="AA649" i="3"/>
  <c r="AA648" i="3"/>
  <c r="AA658" i="3"/>
  <c r="AA650" i="3"/>
  <c r="AA656" i="3"/>
  <c r="AA660" i="3"/>
  <c r="AA651" i="3"/>
  <c r="AA655" i="3"/>
  <c r="AA630" i="3"/>
  <c r="AA637" i="3"/>
  <c r="AA643" i="3"/>
  <c r="AA537" i="3"/>
  <c r="AA549" i="3"/>
  <c r="AA581" i="3"/>
  <c r="AA588" i="3"/>
  <c r="AA613" i="3"/>
  <c r="AA645" i="3"/>
  <c r="AA646" i="3"/>
  <c r="AA641" i="3"/>
  <c r="AA623" i="3"/>
  <c r="AA636" i="3"/>
  <c r="AA633" i="3"/>
  <c r="AA642" i="3"/>
  <c r="AA632" i="3"/>
  <c r="AA644" i="3"/>
  <c r="AA634" i="3"/>
  <c r="AA640" i="3"/>
  <c r="AA635" i="3"/>
  <c r="AA639" i="3"/>
  <c r="AA621" i="3"/>
  <c r="AA622" i="3"/>
  <c r="AA540" i="3"/>
  <c r="AA565" i="3"/>
  <c r="AA572" i="3"/>
  <c r="AA597" i="3"/>
  <c r="AA629" i="3"/>
  <c r="AA625" i="3"/>
  <c r="AA620" i="3"/>
  <c r="AA617" i="3"/>
  <c r="AA619" i="3"/>
  <c r="AA626" i="3"/>
  <c r="AA616" i="3"/>
  <c r="AA627" i="3"/>
  <c r="AA618" i="3"/>
  <c r="AA624" i="3"/>
  <c r="AA628" i="3"/>
  <c r="AA605" i="3"/>
  <c r="AA614" i="3"/>
  <c r="AA590" i="3"/>
  <c r="AA609" i="3"/>
  <c r="AA604" i="3"/>
  <c r="AA601" i="3"/>
  <c r="AA610" i="3"/>
  <c r="AA600" i="3"/>
  <c r="AA611" i="3"/>
  <c r="AA606" i="3"/>
  <c r="AA607" i="3"/>
  <c r="AA612" i="3"/>
  <c r="AA602" i="3"/>
  <c r="AA603" i="3"/>
  <c r="AA608" i="3"/>
  <c r="AA589" i="3"/>
  <c r="AA591" i="3"/>
  <c r="AA598" i="3"/>
  <c r="AA593" i="3"/>
  <c r="AA585" i="3"/>
  <c r="AA587" i="3"/>
  <c r="AA584" i="3"/>
  <c r="AA595" i="3"/>
  <c r="AA594" i="3"/>
  <c r="AA586" i="3"/>
  <c r="AA592" i="3"/>
  <c r="AA596" i="3"/>
  <c r="AA476" i="3"/>
  <c r="AA573" i="3"/>
  <c r="AA501" i="3"/>
  <c r="AA533" i="3"/>
  <c r="AA577" i="3"/>
  <c r="AA569" i="3"/>
  <c r="AA571" i="3"/>
  <c r="AA578" i="3"/>
  <c r="AA568" i="3"/>
  <c r="AA579" i="3"/>
  <c r="AA575" i="3"/>
  <c r="AA580" i="3"/>
  <c r="AA570" i="3"/>
  <c r="AA574" i="3"/>
  <c r="AA576" i="3"/>
  <c r="AA582" i="3"/>
  <c r="AA557" i="3"/>
  <c r="AA561" i="3"/>
  <c r="AA556" i="3"/>
  <c r="AA553" i="3"/>
  <c r="AA552" i="3"/>
  <c r="AA562" i="3"/>
  <c r="AA563" i="3"/>
  <c r="AA559" i="3"/>
  <c r="AA564" i="3"/>
  <c r="AA558" i="3"/>
  <c r="AA554" i="3"/>
  <c r="AA555" i="3"/>
  <c r="AA560" i="3"/>
  <c r="AA566" i="3"/>
  <c r="AA541" i="3"/>
  <c r="AA543" i="3"/>
  <c r="AA550" i="3"/>
  <c r="AA526" i="3"/>
  <c r="AA545" i="3"/>
  <c r="AA539" i="3"/>
  <c r="AA546" i="3"/>
  <c r="AA536" i="3"/>
  <c r="AA547" i="3"/>
  <c r="AA548" i="3"/>
  <c r="AA538" i="3"/>
  <c r="AA544" i="3"/>
  <c r="AA542" i="3"/>
  <c r="AA518" i="3"/>
  <c r="AA531" i="3"/>
  <c r="AA529" i="3"/>
  <c r="AA534" i="3"/>
  <c r="AA525" i="3"/>
  <c r="AA524" i="3"/>
  <c r="AA521" i="3"/>
  <c r="AA520" i="3"/>
  <c r="AA530" i="3"/>
  <c r="AA532" i="3"/>
  <c r="AA522" i="3"/>
  <c r="AA528" i="3"/>
  <c r="AA523" i="3"/>
  <c r="AA527" i="3"/>
  <c r="AA509" i="3"/>
  <c r="AA517" i="3"/>
  <c r="AA494" i="3"/>
  <c r="AA513" i="3"/>
  <c r="AA508" i="3"/>
  <c r="AA505" i="3"/>
  <c r="AA507" i="3"/>
  <c r="AA514" i="3"/>
  <c r="AA504" i="3"/>
  <c r="AA515" i="3"/>
  <c r="AA511" i="3"/>
  <c r="AA516" i="3"/>
  <c r="AA510" i="3"/>
  <c r="AA506" i="3"/>
  <c r="AA512" i="3"/>
  <c r="AA493" i="3"/>
  <c r="AA499" i="3"/>
  <c r="AA502" i="3"/>
  <c r="AA497" i="3"/>
  <c r="AA492" i="3"/>
  <c r="AA489" i="3"/>
  <c r="AA488" i="3"/>
  <c r="AA498" i="3"/>
  <c r="AA500" i="3"/>
  <c r="AA490" i="3"/>
  <c r="AA496" i="3"/>
  <c r="AA495" i="3"/>
  <c r="AA491" i="3"/>
  <c r="AA477" i="3"/>
  <c r="AA483" i="3"/>
  <c r="AA453" i="3"/>
  <c r="AA479" i="3"/>
  <c r="AA485" i="3"/>
  <c r="AA449" i="3"/>
  <c r="AA462" i="3"/>
  <c r="AA475" i="3"/>
  <c r="AA481" i="3"/>
  <c r="AA463" i="3"/>
  <c r="AA473" i="3"/>
  <c r="AA482" i="3"/>
  <c r="AA472" i="3"/>
  <c r="AA484" i="3"/>
  <c r="AA478" i="3"/>
  <c r="AA474" i="3"/>
  <c r="AA480" i="3"/>
  <c r="AA486" i="3"/>
  <c r="AA461" i="3"/>
  <c r="AA444" i="3"/>
  <c r="AA469" i="3"/>
  <c r="AA452" i="3"/>
  <c r="AA465" i="3"/>
  <c r="AA460" i="3"/>
  <c r="AA457" i="3"/>
  <c r="AA459" i="3"/>
  <c r="AA456" i="3"/>
  <c r="AA467" i="3"/>
  <c r="AA466" i="3"/>
  <c r="AA468" i="3"/>
  <c r="AA458" i="3"/>
  <c r="AA464" i="3"/>
  <c r="AA470" i="3"/>
  <c r="AA445" i="3"/>
  <c r="AA451" i="3"/>
  <c r="AA454" i="3"/>
  <c r="AA441" i="3"/>
  <c r="AA440" i="3"/>
  <c r="AA450" i="3"/>
  <c r="AA446" i="3"/>
  <c r="AA442" i="3"/>
  <c r="AA448" i="3"/>
  <c r="AA443" i="3"/>
  <c r="AA447" i="3"/>
  <c r="AA435" i="3"/>
  <c r="AA437" i="3"/>
  <c r="AA438" i="3"/>
  <c r="AA433" i="3"/>
  <c r="AA434" i="3"/>
  <c r="AA436" i="3"/>
  <c r="AA432" i="3"/>
  <c r="AA405" i="3"/>
  <c r="AA421" i="3"/>
  <c r="AA417" i="3"/>
  <c r="AA410" i="3"/>
  <c r="AA418" i="3"/>
  <c r="AA419" i="3"/>
  <c r="AA415" i="3"/>
  <c r="AA420" i="3"/>
  <c r="AA416" i="3"/>
  <c r="AA414" i="3"/>
  <c r="AA422" i="3"/>
  <c r="AA386" i="3"/>
  <c r="AA403" i="3"/>
  <c r="AA390" i="3"/>
  <c r="AA401" i="3"/>
  <c r="AA402" i="3"/>
  <c r="AA404" i="3"/>
  <c r="AA406" i="3"/>
  <c r="Z382" i="3"/>
  <c r="AA382" i="3" s="1"/>
  <c r="AA388" i="3"/>
  <c r="Z383" i="3"/>
  <c r="AA383" i="3" s="1"/>
  <c r="AA389" i="3"/>
  <c r="Z378" i="3"/>
  <c r="AA378" i="3" s="1"/>
  <c r="AA385" i="3"/>
  <c r="AA373" i="3"/>
  <c r="Z380" i="3"/>
  <c r="AA377" i="3"/>
  <c r="AA376" i="3"/>
  <c r="AA387" i="3"/>
  <c r="AA379" i="3"/>
  <c r="AA371" i="3"/>
  <c r="AA358" i="3"/>
  <c r="AA369" i="3"/>
  <c r="AA309" i="3"/>
  <c r="AA367" i="3"/>
  <c r="AA360" i="3"/>
  <c r="AA370" i="3"/>
  <c r="AA372" i="3"/>
  <c r="AA368" i="3"/>
  <c r="AA374" i="3"/>
  <c r="AA357" i="3"/>
  <c r="AA341" i="3"/>
  <c r="AA353" i="3"/>
  <c r="AA344" i="3"/>
  <c r="AA354" i="3"/>
  <c r="AA355" i="3"/>
  <c r="AA356" i="3"/>
  <c r="AA337" i="3"/>
  <c r="AA342" i="3"/>
  <c r="AA332" i="3"/>
  <c r="AA338" i="3"/>
  <c r="AA328" i="3"/>
  <c r="AA339" i="3"/>
  <c r="AA334" i="3"/>
  <c r="AA335" i="3"/>
  <c r="AA340" i="3"/>
  <c r="AA330" i="3"/>
  <c r="AA331" i="3"/>
  <c r="AA336" i="3"/>
  <c r="AA277" i="3"/>
  <c r="AA318" i="3"/>
  <c r="AA321" i="3"/>
  <c r="AA320" i="3"/>
  <c r="AA314" i="3"/>
  <c r="AA323" i="3"/>
  <c r="AA325" i="3"/>
  <c r="AA322" i="3"/>
  <c r="AA324" i="3"/>
  <c r="AA326" i="3"/>
  <c r="AA307" i="3"/>
  <c r="AA305" i="3"/>
  <c r="AA289" i="3"/>
  <c r="AA310" i="3"/>
  <c r="AA300" i="3"/>
  <c r="AA306" i="3"/>
  <c r="AA302" i="3"/>
  <c r="AA308" i="3"/>
  <c r="AA304" i="3"/>
  <c r="AA293" i="3"/>
  <c r="AA294" i="3"/>
  <c r="AA282" i="3"/>
  <c r="AA280" i="3"/>
  <c r="AA290" i="3"/>
  <c r="AA291" i="3"/>
  <c r="AA286" i="3"/>
  <c r="AA287" i="3"/>
  <c r="AA292" i="3"/>
  <c r="AA288" i="3"/>
  <c r="AA239" i="3"/>
  <c r="AA201" i="3"/>
  <c r="AA262" i="3"/>
  <c r="AA233" i="3"/>
  <c r="AA213" i="3"/>
  <c r="AA273" i="3"/>
  <c r="AA245" i="3"/>
  <c r="AA278" i="3"/>
  <c r="AA268" i="3"/>
  <c r="AA274" i="3"/>
  <c r="AA275" i="3"/>
  <c r="AA272" i="3"/>
  <c r="AA276" i="3"/>
  <c r="AA236" i="3"/>
  <c r="AA261" i="3"/>
  <c r="AA257" i="3"/>
  <c r="AA255" i="3"/>
  <c r="AA254" i="3"/>
  <c r="AA252" i="3"/>
  <c r="AA249" i="3"/>
  <c r="AA248" i="3"/>
  <c r="AA259" i="3"/>
  <c r="AA251" i="3"/>
  <c r="AA258" i="3"/>
  <c r="AA260" i="3"/>
  <c r="AA250" i="3"/>
  <c r="AA256" i="3"/>
  <c r="AA237" i="3"/>
  <c r="AA243" i="3"/>
  <c r="AA235" i="3"/>
  <c r="AA241" i="3"/>
  <c r="AA242" i="3"/>
  <c r="AA232" i="3"/>
  <c r="AA238" i="3"/>
  <c r="AA244" i="3"/>
  <c r="AA234" i="3"/>
  <c r="AA240" i="3"/>
  <c r="AA246" i="3"/>
  <c r="AA221" i="3"/>
  <c r="AA204" i="3"/>
  <c r="AA229" i="3"/>
  <c r="AA225" i="3"/>
  <c r="AA220" i="3"/>
  <c r="AA217" i="3"/>
  <c r="AA219" i="3"/>
  <c r="AA226" i="3"/>
  <c r="AA216" i="3"/>
  <c r="AA227" i="3"/>
  <c r="AA222" i="3"/>
  <c r="AA223" i="3"/>
  <c r="AA228" i="3"/>
  <c r="AA224" i="3"/>
  <c r="AA218" i="3"/>
  <c r="AA230" i="3"/>
  <c r="AA205" i="3"/>
  <c r="AA211" i="3"/>
  <c r="AA214" i="3"/>
  <c r="AA190" i="3"/>
  <c r="AA209" i="3"/>
  <c r="AA202" i="3"/>
  <c r="AA200" i="3"/>
  <c r="AA210" i="3"/>
  <c r="AA212" i="3"/>
  <c r="AA207" i="3"/>
  <c r="AA206" i="3"/>
  <c r="AA208" i="3"/>
  <c r="AA203" i="3"/>
  <c r="AA182" i="3"/>
  <c r="AA189" i="3"/>
  <c r="AA153" i="3"/>
  <c r="AA159" i="3"/>
  <c r="AA165" i="3"/>
  <c r="AA185" i="3"/>
  <c r="AA197" i="3"/>
  <c r="AA198" i="3"/>
  <c r="AA193" i="3"/>
  <c r="AA188" i="3"/>
  <c r="AA194" i="3"/>
  <c r="AA184" i="3"/>
  <c r="AA195" i="3"/>
  <c r="AA186" i="3"/>
  <c r="AA192" i="3"/>
  <c r="AA196" i="3"/>
  <c r="AA187" i="3"/>
  <c r="AA191" i="3"/>
  <c r="AA173" i="3"/>
  <c r="AA156" i="3"/>
  <c r="AA181" i="3"/>
  <c r="AA177" i="3"/>
  <c r="AA172" i="3"/>
  <c r="AA169" i="3"/>
  <c r="AA171" i="3"/>
  <c r="AA178" i="3"/>
  <c r="AA168" i="3"/>
  <c r="AA179" i="3"/>
  <c r="AA174" i="3"/>
  <c r="AA175" i="3"/>
  <c r="AA180" i="3"/>
  <c r="AA170" i="3"/>
  <c r="AA176" i="3"/>
  <c r="AA150" i="3"/>
  <c r="AA157" i="3"/>
  <c r="AA163" i="3"/>
  <c r="AA155" i="3"/>
  <c r="AA161" i="3"/>
  <c r="AA162" i="3"/>
  <c r="AA152" i="3"/>
  <c r="AA158" i="3"/>
  <c r="AA164" i="3"/>
  <c r="AA154" i="3"/>
  <c r="AA160" i="3"/>
  <c r="AA166" i="3"/>
  <c r="AA128" i="3"/>
  <c r="AA141" i="3"/>
  <c r="AA137" i="3"/>
  <c r="AA149" i="3"/>
  <c r="AA145" i="3"/>
  <c r="AA133" i="3"/>
  <c r="AA142" i="3"/>
  <c r="AA140" i="3"/>
  <c r="AA136" i="3"/>
  <c r="AA146" i="3"/>
  <c r="AA147" i="3"/>
  <c r="AA148" i="3"/>
  <c r="AA143" i="3"/>
  <c r="AA138" i="3"/>
  <c r="AA144" i="3"/>
  <c r="AA139" i="3"/>
  <c r="AA85" i="3"/>
  <c r="AA131" i="3"/>
  <c r="AA132" i="3"/>
  <c r="AA127" i="3"/>
  <c r="AA76" i="3"/>
  <c r="AA101" i="3"/>
  <c r="AA108" i="3"/>
  <c r="AA117" i="3"/>
  <c r="AA105" i="3"/>
  <c r="AA123" i="3"/>
  <c r="AA121" i="3"/>
  <c r="AA125" i="3"/>
  <c r="AA124" i="3"/>
  <c r="AA130" i="3"/>
  <c r="AA126" i="3"/>
  <c r="AA122" i="3"/>
  <c r="AA129" i="3"/>
  <c r="AA134" i="3"/>
  <c r="AA109" i="3"/>
  <c r="AA113" i="3"/>
  <c r="AA118" i="3"/>
  <c r="AA107" i="3"/>
  <c r="AA114" i="3"/>
  <c r="AA104" i="3"/>
  <c r="AA115" i="3"/>
  <c r="AA110" i="3"/>
  <c r="AA111" i="3"/>
  <c r="AA116" i="3"/>
  <c r="AA106" i="3"/>
  <c r="AA112" i="3"/>
  <c r="AA102" i="3"/>
  <c r="AA65" i="3"/>
  <c r="AA72" i="3"/>
  <c r="AA78" i="3"/>
  <c r="AA97" i="3"/>
  <c r="AA93" i="3"/>
  <c r="AA92" i="3"/>
  <c r="AA89" i="3"/>
  <c r="AA91" i="3"/>
  <c r="AA98" i="3"/>
  <c r="AA88" i="3"/>
  <c r="AA99" i="3"/>
  <c r="AA94" i="3"/>
  <c r="AA95" i="3"/>
  <c r="AA100" i="3"/>
  <c r="AA90" i="3"/>
  <c r="AA96" i="3"/>
  <c r="AA70" i="3"/>
  <c r="AA77" i="3"/>
  <c r="AA83" i="3"/>
  <c r="AA81" i="3"/>
  <c r="AA80" i="3"/>
  <c r="AA73" i="3"/>
  <c r="AA82" i="3"/>
  <c r="AA74" i="3"/>
  <c r="AA79" i="3"/>
  <c r="AA84" i="3"/>
  <c r="AA75" i="3"/>
  <c r="AA86" i="3"/>
  <c r="AA54" i="3"/>
  <c r="AA61" i="3"/>
  <c r="AA44" i="3"/>
  <c r="AA50" i="3"/>
  <c r="AA69" i="3"/>
  <c r="AA62" i="3"/>
  <c r="AA60" i="3"/>
  <c r="AA57" i="3"/>
  <c r="AA66" i="3"/>
  <c r="AA56" i="3"/>
  <c r="AA67" i="3"/>
  <c r="AA58" i="3"/>
  <c r="AA64" i="3"/>
  <c r="AA68" i="3"/>
  <c r="AA59" i="3"/>
  <c r="AA63" i="3"/>
  <c r="AA51" i="3"/>
  <c r="AA28" i="3"/>
  <c r="AA47" i="3"/>
  <c r="AA33" i="3"/>
  <c r="AA49" i="3"/>
  <c r="AA40" i="3"/>
  <c r="AA45" i="3"/>
  <c r="AA46" i="3"/>
  <c r="AA41" i="3"/>
  <c r="AA52" i="3"/>
  <c r="AA42" i="3"/>
  <c r="AA53" i="3"/>
  <c r="AA48" i="3"/>
  <c r="AA43" i="3"/>
  <c r="AA25" i="3"/>
  <c r="AA37" i="3"/>
  <c r="AA32" i="3"/>
  <c r="AA604" i="4"/>
  <c r="AA556" i="4"/>
  <c r="AA607" i="4"/>
  <c r="AA613" i="4"/>
  <c r="AA605" i="4"/>
  <c r="AA611" i="4"/>
  <c r="AA588" i="4"/>
  <c r="AA603" i="4"/>
  <c r="AA609" i="4"/>
  <c r="AA600" i="4"/>
  <c r="AA610" i="4"/>
  <c r="AA606" i="4"/>
  <c r="AA612" i="4"/>
  <c r="AA602" i="4"/>
  <c r="AA608" i="4"/>
  <c r="AA614" i="4"/>
  <c r="AA589" i="4"/>
  <c r="AA575" i="4"/>
  <c r="AA581" i="4"/>
  <c r="AA597" i="4"/>
  <c r="AA572" i="4"/>
  <c r="AA593" i="4"/>
  <c r="AA598" i="4"/>
  <c r="AA587" i="4"/>
  <c r="AA594" i="4"/>
  <c r="AA595" i="4"/>
  <c r="AA590" i="4"/>
  <c r="AA591" i="4"/>
  <c r="AA596" i="4"/>
  <c r="AA592" i="4"/>
  <c r="AA566" i="4"/>
  <c r="AA573" i="4"/>
  <c r="AA579" i="4"/>
  <c r="AA541" i="4"/>
  <c r="AA571" i="4"/>
  <c r="AA577" i="4"/>
  <c r="AA549" i="4"/>
  <c r="AA559" i="4"/>
  <c r="AA578" i="4"/>
  <c r="AA568" i="4"/>
  <c r="AA574" i="4"/>
  <c r="AA580" i="4"/>
  <c r="AA570" i="4"/>
  <c r="AA576" i="4"/>
  <c r="AA582" i="4"/>
  <c r="AA544" i="4"/>
  <c r="AA557" i="4"/>
  <c r="AA545" i="4"/>
  <c r="AA558" i="4"/>
  <c r="AA565" i="4"/>
  <c r="AA527" i="4"/>
  <c r="AA561" i="4"/>
  <c r="AA552" i="4"/>
  <c r="AA555" i="4"/>
  <c r="AA562" i="4"/>
  <c r="AA554" i="4"/>
  <c r="AA560" i="4"/>
  <c r="AA564" i="4"/>
  <c r="AA547" i="4"/>
  <c r="AA492" i="4"/>
  <c r="AA513" i="4"/>
  <c r="AA526" i="4"/>
  <c r="AA540" i="4"/>
  <c r="AA536" i="4"/>
  <c r="AA542" i="4"/>
  <c r="AA538" i="4"/>
  <c r="AA546" i="4"/>
  <c r="AA543" i="4"/>
  <c r="AA548" i="4"/>
  <c r="AA539" i="4"/>
  <c r="AA550" i="4"/>
  <c r="AA517" i="4"/>
  <c r="AA533" i="4"/>
  <c r="AA529" i="4"/>
  <c r="AA530" i="4"/>
  <c r="AA532" i="4"/>
  <c r="AA528" i="4"/>
  <c r="AA534" i="4"/>
  <c r="AA510" i="4"/>
  <c r="AA512" i="4"/>
  <c r="AA508" i="4"/>
  <c r="AA504" i="4"/>
  <c r="AA514" i="4"/>
  <c r="AA515" i="4"/>
  <c r="AA516" i="4"/>
  <c r="AA511" i="4"/>
  <c r="AA506" i="4"/>
  <c r="AA507" i="4"/>
  <c r="AA518" i="4"/>
  <c r="AA493" i="4"/>
  <c r="AA485" i="4"/>
  <c r="AA501" i="4"/>
  <c r="AA502" i="4"/>
  <c r="AA476" i="4"/>
  <c r="AA437" i="4"/>
  <c r="AA463" i="4"/>
  <c r="AA469" i="4"/>
  <c r="AA497" i="4"/>
  <c r="AA491" i="4"/>
  <c r="AA498" i="4"/>
  <c r="AA499" i="4"/>
  <c r="AA495" i="4"/>
  <c r="AA500" i="4"/>
  <c r="AA494" i="4"/>
  <c r="AA496" i="4"/>
  <c r="AA477" i="4"/>
  <c r="AA479" i="4"/>
  <c r="AA481" i="4"/>
  <c r="AA475" i="4"/>
  <c r="AA484" i="4"/>
  <c r="AA482" i="4"/>
  <c r="AA472" i="4"/>
  <c r="AA483" i="4"/>
  <c r="AA474" i="4"/>
  <c r="AA480" i="4"/>
  <c r="AA478" i="4"/>
  <c r="AA486" i="4"/>
  <c r="AA435" i="4"/>
  <c r="AA467" i="4"/>
  <c r="AA465" i="4"/>
  <c r="AA461" i="4"/>
  <c r="AA460" i="4"/>
  <c r="AA459" i="4"/>
  <c r="AA457" i="4"/>
  <c r="AA466" i="4"/>
  <c r="AA456" i="4"/>
  <c r="AA462" i="4"/>
  <c r="AA468" i="4"/>
  <c r="AA458" i="4"/>
  <c r="AA464" i="4"/>
  <c r="AA470" i="4"/>
  <c r="AA441" i="4"/>
  <c r="AA453" i="4"/>
  <c r="AA449" i="4"/>
  <c r="AA431" i="4"/>
  <c r="AA445" i="4"/>
  <c r="AA444" i="4"/>
  <c r="AA450" i="4"/>
  <c r="AA440" i="4"/>
  <c r="AA451" i="4"/>
  <c r="AA446" i="4"/>
  <c r="AA447" i="4"/>
  <c r="AA452" i="4"/>
  <c r="AA442" i="4"/>
  <c r="AA443" i="4"/>
  <c r="AA448" i="4"/>
  <c r="AA454" i="4"/>
  <c r="AA373" i="4"/>
  <c r="AA393" i="4"/>
  <c r="AA399" i="4"/>
  <c r="AA405" i="4"/>
  <c r="AA433" i="4"/>
  <c r="AA409" i="4"/>
  <c r="AA421" i="4"/>
  <c r="AA430" i="4"/>
  <c r="AA429" i="4"/>
  <c r="AA426" i="4"/>
  <c r="AA425" i="4"/>
  <c r="AA427" i="4"/>
  <c r="AA434" i="4"/>
  <c r="AA424" i="4"/>
  <c r="AA436" i="4"/>
  <c r="AA432" i="4"/>
  <c r="AA428" i="4"/>
  <c r="AA438" i="4"/>
  <c r="AA413" i="4"/>
  <c r="AA422" i="4"/>
  <c r="AA417" i="4"/>
  <c r="AA412" i="4"/>
  <c r="AA411" i="4"/>
  <c r="AA418" i="4"/>
  <c r="AA408" i="4"/>
  <c r="AA419" i="4"/>
  <c r="AA414" i="4"/>
  <c r="AA415" i="4"/>
  <c r="AA420" i="4"/>
  <c r="AA410" i="4"/>
  <c r="AA416" i="4"/>
  <c r="AA384" i="4"/>
  <c r="AA390" i="4"/>
  <c r="AA403" i="4"/>
  <c r="AA401" i="4"/>
  <c r="AA389" i="4"/>
  <c r="AA397" i="4"/>
  <c r="AA396" i="4"/>
  <c r="AA395" i="4"/>
  <c r="AA402" i="4"/>
  <c r="AA392" i="4"/>
  <c r="AA398" i="4"/>
  <c r="AA404" i="4"/>
  <c r="AA394" i="4"/>
  <c r="AA400" i="4"/>
  <c r="AA406" i="4"/>
  <c r="AA387" i="4"/>
  <c r="AA356" i="4"/>
  <c r="AA369" i="4"/>
  <c r="AA388" i="4"/>
  <c r="AA357" i="4"/>
  <c r="AA383" i="4"/>
  <c r="AA379" i="4"/>
  <c r="AA381" i="4"/>
  <c r="AA377" i="4"/>
  <c r="AA376" i="4"/>
  <c r="AA380" i="4"/>
  <c r="AA386" i="4"/>
  <c r="AA382" i="4"/>
  <c r="AA378" i="4"/>
  <c r="AA385" i="4"/>
  <c r="AA367" i="4"/>
  <c r="AA374" i="4"/>
  <c r="AA365" i="4"/>
  <c r="AA364" i="4"/>
  <c r="AA361" i="4"/>
  <c r="AA363" i="4"/>
  <c r="AA370" i="4"/>
  <c r="AA360" i="4"/>
  <c r="AA371" i="4"/>
  <c r="AA362" i="4"/>
  <c r="AA372" i="4"/>
  <c r="AA368" i="4"/>
  <c r="AA366" i="4"/>
  <c r="AA355" i="4"/>
  <c r="AA358" i="4"/>
  <c r="AA353" i="4"/>
  <c r="AA305" i="4"/>
  <c r="AA349" i="4"/>
  <c r="AA348" i="4"/>
  <c r="AA346" i="4"/>
  <c r="AA345" i="4"/>
  <c r="AA354" i="4"/>
  <c r="AA344" i="4"/>
  <c r="AA350" i="4"/>
  <c r="AA351" i="4"/>
  <c r="AA352" i="4"/>
  <c r="AA347" i="4"/>
  <c r="AA309" i="4"/>
  <c r="AA339" i="4"/>
  <c r="AA329" i="4"/>
  <c r="AA337" i="4"/>
  <c r="AA341" i="4"/>
  <c r="AA325" i="4"/>
  <c r="AA336" i="4"/>
  <c r="AA334" i="4"/>
  <c r="AA333" i="4"/>
  <c r="AA332" i="4"/>
  <c r="AA328" i="4"/>
  <c r="AA338" i="4"/>
  <c r="AA330" i="4"/>
  <c r="AA335" i="4"/>
  <c r="AA340" i="4"/>
  <c r="AA331" i="4"/>
  <c r="AA342" i="4"/>
  <c r="AA286" i="4"/>
  <c r="AA323" i="4"/>
  <c r="AA316" i="4"/>
  <c r="AA281" i="4"/>
  <c r="AA277" i="4"/>
  <c r="AA284" i="4"/>
  <c r="AA293" i="4"/>
  <c r="AA291" i="4"/>
  <c r="AA312" i="4"/>
  <c r="AA322" i="4"/>
  <c r="AA324" i="4"/>
  <c r="AA321" i="4"/>
  <c r="AA326" i="4"/>
  <c r="AA301" i="4"/>
  <c r="AA300" i="4"/>
  <c r="AA296" i="4"/>
  <c r="AA306" i="4"/>
  <c r="AA307" i="4"/>
  <c r="AA302" i="4"/>
  <c r="AA303" i="4"/>
  <c r="AA308" i="4"/>
  <c r="AA299" i="4"/>
  <c r="AA304" i="4"/>
  <c r="AA298" i="4"/>
  <c r="AA310" i="4"/>
  <c r="AA285" i="4"/>
  <c r="AA287" i="4"/>
  <c r="AA294" i="4"/>
  <c r="AA289" i="4"/>
  <c r="AA282" i="4"/>
  <c r="AA283" i="4"/>
  <c r="AA290" i="4"/>
  <c r="AA280" i="4"/>
  <c r="AA292" i="4"/>
  <c r="AA288" i="4"/>
  <c r="AA261" i="4"/>
  <c r="AA273" i="4"/>
  <c r="AA270" i="4"/>
  <c r="AA274" i="4"/>
  <c r="AA275" i="4"/>
  <c r="AA276" i="4"/>
  <c r="AA272" i="4"/>
  <c r="AA278" i="4"/>
  <c r="AA259" i="4"/>
  <c r="AA220" i="4"/>
  <c r="AA257" i="4"/>
  <c r="AA262" i="4"/>
  <c r="AA255" i="4"/>
  <c r="AA258" i="4"/>
  <c r="AA260" i="4"/>
  <c r="AA243" i="4"/>
  <c r="AA245" i="4"/>
  <c r="AA241" i="4"/>
  <c r="AA246" i="4"/>
  <c r="AA237" i="4"/>
  <c r="AA236" i="4"/>
  <c r="AA232" i="4"/>
  <c r="AA242" i="4"/>
  <c r="AA239" i="4"/>
  <c r="AA244" i="4"/>
  <c r="AA234" i="4"/>
  <c r="AA238" i="4"/>
  <c r="AA240" i="4"/>
  <c r="AA235" i="4"/>
  <c r="AA188" i="4"/>
  <c r="AA227" i="4"/>
  <c r="AA229" i="4"/>
  <c r="AA172" i="4"/>
  <c r="AA198" i="4"/>
  <c r="AA214" i="4"/>
  <c r="AA225" i="4"/>
  <c r="AA226" i="4"/>
  <c r="AA228" i="4"/>
  <c r="AA230" i="4"/>
  <c r="AA211" i="4"/>
  <c r="AA213" i="4"/>
  <c r="AA209" i="4"/>
  <c r="AA207" i="4"/>
  <c r="AA205" i="4"/>
  <c r="AA210" i="4"/>
  <c r="AA206" i="4"/>
  <c r="AA212" i="4"/>
  <c r="AA202" i="4"/>
  <c r="AA208" i="4"/>
  <c r="AA203" i="4"/>
  <c r="AA189" i="4"/>
  <c r="AA195" i="4"/>
  <c r="AA191" i="4"/>
  <c r="AA197" i="4"/>
  <c r="AA187" i="4"/>
  <c r="AA193" i="4"/>
  <c r="AA194" i="4"/>
  <c r="AA190" i="4"/>
  <c r="AA196" i="4"/>
  <c r="AA186" i="4"/>
  <c r="AA192" i="4"/>
  <c r="AA173" i="4"/>
  <c r="AA179" i="4"/>
  <c r="AA175" i="4"/>
  <c r="AA181" i="4"/>
  <c r="AA171" i="4"/>
  <c r="AA177" i="4"/>
  <c r="AA178" i="4"/>
  <c r="AA174" i="4"/>
  <c r="AA180" i="4"/>
  <c r="AA176" i="4"/>
  <c r="AA182" i="4"/>
  <c r="AA163" i="4"/>
  <c r="AA165" i="4"/>
  <c r="AA108" i="4"/>
  <c r="AA133" i="4"/>
  <c r="AA113" i="4"/>
  <c r="AA161" i="4"/>
  <c r="AA152" i="4"/>
  <c r="AA162" i="4"/>
  <c r="AA164" i="4"/>
  <c r="AA160" i="4"/>
  <c r="AA166" i="4"/>
  <c r="AA124" i="4"/>
  <c r="AA149" i="4"/>
  <c r="AA145" i="4"/>
  <c r="AA140" i="4"/>
  <c r="AA137" i="4"/>
  <c r="AA146" i="4"/>
  <c r="AA136" i="4"/>
  <c r="AA147" i="4"/>
  <c r="AA142" i="4"/>
  <c r="AA143" i="4"/>
  <c r="AA148" i="4"/>
  <c r="AA139" i="4"/>
  <c r="AA144" i="4"/>
  <c r="AA138" i="4"/>
  <c r="AA150" i="4"/>
  <c r="AA131" i="4"/>
  <c r="AA129" i="4"/>
  <c r="AA127" i="4"/>
  <c r="AA125" i="4"/>
  <c r="AA123" i="4"/>
  <c r="AA121" i="4"/>
  <c r="AA130" i="4"/>
  <c r="AA120" i="4"/>
  <c r="AA126" i="4"/>
  <c r="AA132" i="4"/>
  <c r="AA122" i="4"/>
  <c r="AA128" i="4"/>
  <c r="AA134" i="4"/>
  <c r="AA109" i="4"/>
  <c r="AA110" i="4"/>
  <c r="AA117" i="4"/>
  <c r="AA105" i="4"/>
  <c r="AA118" i="4"/>
  <c r="AA104" i="4"/>
  <c r="AA114" i="4"/>
  <c r="AA115" i="4"/>
  <c r="AA111" i="4"/>
  <c r="AA116" i="4"/>
  <c r="AA112" i="4"/>
  <c r="AA106" i="4"/>
  <c r="AA107" i="4"/>
  <c r="AA101" i="4"/>
  <c r="AA85" i="4"/>
  <c r="AA97" i="4"/>
  <c r="AA92" i="4"/>
  <c r="AA98" i="4"/>
  <c r="AA99" i="4"/>
  <c r="AA100" i="4"/>
  <c r="AA102" i="4"/>
  <c r="AA83" i="4"/>
  <c r="AA81" i="4"/>
  <c r="AA74" i="4"/>
  <c r="AA72" i="4"/>
  <c r="AA82" i="4"/>
  <c r="AA78" i="4"/>
  <c r="AA84" i="4"/>
  <c r="AA80" i="4"/>
  <c r="AA86" i="4"/>
  <c r="AA42" i="4"/>
  <c r="AA48" i="4"/>
  <c r="AA67" i="4"/>
  <c r="AA63" i="4"/>
  <c r="AA69" i="4"/>
  <c r="AA65" i="4"/>
  <c r="AA66" i="4"/>
  <c r="AA56" i="4"/>
  <c r="AA62" i="4"/>
  <c r="AA68" i="4"/>
  <c r="AA58" i="4"/>
  <c r="AA64" i="4"/>
  <c r="AA70" i="4"/>
  <c r="AA46" i="4"/>
  <c r="AA52" i="4"/>
  <c r="AA31" i="4"/>
  <c r="AA32" i="4"/>
  <c r="AA40" i="4"/>
  <c r="AA44" i="4"/>
  <c r="AA50" i="4"/>
  <c r="AA45" i="4"/>
  <c r="AA51" i="4"/>
  <c r="AA49" i="4"/>
  <c r="AA47" i="4"/>
  <c r="AA53" i="4"/>
  <c r="AA43" i="4"/>
  <c r="AA54" i="4"/>
  <c r="AA34" i="4"/>
  <c r="AA38" i="4"/>
  <c r="AA27" i="4"/>
  <c r="AA26" i="4"/>
  <c r="AA233" i="6"/>
  <c r="AA245" i="6"/>
  <c r="AA252" i="6"/>
  <c r="AA197" i="6"/>
  <c r="AA229" i="6"/>
  <c r="AA253" i="6"/>
  <c r="AA223" i="6"/>
  <c r="AA172" i="6"/>
  <c r="AA204" i="6"/>
  <c r="AA236" i="6"/>
  <c r="AA261" i="6"/>
  <c r="AA257" i="6"/>
  <c r="AA249" i="6"/>
  <c r="AA258" i="6"/>
  <c r="AA259" i="6"/>
  <c r="AA254" i="6"/>
  <c r="AA255" i="6"/>
  <c r="AA260" i="6"/>
  <c r="AA250" i="6"/>
  <c r="AA251" i="6"/>
  <c r="AA256" i="6"/>
  <c r="AA262" i="6"/>
  <c r="AA237" i="6"/>
  <c r="AA242" i="6"/>
  <c r="AA232" i="6"/>
  <c r="AA243" i="6"/>
  <c r="AA238" i="6"/>
  <c r="AA239" i="6"/>
  <c r="AA244" i="6"/>
  <c r="AA234" i="6"/>
  <c r="AA235" i="6"/>
  <c r="AA240" i="6"/>
  <c r="AA246" i="6"/>
  <c r="AA221" i="6"/>
  <c r="AA227" i="6"/>
  <c r="AA225" i="6"/>
  <c r="AA217" i="6"/>
  <c r="AA226" i="6"/>
  <c r="AA216" i="6"/>
  <c r="AA222" i="6"/>
  <c r="AA228" i="6"/>
  <c r="AA224" i="6"/>
  <c r="AA219" i="6"/>
  <c r="AA218" i="6"/>
  <c r="AA230" i="6"/>
  <c r="AA205" i="6"/>
  <c r="AA181" i="6"/>
  <c r="AA188" i="6"/>
  <c r="AA213" i="6"/>
  <c r="AA195" i="6"/>
  <c r="AA184" i="6"/>
  <c r="AA209" i="6"/>
  <c r="AA201" i="6"/>
  <c r="AA210" i="6"/>
  <c r="AA200" i="6"/>
  <c r="AA211" i="6"/>
  <c r="AA206" i="6"/>
  <c r="AA207" i="6"/>
  <c r="AA212" i="6"/>
  <c r="AA202" i="6"/>
  <c r="AA203" i="6"/>
  <c r="AA208" i="6"/>
  <c r="AA214" i="6"/>
  <c r="AA189" i="6"/>
  <c r="AA191" i="6"/>
  <c r="AA180" i="6"/>
  <c r="AA193" i="6"/>
  <c r="AA185" i="6"/>
  <c r="AA194" i="6"/>
  <c r="AA196" i="6"/>
  <c r="AA187" i="6"/>
  <c r="AA192" i="6"/>
  <c r="AA190" i="6"/>
  <c r="AA186" i="6"/>
  <c r="AA198" i="6"/>
  <c r="AA173" i="6"/>
  <c r="AA179" i="6"/>
  <c r="AA156" i="6"/>
  <c r="AA162" i="6"/>
  <c r="AA177" i="6"/>
  <c r="AA178" i="6"/>
  <c r="AA174" i="6"/>
  <c r="AA176" i="6"/>
  <c r="AA175" i="6"/>
  <c r="AA182" i="6"/>
  <c r="AA133" i="6"/>
  <c r="AA164" i="6"/>
  <c r="AA136" i="6"/>
  <c r="AA165" i="6"/>
  <c r="AA157" i="6"/>
  <c r="AA161" i="6"/>
  <c r="AA153" i="6"/>
  <c r="AA83" i="6"/>
  <c r="AA163" i="6"/>
  <c r="AA158" i="6"/>
  <c r="AA152" i="6"/>
  <c r="AA159" i="6"/>
  <c r="AA154" i="6"/>
  <c r="AA160" i="6"/>
  <c r="AA166" i="6"/>
  <c r="AA149" i="6"/>
  <c r="AA145" i="6"/>
  <c r="AA146" i="6"/>
  <c r="AA150" i="6"/>
  <c r="AA147" i="6"/>
  <c r="AA148" i="6"/>
  <c r="AA132" i="6"/>
  <c r="AA134" i="6"/>
  <c r="AA129" i="6"/>
  <c r="AA130" i="6"/>
  <c r="AA120" i="6"/>
  <c r="AA131" i="6"/>
  <c r="AA126" i="6"/>
  <c r="AA128" i="6"/>
  <c r="AA127" i="6"/>
  <c r="AA122" i="6"/>
  <c r="AA46" i="6"/>
  <c r="AA59" i="6"/>
  <c r="AA65" i="6"/>
  <c r="AA84" i="6"/>
  <c r="AA91" i="6"/>
  <c r="AA97" i="6"/>
  <c r="AA92" i="6"/>
  <c r="AA105" i="6"/>
  <c r="AA117" i="6"/>
  <c r="AA113" i="6"/>
  <c r="AA109" i="6"/>
  <c r="AA108" i="6"/>
  <c r="AA106" i="6"/>
  <c r="AA110" i="6"/>
  <c r="AA116" i="6"/>
  <c r="AA111" i="6"/>
  <c r="AA104" i="6"/>
  <c r="AA107" i="6"/>
  <c r="AA114" i="6"/>
  <c r="AA115" i="6"/>
  <c r="AA112" i="6"/>
  <c r="AA118" i="6"/>
  <c r="AA86" i="6"/>
  <c r="AA100" i="6"/>
  <c r="AA50" i="6"/>
  <c r="AA89" i="6"/>
  <c r="AA96" i="6"/>
  <c r="AA102" i="6"/>
  <c r="AA44" i="6"/>
  <c r="AA76" i="6"/>
  <c r="AA101" i="6"/>
  <c r="AA93" i="6"/>
  <c r="AA88" i="6"/>
  <c r="AA57" i="6"/>
  <c r="AA69" i="6"/>
  <c r="AA79" i="6"/>
  <c r="AA99" i="6"/>
  <c r="AA94" i="6"/>
  <c r="AA90" i="6"/>
  <c r="AA98" i="6"/>
  <c r="AA95" i="6"/>
  <c r="AA70" i="6"/>
  <c r="AA77" i="6"/>
  <c r="AA85" i="6"/>
  <c r="AA81" i="6"/>
  <c r="AA60" i="6"/>
  <c r="AA73" i="6"/>
  <c r="AA75" i="6"/>
  <c r="AA82" i="6"/>
  <c r="AA78" i="6"/>
  <c r="AA74" i="6"/>
  <c r="AA80" i="6"/>
  <c r="AA67" i="6"/>
  <c r="AA29" i="6"/>
  <c r="AA61" i="6"/>
  <c r="AA66" i="6"/>
  <c r="AA56" i="6"/>
  <c r="AA58" i="6"/>
  <c r="AA68" i="6"/>
  <c r="AA64" i="6"/>
  <c r="AA62" i="6"/>
  <c r="AA63" i="6"/>
  <c r="AA51" i="6"/>
  <c r="AA38" i="6"/>
  <c r="AA48" i="6"/>
  <c r="AA26" i="6"/>
  <c r="AA54" i="6"/>
  <c r="AA36" i="6"/>
  <c r="AA30" i="6"/>
  <c r="AA45" i="6"/>
  <c r="AA40" i="6"/>
  <c r="AA47" i="6"/>
  <c r="AA43" i="6"/>
  <c r="AA41" i="6"/>
  <c r="AA42" i="6"/>
  <c r="AA52" i="6"/>
  <c r="AA53" i="6"/>
  <c r="AA49" i="6"/>
  <c r="AA28" i="6"/>
  <c r="AA24" i="10"/>
  <c r="AA22" i="10" s="1"/>
  <c r="AA24" i="6"/>
  <c r="AA26" i="3"/>
  <c r="AA33" i="4"/>
  <c r="AA29" i="5"/>
  <c r="AA37" i="6"/>
  <c r="AA34" i="7"/>
  <c r="AA31" i="5"/>
  <c r="AA27" i="6"/>
  <c r="AA30" i="3"/>
  <c r="AA25" i="4"/>
  <c r="AA37" i="4"/>
  <c r="AA26" i="7"/>
  <c r="AA38" i="7"/>
  <c r="AA36" i="7"/>
  <c r="AA29" i="7"/>
  <c r="AA30" i="7"/>
  <c r="AA35" i="7"/>
  <c r="AA31" i="7"/>
  <c r="Z22" i="7"/>
  <c r="AA32" i="6"/>
  <c r="AA33" i="6"/>
  <c r="AA34" i="6"/>
  <c r="AA31" i="6"/>
  <c r="AA35" i="6"/>
  <c r="Z22" i="6"/>
  <c r="AA33" i="5"/>
  <c r="AA35" i="5"/>
  <c r="AA34" i="5"/>
  <c r="AA36" i="5"/>
  <c r="AA35" i="4"/>
  <c r="AA36" i="4"/>
  <c r="AA28" i="4"/>
  <c r="AA29" i="4"/>
  <c r="Z22" i="4"/>
  <c r="AA30" i="4"/>
  <c r="AA24" i="4"/>
  <c r="AA27" i="3"/>
  <c r="AA38" i="3"/>
  <c r="AA36" i="3"/>
  <c r="AA29" i="3"/>
  <c r="AA31" i="3"/>
  <c r="AA34" i="3"/>
  <c r="AA24" i="3"/>
  <c r="AA25" i="6"/>
  <c r="Z22" i="5" l="1"/>
  <c r="Z22" i="3"/>
  <c r="AA380" i="3"/>
  <c r="AA22" i="3"/>
  <c r="AA22" i="6"/>
  <c r="AA22" i="7"/>
  <c r="AA22" i="4"/>
  <c r="AA22" i="5"/>
  <c r="Q24" i="2"/>
  <c r="Z38" i="2"/>
  <c r="Z37" i="2"/>
  <c r="Z36" i="2"/>
  <c r="Z35" i="2"/>
  <c r="Z34" i="2"/>
  <c r="Z33" i="2"/>
  <c r="Z32" i="2"/>
  <c r="Z31" i="2"/>
  <c r="Z30" i="2"/>
  <c r="Z29" i="2"/>
  <c r="Z28" i="2"/>
  <c r="Z27" i="2"/>
  <c r="Z26" i="2"/>
  <c r="Z25" i="2"/>
  <c r="Z24" i="2"/>
  <c r="AA3" i="2"/>
  <c r="P48" i="8"/>
  <c r="O48" i="8"/>
  <c r="N48" i="8"/>
  <c r="M48" i="8"/>
  <c r="P47" i="8"/>
  <c r="O47" i="8"/>
  <c r="N47" i="8"/>
  <c r="M47" i="8"/>
  <c r="P46" i="8"/>
  <c r="O46" i="8"/>
  <c r="N46" i="8"/>
  <c r="M46" i="8"/>
  <c r="P45" i="8"/>
  <c r="O45" i="8"/>
  <c r="N45" i="8"/>
  <c r="M45" i="8"/>
  <c r="P44" i="8"/>
  <c r="O44" i="8"/>
  <c r="N44" i="8"/>
  <c r="M44" i="8"/>
  <c r="P43" i="8"/>
  <c r="O43" i="8"/>
  <c r="N43" i="8"/>
  <c r="M43" i="8"/>
  <c r="P42" i="8"/>
  <c r="O42" i="8"/>
  <c r="N42" i="8"/>
  <c r="M42" i="8"/>
  <c r="P38" i="8"/>
  <c r="O38" i="8"/>
  <c r="N38" i="8"/>
  <c r="M38" i="8"/>
  <c r="P37" i="8"/>
  <c r="O37" i="8"/>
  <c r="N37" i="8"/>
  <c r="M37" i="8"/>
  <c r="P36" i="8"/>
  <c r="O36" i="8"/>
  <c r="N36" i="8"/>
  <c r="M36" i="8"/>
  <c r="P35" i="8"/>
  <c r="O35" i="8"/>
  <c r="N35" i="8"/>
  <c r="M35" i="8"/>
  <c r="P34" i="8"/>
  <c r="O34" i="8"/>
  <c r="N34" i="8"/>
  <c r="M34" i="8"/>
  <c r="P33" i="8"/>
  <c r="O33" i="8"/>
  <c r="N33" i="8"/>
  <c r="M33" i="8"/>
  <c r="P32" i="8"/>
  <c r="O32" i="8"/>
  <c r="N32" i="8"/>
  <c r="M32" i="8"/>
  <c r="O13" i="8"/>
  <c r="N13" i="8"/>
  <c r="M13" i="8"/>
  <c r="L13" i="8"/>
  <c r="O12" i="8"/>
  <c r="M12" i="8"/>
  <c r="L12" i="8"/>
  <c r="J12" i="8"/>
  <c r="O11" i="8"/>
  <c r="N11" i="8"/>
  <c r="M11" i="8"/>
  <c r="L11" i="8"/>
  <c r="J11" i="8"/>
  <c r="O10" i="8"/>
  <c r="N10" i="8"/>
  <c r="M10" i="8"/>
  <c r="L10" i="8"/>
  <c r="J10" i="8"/>
  <c r="O9" i="8"/>
  <c r="N9" i="8"/>
  <c r="M9" i="8"/>
  <c r="L9" i="8"/>
  <c r="J9" i="8"/>
  <c r="J8" i="8"/>
  <c r="I8" i="8"/>
  <c r="K7" i="8"/>
  <c r="I7" i="8"/>
  <c r="L38" i="7"/>
  <c r="L37" i="7"/>
  <c r="L36" i="7"/>
  <c r="L35" i="7"/>
  <c r="L34" i="7"/>
  <c r="L33" i="7"/>
  <c r="L32" i="7"/>
  <c r="L31" i="7"/>
  <c r="L30" i="7"/>
  <c r="L29" i="7"/>
  <c r="L28" i="7"/>
  <c r="L27" i="7"/>
  <c r="L26" i="7"/>
  <c r="L25" i="7"/>
  <c r="L24" i="7"/>
  <c r="L38" i="6"/>
  <c r="L37" i="6"/>
  <c r="L36" i="6"/>
  <c r="L35" i="6"/>
  <c r="L34" i="6"/>
  <c r="L33" i="6"/>
  <c r="L32" i="6"/>
  <c r="L31" i="6"/>
  <c r="L30" i="6"/>
  <c r="L29" i="6"/>
  <c r="L28" i="6"/>
  <c r="L38" i="5"/>
  <c r="L37" i="5"/>
  <c r="L36" i="5"/>
  <c r="L35" i="5"/>
  <c r="L34" i="5"/>
  <c r="L33" i="5"/>
  <c r="L32" i="5"/>
  <c r="L31" i="5"/>
  <c r="L30" i="5"/>
  <c r="L29" i="5"/>
  <c r="L28" i="5"/>
  <c r="L27" i="5"/>
  <c r="L38" i="4"/>
  <c r="L37" i="4"/>
  <c r="L36" i="4"/>
  <c r="L35" i="4"/>
  <c r="L34" i="4"/>
  <c r="L33" i="4"/>
  <c r="L32" i="4"/>
  <c r="L31" i="4"/>
  <c r="L30" i="4"/>
  <c r="L29" i="4"/>
  <c r="L28" i="4"/>
  <c r="L27" i="4"/>
  <c r="L26" i="4"/>
  <c r="L38" i="3"/>
  <c r="L37" i="3"/>
  <c r="L36" i="3"/>
  <c r="L35" i="3"/>
  <c r="L34" i="3"/>
  <c r="L33" i="3"/>
  <c r="L32" i="3"/>
  <c r="L31" i="3"/>
  <c r="L30" i="3"/>
  <c r="L29" i="3"/>
  <c r="L28" i="3"/>
  <c r="L27" i="3"/>
  <c r="L26" i="3"/>
  <c r="L25" i="3"/>
  <c r="L26" i="2"/>
  <c r="L27" i="2"/>
  <c r="L28" i="2"/>
  <c r="L29" i="2"/>
  <c r="L30" i="2"/>
  <c r="L31" i="2"/>
  <c r="L32" i="2"/>
  <c r="L33" i="2"/>
  <c r="L34" i="2"/>
  <c r="L35" i="2"/>
  <c r="L36" i="2"/>
  <c r="L37" i="2"/>
  <c r="L38" i="2"/>
  <c r="Z22" i="2" l="1"/>
  <c r="AA37" i="2"/>
  <c r="AA26" i="2"/>
  <c r="AA31" i="2"/>
  <c r="AA28" i="2"/>
  <c r="AA34" i="2"/>
  <c r="AA29" i="2"/>
  <c r="AA30" i="2"/>
  <c r="AA35" i="2"/>
  <c r="AA36" i="2"/>
  <c r="AA27" i="2"/>
  <c r="AA33" i="2"/>
  <c r="AA38" i="2"/>
  <c r="AA32" i="2"/>
  <c r="AA24" i="2"/>
  <c r="AA25" i="2"/>
  <c r="B10" i="8" l="1"/>
  <c r="C10" i="8" s="1"/>
  <c r="AA22" i="2"/>
  <c r="B11" i="8" l="1"/>
  <c r="B12" i="8" s="1"/>
  <c r="N12" i="8" s="1"/>
  <c r="M7" i="8" s="1"/>
  <c r="D10" i="8" l="1"/>
  <c r="C11" i="8"/>
  <c r="C12" i="8" s="1"/>
  <c r="W539" i="5" l="1"/>
  <c r="W536" i="5"/>
  <c r="W538" i="5"/>
  <c r="W540" i="5"/>
  <c r="W537" i="5"/>
  <c r="U539" i="5"/>
  <c r="U536" i="5"/>
  <c r="U538" i="5"/>
  <c r="U537" i="5"/>
  <c r="U540" i="5"/>
  <c r="W546" i="5"/>
  <c r="W549" i="5"/>
  <c r="W545" i="5"/>
  <c r="W541" i="5"/>
  <c r="W550" i="5"/>
  <c r="W542" i="5"/>
  <c r="W544" i="5"/>
  <c r="W548" i="5"/>
  <c r="W547" i="5"/>
  <c r="W543" i="5"/>
  <c r="U543" i="5"/>
  <c r="U548" i="5"/>
  <c r="U544" i="5"/>
  <c r="U549" i="5"/>
  <c r="U545" i="5"/>
  <c r="U541" i="5"/>
  <c r="U547" i="5"/>
  <c r="U550" i="5"/>
  <c r="U546" i="5"/>
  <c r="U542" i="5"/>
  <c r="W522" i="5"/>
  <c r="W521" i="5"/>
  <c r="W520" i="5"/>
  <c r="W523" i="5"/>
  <c r="U523" i="5"/>
  <c r="U522" i="5"/>
  <c r="U521" i="5"/>
  <c r="U520" i="5"/>
  <c r="W504" i="5"/>
  <c r="AC504" i="5" s="1"/>
  <c r="W534" i="5"/>
  <c r="W528" i="5"/>
  <c r="W533" i="5"/>
  <c r="W529" i="5"/>
  <c r="W525" i="5"/>
  <c r="W526" i="5"/>
  <c r="W530" i="5"/>
  <c r="W524" i="5"/>
  <c r="W531" i="5"/>
  <c r="W527" i="5"/>
  <c r="W532" i="5"/>
  <c r="U504" i="5"/>
  <c r="V504" i="5" s="1"/>
  <c r="U527" i="5"/>
  <c r="U532" i="5"/>
  <c r="U528" i="5"/>
  <c r="U524" i="5"/>
  <c r="U531" i="5"/>
  <c r="U533" i="5"/>
  <c r="U529" i="5"/>
  <c r="U525" i="5"/>
  <c r="U534" i="5"/>
  <c r="U530" i="5"/>
  <c r="U526" i="5"/>
  <c r="W488" i="5"/>
  <c r="AC488" i="5" s="1"/>
  <c r="W508" i="5"/>
  <c r="W514" i="5"/>
  <c r="W506" i="5"/>
  <c r="W517" i="5"/>
  <c r="W513" i="5"/>
  <c r="W509" i="5"/>
  <c r="W505" i="5"/>
  <c r="W510" i="5"/>
  <c r="W518" i="5"/>
  <c r="W512" i="5"/>
  <c r="W516" i="5"/>
  <c r="W515" i="5"/>
  <c r="W511" i="5"/>
  <c r="W507" i="5"/>
  <c r="U488" i="5"/>
  <c r="V488" i="5" s="1"/>
  <c r="U515" i="5"/>
  <c r="U516" i="5"/>
  <c r="U512" i="5"/>
  <c r="U508" i="5"/>
  <c r="U511" i="5"/>
  <c r="U517" i="5"/>
  <c r="U513" i="5"/>
  <c r="U509" i="5"/>
  <c r="U505" i="5"/>
  <c r="U518" i="5"/>
  <c r="U514" i="5"/>
  <c r="U510" i="5"/>
  <c r="U506" i="5"/>
  <c r="U507" i="5"/>
  <c r="W501" i="5"/>
  <c r="W497" i="5"/>
  <c r="W493" i="5"/>
  <c r="W489" i="5"/>
  <c r="W502" i="5"/>
  <c r="W498" i="5"/>
  <c r="W494" i="5"/>
  <c r="W490" i="5"/>
  <c r="W499" i="5"/>
  <c r="W495" i="5"/>
  <c r="W491" i="5"/>
  <c r="W500" i="5"/>
  <c r="W496" i="5"/>
  <c r="W492" i="5"/>
  <c r="U489" i="5"/>
  <c r="U500" i="5"/>
  <c r="U496" i="5"/>
  <c r="U492" i="5"/>
  <c r="U493" i="5"/>
  <c r="U501" i="5"/>
  <c r="U502" i="5"/>
  <c r="U498" i="5"/>
  <c r="U494" i="5"/>
  <c r="U490" i="5"/>
  <c r="U499" i="5"/>
  <c r="U495" i="5"/>
  <c r="U491" i="5"/>
  <c r="U497" i="5"/>
  <c r="W473" i="5"/>
  <c r="W472" i="5"/>
  <c r="U473" i="5"/>
  <c r="U472" i="5"/>
  <c r="W485" i="5"/>
  <c r="W481" i="5"/>
  <c r="W477" i="5"/>
  <c r="W486" i="5"/>
  <c r="W482" i="5"/>
  <c r="W478" i="5"/>
  <c r="W474" i="5"/>
  <c r="W484" i="5"/>
  <c r="W476" i="5"/>
  <c r="W483" i="5"/>
  <c r="W479" i="5"/>
  <c r="W475" i="5"/>
  <c r="W480" i="5"/>
  <c r="U479" i="5"/>
  <c r="U484" i="5"/>
  <c r="U480" i="5"/>
  <c r="U476" i="5"/>
  <c r="U485" i="5"/>
  <c r="U481" i="5"/>
  <c r="U477" i="5"/>
  <c r="U475" i="5"/>
  <c r="U486" i="5"/>
  <c r="U482" i="5"/>
  <c r="U478" i="5"/>
  <c r="U474" i="5"/>
  <c r="U483" i="5"/>
  <c r="W457" i="5"/>
  <c r="W456" i="5"/>
  <c r="U457" i="5"/>
  <c r="U456" i="5"/>
  <c r="W460" i="5"/>
  <c r="W469" i="5"/>
  <c r="W465" i="5"/>
  <c r="W461" i="5"/>
  <c r="W468" i="5"/>
  <c r="W470" i="5"/>
  <c r="W466" i="5"/>
  <c r="W462" i="5"/>
  <c r="W458" i="5"/>
  <c r="W464" i="5"/>
  <c r="W467" i="5"/>
  <c r="W463" i="5"/>
  <c r="W459" i="5"/>
  <c r="U468" i="5"/>
  <c r="U464" i="5"/>
  <c r="U460" i="5"/>
  <c r="U463" i="5"/>
  <c r="U467" i="5"/>
  <c r="U469" i="5"/>
  <c r="U465" i="5"/>
  <c r="U461" i="5"/>
  <c r="U470" i="5"/>
  <c r="U466" i="5"/>
  <c r="U462" i="5"/>
  <c r="U458" i="5"/>
  <c r="U459" i="5"/>
  <c r="W450" i="5"/>
  <c r="W440" i="5"/>
  <c r="W453" i="5"/>
  <c r="W449" i="5"/>
  <c r="W445" i="5"/>
  <c r="W441" i="5"/>
  <c r="W454" i="5"/>
  <c r="W446" i="5"/>
  <c r="W442" i="5"/>
  <c r="W452" i="5"/>
  <c r="W448" i="5"/>
  <c r="W451" i="5"/>
  <c r="W447" i="5"/>
  <c r="W443" i="5"/>
  <c r="W444" i="5"/>
  <c r="U451" i="5"/>
  <c r="U452" i="5"/>
  <c r="U448" i="5"/>
  <c r="U444" i="5"/>
  <c r="U440" i="5"/>
  <c r="U443" i="5"/>
  <c r="U447" i="5"/>
  <c r="U453" i="5"/>
  <c r="U449" i="5"/>
  <c r="U445" i="5"/>
  <c r="U441" i="5"/>
  <c r="U454" i="5"/>
  <c r="U450" i="5"/>
  <c r="U446" i="5"/>
  <c r="U442" i="5"/>
  <c r="W437" i="5"/>
  <c r="W433" i="5"/>
  <c r="W429" i="5"/>
  <c r="W425" i="5"/>
  <c r="W438" i="5"/>
  <c r="W434" i="5"/>
  <c r="W430" i="5"/>
  <c r="W426" i="5"/>
  <c r="W435" i="5"/>
  <c r="W431" i="5"/>
  <c r="W427" i="5"/>
  <c r="W436" i="5"/>
  <c r="W428" i="5"/>
  <c r="W432" i="5"/>
  <c r="W424" i="5"/>
  <c r="U436" i="5"/>
  <c r="U432" i="5"/>
  <c r="U428" i="5"/>
  <c r="U424" i="5"/>
  <c r="U434" i="5"/>
  <c r="U437" i="5"/>
  <c r="U433" i="5"/>
  <c r="U429" i="5"/>
  <c r="U425" i="5"/>
  <c r="U430" i="5"/>
  <c r="U426" i="5"/>
  <c r="U438" i="5"/>
  <c r="U435" i="5"/>
  <c r="U431" i="5"/>
  <c r="U427" i="5"/>
  <c r="W421" i="5"/>
  <c r="W417" i="5"/>
  <c r="W413" i="5"/>
  <c r="W409" i="5"/>
  <c r="W422" i="5"/>
  <c r="W418" i="5"/>
  <c r="W414" i="5"/>
  <c r="W410" i="5"/>
  <c r="W419" i="5"/>
  <c r="W415" i="5"/>
  <c r="W411" i="5"/>
  <c r="W420" i="5"/>
  <c r="W416" i="5"/>
  <c r="W412" i="5"/>
  <c r="W408" i="5"/>
  <c r="U417" i="5"/>
  <c r="U414" i="5"/>
  <c r="U420" i="5"/>
  <c r="U416" i="5"/>
  <c r="U412" i="5"/>
  <c r="U408" i="5"/>
  <c r="U418" i="5"/>
  <c r="U421" i="5"/>
  <c r="U413" i="5"/>
  <c r="U409" i="5"/>
  <c r="U422" i="5"/>
  <c r="U410" i="5"/>
  <c r="U419" i="5"/>
  <c r="U415" i="5"/>
  <c r="U411" i="5"/>
  <c r="W406" i="5"/>
  <c r="W394" i="5"/>
  <c r="W398" i="5"/>
  <c r="W405" i="5"/>
  <c r="W401" i="5"/>
  <c r="W397" i="5"/>
  <c r="W393" i="5"/>
  <c r="W402" i="5"/>
  <c r="W400" i="5"/>
  <c r="W396" i="5"/>
  <c r="W392" i="5"/>
  <c r="W403" i="5"/>
  <c r="W399" i="5"/>
  <c r="W395" i="5"/>
  <c r="W404" i="5"/>
  <c r="U404" i="5"/>
  <c r="U400" i="5"/>
  <c r="U396" i="5"/>
  <c r="U392" i="5"/>
  <c r="U405" i="5"/>
  <c r="U401" i="5"/>
  <c r="U397" i="5"/>
  <c r="U393" i="5"/>
  <c r="U406" i="5"/>
  <c r="U402" i="5"/>
  <c r="U398" i="5"/>
  <c r="U394" i="5"/>
  <c r="U403" i="5"/>
  <c r="U399" i="5"/>
  <c r="U395" i="5"/>
  <c r="W378" i="5"/>
  <c r="W384" i="5"/>
  <c r="W386" i="5"/>
  <c r="W389" i="5"/>
  <c r="W385" i="5"/>
  <c r="W381" i="5"/>
  <c r="W377" i="5"/>
  <c r="W382" i="5"/>
  <c r="W390" i="5"/>
  <c r="W380" i="5"/>
  <c r="W376" i="5"/>
  <c r="W387" i="5"/>
  <c r="W383" i="5"/>
  <c r="W379" i="5"/>
  <c r="W388" i="5"/>
  <c r="U388" i="5"/>
  <c r="U384" i="5"/>
  <c r="U380" i="5"/>
  <c r="U376" i="5"/>
  <c r="U389" i="5"/>
  <c r="U385" i="5"/>
  <c r="U381" i="5"/>
  <c r="U377" i="5"/>
  <c r="U390" i="5"/>
  <c r="U386" i="5"/>
  <c r="U382" i="5"/>
  <c r="U378" i="5"/>
  <c r="U383" i="5"/>
  <c r="U379" i="5"/>
  <c r="U387" i="5"/>
  <c r="W370" i="5"/>
  <c r="W372" i="5"/>
  <c r="W373" i="5"/>
  <c r="W369" i="5"/>
  <c r="W365" i="5"/>
  <c r="W361" i="5"/>
  <c r="W366" i="5"/>
  <c r="W362" i="5"/>
  <c r="W364" i="5"/>
  <c r="W374" i="5"/>
  <c r="W368" i="5"/>
  <c r="W360" i="5"/>
  <c r="W371" i="5"/>
  <c r="W367" i="5"/>
  <c r="W363" i="5"/>
  <c r="U363" i="5"/>
  <c r="U372" i="5"/>
  <c r="U368" i="5"/>
  <c r="U364" i="5"/>
  <c r="U360" i="5"/>
  <c r="U373" i="5"/>
  <c r="U369" i="5"/>
  <c r="U365" i="5"/>
  <c r="U361" i="5"/>
  <c r="U367" i="5"/>
  <c r="U374" i="5"/>
  <c r="U370" i="5"/>
  <c r="U366" i="5"/>
  <c r="U362" i="5"/>
  <c r="U371" i="5"/>
  <c r="W358" i="5"/>
  <c r="W350" i="5"/>
  <c r="W346" i="5"/>
  <c r="W356" i="5"/>
  <c r="W357" i="5"/>
  <c r="W353" i="5"/>
  <c r="W349" i="5"/>
  <c r="W345" i="5"/>
  <c r="W354" i="5"/>
  <c r="W352" i="5"/>
  <c r="W355" i="5"/>
  <c r="W351" i="5"/>
  <c r="W347" i="5"/>
  <c r="W348" i="5"/>
  <c r="W344" i="5"/>
  <c r="U356" i="5"/>
  <c r="U352" i="5"/>
  <c r="U348" i="5"/>
  <c r="U344" i="5"/>
  <c r="U349" i="5"/>
  <c r="U353" i="5"/>
  <c r="U357" i="5"/>
  <c r="U345" i="5"/>
  <c r="U358" i="5"/>
  <c r="U354" i="5"/>
  <c r="U350" i="5"/>
  <c r="U346" i="5"/>
  <c r="U355" i="5"/>
  <c r="U351" i="5"/>
  <c r="U347" i="5"/>
  <c r="W341" i="5"/>
  <c r="W337" i="5"/>
  <c r="W333" i="5"/>
  <c r="W329" i="5"/>
  <c r="W342" i="5"/>
  <c r="W338" i="5"/>
  <c r="W334" i="5"/>
  <c r="W330" i="5"/>
  <c r="W339" i="5"/>
  <c r="W335" i="5"/>
  <c r="W331" i="5"/>
  <c r="W340" i="5"/>
  <c r="W336" i="5"/>
  <c r="W332" i="5"/>
  <c r="W328" i="5"/>
  <c r="U340" i="5"/>
  <c r="U336" i="5"/>
  <c r="U332" i="5"/>
  <c r="U328" i="5"/>
  <c r="U341" i="5"/>
  <c r="U337" i="5"/>
  <c r="U333" i="5"/>
  <c r="U329" i="5"/>
  <c r="U342" i="5"/>
  <c r="U338" i="5"/>
  <c r="U334" i="5"/>
  <c r="U330" i="5"/>
  <c r="U339" i="5"/>
  <c r="U335" i="5"/>
  <c r="U331" i="5"/>
  <c r="W325" i="5"/>
  <c r="W321" i="5"/>
  <c r="W317" i="5"/>
  <c r="W313" i="5"/>
  <c r="W326" i="5"/>
  <c r="W318" i="5"/>
  <c r="W314" i="5"/>
  <c r="W320" i="5"/>
  <c r="W322" i="5"/>
  <c r="W316" i="5"/>
  <c r="W312" i="5"/>
  <c r="W323" i="5"/>
  <c r="W319" i="5"/>
  <c r="W315" i="5"/>
  <c r="W324" i="5"/>
  <c r="U324" i="5"/>
  <c r="U320" i="5"/>
  <c r="U316" i="5"/>
  <c r="U312" i="5"/>
  <c r="U325" i="5"/>
  <c r="U321" i="5"/>
  <c r="U317" i="5"/>
  <c r="U313" i="5"/>
  <c r="U326" i="5"/>
  <c r="U322" i="5"/>
  <c r="U318" i="5"/>
  <c r="U314" i="5"/>
  <c r="U323" i="5"/>
  <c r="U315" i="5"/>
  <c r="U319" i="5"/>
  <c r="W297" i="5"/>
  <c r="W302" i="5"/>
  <c r="W300" i="5"/>
  <c r="W299" i="5"/>
  <c r="W303" i="5"/>
  <c r="W296" i="5"/>
  <c r="W298" i="5"/>
  <c r="W301" i="5"/>
  <c r="U303" i="5"/>
  <c r="U297" i="5"/>
  <c r="U296" i="5"/>
  <c r="U300" i="5"/>
  <c r="U299" i="5"/>
  <c r="U302" i="5"/>
  <c r="U298" i="5"/>
  <c r="U301" i="5"/>
  <c r="W306" i="5"/>
  <c r="W309" i="5"/>
  <c r="W305" i="5"/>
  <c r="W310" i="5"/>
  <c r="W304" i="5"/>
  <c r="W308" i="5"/>
  <c r="W307" i="5"/>
  <c r="U308" i="5"/>
  <c r="U304" i="5"/>
  <c r="U307" i="5"/>
  <c r="U309" i="5"/>
  <c r="U305" i="5"/>
  <c r="U310" i="5"/>
  <c r="U306" i="5"/>
  <c r="W286" i="5"/>
  <c r="W283" i="5"/>
  <c r="W288" i="5"/>
  <c r="W280" i="5"/>
  <c r="W285" i="5"/>
  <c r="W282" i="5"/>
  <c r="W287" i="5"/>
  <c r="W284" i="5"/>
  <c r="W281" i="5"/>
  <c r="U280" i="5"/>
  <c r="U282" i="5"/>
  <c r="U286" i="5"/>
  <c r="U283" i="5"/>
  <c r="U285" i="5"/>
  <c r="U288" i="5"/>
  <c r="U287" i="5"/>
  <c r="U284" i="5"/>
  <c r="U281" i="5"/>
  <c r="U293" i="5"/>
  <c r="U292" i="5"/>
  <c r="U290" i="5"/>
  <c r="U289" i="5"/>
  <c r="U294" i="5"/>
  <c r="U291" i="5"/>
  <c r="W293" i="5"/>
  <c r="W289" i="5"/>
  <c r="W294" i="5"/>
  <c r="W290" i="5"/>
  <c r="W291" i="5"/>
  <c r="W292" i="5"/>
  <c r="W274" i="5"/>
  <c r="W277" i="5"/>
  <c r="W273" i="5"/>
  <c r="W269" i="5"/>
  <c r="W265" i="5"/>
  <c r="W278" i="5"/>
  <c r="W270" i="5"/>
  <c r="W266" i="5"/>
  <c r="W272" i="5"/>
  <c r="W276" i="5"/>
  <c r="W275" i="5"/>
  <c r="W271" i="5"/>
  <c r="W267" i="5"/>
  <c r="W268" i="5"/>
  <c r="W264" i="5"/>
  <c r="U276" i="5"/>
  <c r="U272" i="5"/>
  <c r="U268" i="5"/>
  <c r="U264" i="5"/>
  <c r="U277" i="5"/>
  <c r="U273" i="5"/>
  <c r="U269" i="5"/>
  <c r="U265" i="5"/>
  <c r="U278" i="5"/>
  <c r="U274" i="5"/>
  <c r="U270" i="5"/>
  <c r="U266" i="5"/>
  <c r="U275" i="5"/>
  <c r="U267" i="5"/>
  <c r="U271" i="5"/>
  <c r="W258" i="5"/>
  <c r="W256" i="5"/>
  <c r="W261" i="5"/>
  <c r="W257" i="5"/>
  <c r="W253" i="5"/>
  <c r="W249" i="5"/>
  <c r="W262" i="5"/>
  <c r="W254" i="5"/>
  <c r="W250" i="5"/>
  <c r="W260" i="5"/>
  <c r="W248" i="5"/>
  <c r="W259" i="5"/>
  <c r="W255" i="5"/>
  <c r="W251" i="5"/>
  <c r="W252" i="5"/>
  <c r="U255" i="5"/>
  <c r="U260" i="5"/>
  <c r="U256" i="5"/>
  <c r="U252" i="5"/>
  <c r="U248" i="5"/>
  <c r="U259" i="5"/>
  <c r="U261" i="5"/>
  <c r="U257" i="5"/>
  <c r="U253" i="5"/>
  <c r="U249" i="5"/>
  <c r="U262" i="5"/>
  <c r="U258" i="5"/>
  <c r="U254" i="5"/>
  <c r="U250" i="5"/>
  <c r="U251" i="5"/>
  <c r="W236" i="5"/>
  <c r="W245" i="5"/>
  <c r="W241" i="5"/>
  <c r="W237" i="5"/>
  <c r="W233" i="5"/>
  <c r="W244" i="5"/>
  <c r="W246" i="5"/>
  <c r="W242" i="5"/>
  <c r="W238" i="5"/>
  <c r="W234" i="5"/>
  <c r="W240" i="5"/>
  <c r="W243" i="5"/>
  <c r="W239" i="5"/>
  <c r="W235" i="5"/>
  <c r="W232" i="5"/>
  <c r="U244" i="5"/>
  <c r="U240" i="5"/>
  <c r="U236" i="5"/>
  <c r="U232" i="5"/>
  <c r="U239" i="5"/>
  <c r="U245" i="5"/>
  <c r="U241" i="5"/>
  <c r="U237" i="5"/>
  <c r="U233" i="5"/>
  <c r="U243" i="5"/>
  <c r="U246" i="5"/>
  <c r="U242" i="5"/>
  <c r="U238" i="5"/>
  <c r="U234" i="5"/>
  <c r="U235" i="5"/>
  <c r="W217" i="5"/>
  <c r="W216" i="5"/>
  <c r="W220" i="5"/>
  <c r="W223" i="5"/>
  <c r="W218" i="5"/>
  <c r="W222" i="5"/>
  <c r="W219" i="5"/>
  <c r="W221" i="5"/>
  <c r="U221" i="5"/>
  <c r="U216" i="5"/>
  <c r="U219" i="5"/>
  <c r="U223" i="5"/>
  <c r="U218" i="5"/>
  <c r="U220" i="5"/>
  <c r="U217" i="5"/>
  <c r="U222" i="5"/>
  <c r="W229" i="5"/>
  <c r="W225" i="5"/>
  <c r="W230" i="5"/>
  <c r="W226" i="5"/>
  <c r="W227" i="5"/>
  <c r="W228" i="5"/>
  <c r="W224" i="5"/>
  <c r="U228" i="5"/>
  <c r="U224" i="5"/>
  <c r="U229" i="5"/>
  <c r="U225" i="5"/>
  <c r="U230" i="5"/>
  <c r="U227" i="5"/>
  <c r="U226" i="5"/>
  <c r="W200" i="5"/>
  <c r="W206" i="5"/>
  <c r="W201" i="5"/>
  <c r="W204" i="5"/>
  <c r="W203" i="5"/>
  <c r="W202" i="5"/>
  <c r="W205" i="5"/>
  <c r="U205" i="5"/>
  <c r="U204" i="5"/>
  <c r="U201" i="5"/>
  <c r="U202" i="5"/>
  <c r="U206" i="5"/>
  <c r="U200" i="5"/>
  <c r="U203" i="5"/>
  <c r="W210" i="5"/>
  <c r="W208" i="5"/>
  <c r="W213" i="5"/>
  <c r="W209" i="5"/>
  <c r="W214" i="5"/>
  <c r="W212" i="5"/>
  <c r="W211" i="5"/>
  <c r="W207" i="5"/>
  <c r="U212" i="5"/>
  <c r="U208" i="5"/>
  <c r="U213" i="5"/>
  <c r="U209" i="5"/>
  <c r="U214" i="5"/>
  <c r="U210" i="5"/>
  <c r="U211" i="5"/>
  <c r="U207" i="5"/>
  <c r="W185" i="5"/>
  <c r="W190" i="5"/>
  <c r="W188" i="5"/>
  <c r="W189" i="5"/>
  <c r="W186" i="5"/>
  <c r="W187" i="5"/>
  <c r="W184" i="5"/>
  <c r="U186" i="5"/>
  <c r="U185" i="5"/>
  <c r="U188" i="5"/>
  <c r="U190" i="5"/>
  <c r="U184" i="5"/>
  <c r="U189" i="5"/>
  <c r="U187" i="5"/>
  <c r="W197" i="5"/>
  <c r="W193" i="5"/>
  <c r="W198" i="5"/>
  <c r="W194" i="5"/>
  <c r="W195" i="5"/>
  <c r="W191" i="5"/>
  <c r="W196" i="5"/>
  <c r="W192" i="5"/>
  <c r="U196" i="5"/>
  <c r="U192" i="5"/>
  <c r="U197" i="5"/>
  <c r="U194" i="5"/>
  <c r="U198" i="5"/>
  <c r="U195" i="5"/>
  <c r="U191" i="5"/>
  <c r="U193" i="5"/>
  <c r="W172" i="5"/>
  <c r="W168" i="5"/>
  <c r="W175" i="5"/>
  <c r="W170" i="5"/>
  <c r="W169" i="5"/>
  <c r="W174" i="5"/>
  <c r="W171" i="5"/>
  <c r="W173" i="5"/>
  <c r="U173" i="5"/>
  <c r="U175" i="5"/>
  <c r="U168" i="5"/>
  <c r="U170" i="5"/>
  <c r="U172" i="5"/>
  <c r="U169" i="5"/>
  <c r="U174" i="5"/>
  <c r="U171" i="5"/>
  <c r="W181" i="5"/>
  <c r="W177" i="5"/>
  <c r="W182" i="5"/>
  <c r="W178" i="5"/>
  <c r="W179" i="5"/>
  <c r="W180" i="5"/>
  <c r="W176" i="5"/>
  <c r="U178" i="5"/>
  <c r="U180" i="5"/>
  <c r="U176" i="5"/>
  <c r="U181" i="5"/>
  <c r="U177" i="5"/>
  <c r="U179" i="5"/>
  <c r="U182" i="5"/>
  <c r="W162" i="5"/>
  <c r="W160" i="5"/>
  <c r="W158" i="5"/>
  <c r="W165" i="5"/>
  <c r="W161" i="5"/>
  <c r="W157" i="5"/>
  <c r="W153" i="5"/>
  <c r="W166" i="5"/>
  <c r="W154" i="5"/>
  <c r="W164" i="5"/>
  <c r="W163" i="5"/>
  <c r="W159" i="5"/>
  <c r="W155" i="5"/>
  <c r="W156" i="5"/>
  <c r="W152" i="5"/>
  <c r="U164" i="5"/>
  <c r="U160" i="5"/>
  <c r="U156" i="5"/>
  <c r="U152" i="5"/>
  <c r="U165" i="5"/>
  <c r="U161" i="5"/>
  <c r="U157" i="5"/>
  <c r="U153" i="5"/>
  <c r="U166" i="5"/>
  <c r="U162" i="5"/>
  <c r="U158" i="5"/>
  <c r="U154" i="5"/>
  <c r="U159" i="5"/>
  <c r="U163" i="5"/>
  <c r="U155" i="5"/>
  <c r="W140" i="5"/>
  <c r="W138" i="5"/>
  <c r="W139" i="5"/>
  <c r="W136" i="5"/>
  <c r="W141" i="5"/>
  <c r="W137" i="5"/>
  <c r="U140" i="5"/>
  <c r="U136" i="5"/>
  <c r="U139" i="5"/>
  <c r="U141" i="5"/>
  <c r="U138" i="5"/>
  <c r="U137" i="5"/>
  <c r="W149" i="5"/>
  <c r="W145" i="5"/>
  <c r="W148" i="5"/>
  <c r="W150" i="5"/>
  <c r="W146" i="5"/>
  <c r="W142" i="5"/>
  <c r="W144" i="5"/>
  <c r="W147" i="5"/>
  <c r="W143" i="5"/>
  <c r="U148" i="5"/>
  <c r="U144" i="5"/>
  <c r="U143" i="5"/>
  <c r="U149" i="5"/>
  <c r="U145" i="5"/>
  <c r="U147" i="5"/>
  <c r="U150" i="5"/>
  <c r="U146" i="5"/>
  <c r="U142" i="5"/>
  <c r="W120" i="5"/>
  <c r="W121" i="5"/>
  <c r="W124" i="5"/>
  <c r="W127" i="5"/>
  <c r="W123" i="5"/>
  <c r="W126" i="5"/>
  <c r="W125" i="5"/>
  <c r="W122" i="5"/>
  <c r="U121" i="5"/>
  <c r="U124" i="5"/>
  <c r="U127" i="5"/>
  <c r="U123" i="5"/>
  <c r="U120" i="5"/>
  <c r="U126" i="5"/>
  <c r="U125" i="5"/>
  <c r="U122" i="5"/>
  <c r="W130" i="5"/>
  <c r="W133" i="5"/>
  <c r="W129" i="5"/>
  <c r="W134" i="5"/>
  <c r="W132" i="5"/>
  <c r="W131" i="5"/>
  <c r="W128" i="5"/>
  <c r="U132" i="5"/>
  <c r="U128" i="5"/>
  <c r="U131" i="5"/>
  <c r="U133" i="5"/>
  <c r="U129" i="5"/>
  <c r="U134" i="5"/>
  <c r="U130" i="5"/>
  <c r="W107" i="5"/>
  <c r="W108" i="5"/>
  <c r="W105" i="5"/>
  <c r="W110" i="5"/>
  <c r="W104" i="5"/>
  <c r="W109" i="5"/>
  <c r="W106" i="5"/>
  <c r="U108" i="5"/>
  <c r="U105" i="5"/>
  <c r="U110" i="5"/>
  <c r="U107" i="5"/>
  <c r="U106" i="5"/>
  <c r="U104" i="5"/>
  <c r="U109" i="5"/>
  <c r="W117" i="5"/>
  <c r="W113" i="5"/>
  <c r="W118" i="5"/>
  <c r="W114" i="5"/>
  <c r="W115" i="5"/>
  <c r="W111" i="5"/>
  <c r="W116" i="5"/>
  <c r="W112" i="5"/>
  <c r="U113" i="5"/>
  <c r="U116" i="5"/>
  <c r="U112" i="5"/>
  <c r="U118" i="5"/>
  <c r="U114" i="5"/>
  <c r="U115" i="5"/>
  <c r="U111" i="5"/>
  <c r="U117" i="5"/>
  <c r="W89" i="5"/>
  <c r="W88" i="5"/>
  <c r="U89" i="5"/>
  <c r="U88" i="5"/>
  <c r="W72" i="5"/>
  <c r="X72" i="5" s="1"/>
  <c r="W90" i="5"/>
  <c r="W102" i="5"/>
  <c r="W94" i="5"/>
  <c r="W101" i="5"/>
  <c r="W97" i="5"/>
  <c r="W93" i="5"/>
  <c r="W98" i="5"/>
  <c r="W96" i="5"/>
  <c r="W99" i="5"/>
  <c r="W95" i="5"/>
  <c r="W91" i="5"/>
  <c r="W100" i="5"/>
  <c r="W92" i="5"/>
  <c r="U72" i="5"/>
  <c r="V72" i="5" s="1"/>
  <c r="U101" i="5"/>
  <c r="U100" i="5"/>
  <c r="U96" i="5"/>
  <c r="U92" i="5"/>
  <c r="U97" i="5"/>
  <c r="U93" i="5"/>
  <c r="U102" i="5"/>
  <c r="U98" i="5"/>
  <c r="U94" i="5"/>
  <c r="U90" i="5"/>
  <c r="U95" i="5"/>
  <c r="U99" i="5"/>
  <c r="U91" i="5"/>
  <c r="W84" i="5"/>
  <c r="W80" i="5"/>
  <c r="W85" i="5"/>
  <c r="W81" i="5"/>
  <c r="W77" i="5"/>
  <c r="W73" i="5"/>
  <c r="W76" i="5"/>
  <c r="W86" i="5"/>
  <c r="W82" i="5"/>
  <c r="W78" i="5"/>
  <c r="W74" i="5"/>
  <c r="W83" i="5"/>
  <c r="W79" i="5"/>
  <c r="W75" i="5"/>
  <c r="U84" i="5"/>
  <c r="U80" i="5"/>
  <c r="U76" i="5"/>
  <c r="U85" i="5"/>
  <c r="U81" i="5"/>
  <c r="U77" i="5"/>
  <c r="U73" i="5"/>
  <c r="U79" i="5"/>
  <c r="U83" i="5"/>
  <c r="U86" i="5"/>
  <c r="U82" i="5"/>
  <c r="U78" i="5"/>
  <c r="U74" i="5"/>
  <c r="U75" i="5"/>
  <c r="W58" i="5"/>
  <c r="W57" i="5"/>
  <c r="W56" i="5"/>
  <c r="U57" i="5"/>
  <c r="U58" i="5"/>
  <c r="U56" i="5"/>
  <c r="W70" i="5"/>
  <c r="W69" i="5"/>
  <c r="W65" i="5"/>
  <c r="W61" i="5"/>
  <c r="W66" i="5"/>
  <c r="W64" i="5"/>
  <c r="W62" i="5"/>
  <c r="W68" i="5"/>
  <c r="W67" i="5"/>
  <c r="W63" i="5"/>
  <c r="W59" i="5"/>
  <c r="W60" i="5"/>
  <c r="U68" i="5"/>
  <c r="U64" i="5"/>
  <c r="U60" i="5"/>
  <c r="U69" i="5"/>
  <c r="U65" i="5"/>
  <c r="U61" i="5"/>
  <c r="U70" i="5"/>
  <c r="U66" i="5"/>
  <c r="U62" i="5"/>
  <c r="U67" i="5"/>
  <c r="U63" i="5"/>
  <c r="U59" i="5"/>
  <c r="W42" i="5"/>
  <c r="W41" i="5"/>
  <c r="W40" i="5"/>
  <c r="U42" i="5"/>
  <c r="U41" i="5"/>
  <c r="U40" i="5"/>
  <c r="W52" i="5"/>
  <c r="W46" i="5"/>
  <c r="W51" i="5"/>
  <c r="W45" i="5"/>
  <c r="W53" i="5"/>
  <c r="W47" i="5"/>
  <c r="W54" i="5"/>
  <c r="W48" i="5"/>
  <c r="W49" i="5"/>
  <c r="W43" i="5"/>
  <c r="W50" i="5"/>
  <c r="W44" i="5"/>
  <c r="U46" i="5"/>
  <c r="U44" i="5"/>
  <c r="U51" i="5"/>
  <c r="U45" i="5"/>
  <c r="U53" i="5"/>
  <c r="U47" i="5"/>
  <c r="U52" i="5"/>
  <c r="U54" i="5"/>
  <c r="U48" i="5"/>
  <c r="U50" i="5"/>
  <c r="U49" i="5"/>
  <c r="U43" i="5"/>
  <c r="W581" i="2"/>
  <c r="W577" i="2"/>
  <c r="W573" i="2"/>
  <c r="W569" i="2"/>
  <c r="W582" i="2"/>
  <c r="W578" i="2"/>
  <c r="W574" i="2"/>
  <c r="W570" i="2"/>
  <c r="W579" i="2"/>
  <c r="W575" i="2"/>
  <c r="W571" i="2"/>
  <c r="W580" i="2"/>
  <c r="W576" i="2"/>
  <c r="W572" i="2"/>
  <c r="W568" i="2"/>
  <c r="U578" i="2"/>
  <c r="U580" i="2"/>
  <c r="U576" i="2"/>
  <c r="U572" i="2"/>
  <c r="U568" i="2"/>
  <c r="U573" i="2"/>
  <c r="U581" i="2"/>
  <c r="U569" i="2"/>
  <c r="U582" i="2"/>
  <c r="U574" i="2"/>
  <c r="U570" i="2"/>
  <c r="U579" i="2"/>
  <c r="U575" i="2"/>
  <c r="U571" i="2"/>
  <c r="U577" i="2"/>
  <c r="W556" i="2"/>
  <c r="W565" i="2"/>
  <c r="W561" i="2"/>
  <c r="W557" i="2"/>
  <c r="W553" i="2"/>
  <c r="W552" i="2"/>
  <c r="W560" i="2"/>
  <c r="W566" i="2"/>
  <c r="W562" i="2"/>
  <c r="W558" i="2"/>
  <c r="W554" i="2"/>
  <c r="W563" i="2"/>
  <c r="W559" i="2"/>
  <c r="W555" i="2"/>
  <c r="W564" i="2"/>
  <c r="U564" i="2"/>
  <c r="U560" i="2"/>
  <c r="U556" i="2"/>
  <c r="U552" i="2"/>
  <c r="U563" i="2"/>
  <c r="U565" i="2"/>
  <c r="U561" i="2"/>
  <c r="U557" i="2"/>
  <c r="U553" i="2"/>
  <c r="U559" i="2"/>
  <c r="U566" i="2"/>
  <c r="U562" i="2"/>
  <c r="U558" i="2"/>
  <c r="U554" i="2"/>
  <c r="U555" i="2"/>
  <c r="W538" i="2"/>
  <c r="W537" i="2"/>
  <c r="W536" i="2"/>
  <c r="U538" i="2"/>
  <c r="U537" i="2"/>
  <c r="U536" i="2"/>
  <c r="W544" i="2"/>
  <c r="W549" i="2"/>
  <c r="W545" i="2"/>
  <c r="W541" i="2"/>
  <c r="W550" i="2"/>
  <c r="W540" i="2"/>
  <c r="W546" i="2"/>
  <c r="W542" i="2"/>
  <c r="W548" i="2"/>
  <c r="W547" i="2"/>
  <c r="W543" i="2"/>
  <c r="W539" i="2"/>
  <c r="U547" i="2"/>
  <c r="U548" i="2"/>
  <c r="U544" i="2"/>
  <c r="U540" i="2"/>
  <c r="U543" i="2"/>
  <c r="U549" i="2"/>
  <c r="U545" i="2"/>
  <c r="U541" i="2"/>
  <c r="U550" i="2"/>
  <c r="U546" i="2"/>
  <c r="U542" i="2"/>
  <c r="U539" i="2"/>
  <c r="W523" i="2"/>
  <c r="W520" i="2"/>
  <c r="W522" i="2"/>
  <c r="W524" i="2"/>
  <c r="W521" i="2"/>
  <c r="U522" i="2"/>
  <c r="U523" i="2"/>
  <c r="U520" i="2"/>
  <c r="U521" i="2"/>
  <c r="U524" i="2"/>
  <c r="W533" i="2"/>
  <c r="W529" i="2"/>
  <c r="W525" i="2"/>
  <c r="W534" i="2"/>
  <c r="W530" i="2"/>
  <c r="W526" i="2"/>
  <c r="W528" i="2"/>
  <c r="W531" i="2"/>
  <c r="W527" i="2"/>
  <c r="W532" i="2"/>
  <c r="U527" i="2"/>
  <c r="U532" i="2"/>
  <c r="U528" i="2"/>
  <c r="U531" i="2"/>
  <c r="U533" i="2"/>
  <c r="U529" i="2"/>
  <c r="U525" i="2"/>
  <c r="U534" i="2"/>
  <c r="U530" i="2"/>
  <c r="U526" i="2"/>
  <c r="W506" i="2"/>
  <c r="W505" i="2"/>
  <c r="W504" i="2"/>
  <c r="U506" i="2"/>
  <c r="U505" i="2"/>
  <c r="U504" i="2"/>
  <c r="W518" i="2"/>
  <c r="W517" i="2"/>
  <c r="W513" i="2"/>
  <c r="W509" i="2"/>
  <c r="W514" i="2"/>
  <c r="W512" i="2"/>
  <c r="W510" i="2"/>
  <c r="W508" i="2"/>
  <c r="W515" i="2"/>
  <c r="W511" i="2"/>
  <c r="W507" i="2"/>
  <c r="W516" i="2"/>
  <c r="U516" i="2"/>
  <c r="U512" i="2"/>
  <c r="U508" i="2"/>
  <c r="U517" i="2"/>
  <c r="U513" i="2"/>
  <c r="U509" i="2"/>
  <c r="U518" i="2"/>
  <c r="U514" i="2"/>
  <c r="U510" i="2"/>
  <c r="U515" i="2"/>
  <c r="U507" i="2"/>
  <c r="U511" i="2"/>
  <c r="W489" i="2"/>
  <c r="W488" i="2"/>
  <c r="U489" i="2"/>
  <c r="U488" i="2"/>
  <c r="W472" i="2"/>
  <c r="X472" i="2" s="1"/>
  <c r="W501" i="2"/>
  <c r="W497" i="2"/>
  <c r="W493" i="2"/>
  <c r="W502" i="2"/>
  <c r="W498" i="2"/>
  <c r="W494" i="2"/>
  <c r="W490" i="2"/>
  <c r="W499" i="2"/>
  <c r="W495" i="2"/>
  <c r="W491" i="2"/>
  <c r="W500" i="2"/>
  <c r="W496" i="2"/>
  <c r="W492" i="2"/>
  <c r="U472" i="2"/>
  <c r="V472" i="2" s="1"/>
  <c r="U500" i="2"/>
  <c r="U496" i="2"/>
  <c r="U492" i="2"/>
  <c r="U501" i="2"/>
  <c r="U493" i="2"/>
  <c r="U498" i="2"/>
  <c r="U502" i="2"/>
  <c r="U494" i="2"/>
  <c r="U490" i="2"/>
  <c r="U499" i="2"/>
  <c r="U495" i="2"/>
  <c r="U491" i="2"/>
  <c r="U497" i="2"/>
  <c r="W486" i="2"/>
  <c r="W478" i="2"/>
  <c r="W474" i="2"/>
  <c r="W485" i="2"/>
  <c r="W481" i="2"/>
  <c r="W477" i="2"/>
  <c r="W473" i="2"/>
  <c r="W482" i="2"/>
  <c r="W480" i="2"/>
  <c r="W484" i="2"/>
  <c r="W483" i="2"/>
  <c r="W479" i="2"/>
  <c r="W475" i="2"/>
  <c r="W476" i="2"/>
  <c r="U484" i="2"/>
  <c r="U480" i="2"/>
  <c r="U476" i="2"/>
  <c r="U485" i="2"/>
  <c r="U481" i="2"/>
  <c r="U477" i="2"/>
  <c r="U473" i="2"/>
  <c r="U486" i="2"/>
  <c r="U482" i="2"/>
  <c r="U478" i="2"/>
  <c r="U474" i="2"/>
  <c r="U479" i="2"/>
  <c r="U483" i="2"/>
  <c r="U475" i="2"/>
  <c r="W458" i="2"/>
  <c r="W456" i="2"/>
  <c r="W459" i="2"/>
  <c r="W461" i="2"/>
  <c r="W457" i="2"/>
  <c r="W460" i="2"/>
  <c r="U459" i="2"/>
  <c r="U456" i="2"/>
  <c r="U458" i="2"/>
  <c r="U460" i="2"/>
  <c r="U461" i="2"/>
  <c r="U457" i="2"/>
  <c r="W469" i="2"/>
  <c r="W465" i="2"/>
  <c r="W470" i="2"/>
  <c r="W466" i="2"/>
  <c r="W462" i="2"/>
  <c r="W467" i="2"/>
  <c r="W463" i="2"/>
  <c r="W468" i="2"/>
  <c r="W464" i="2"/>
  <c r="U468" i="2"/>
  <c r="U464" i="2"/>
  <c r="U469" i="2"/>
  <c r="U465" i="2"/>
  <c r="U470" i="2"/>
  <c r="U466" i="2"/>
  <c r="U462" i="2"/>
  <c r="U467" i="2"/>
  <c r="U463" i="2"/>
  <c r="W454" i="2"/>
  <c r="W442" i="2"/>
  <c r="W453" i="2"/>
  <c r="W449" i="2"/>
  <c r="W445" i="2"/>
  <c r="W441" i="2"/>
  <c r="W450" i="2"/>
  <c r="W448" i="2"/>
  <c r="W440" i="2"/>
  <c r="W446" i="2"/>
  <c r="W444" i="2"/>
  <c r="W452" i="2"/>
  <c r="W451" i="2"/>
  <c r="W447" i="2"/>
  <c r="W443" i="2"/>
  <c r="U452" i="2"/>
  <c r="U448" i="2"/>
  <c r="U444" i="2"/>
  <c r="U440" i="2"/>
  <c r="U453" i="2"/>
  <c r="U449" i="2"/>
  <c r="U445" i="2"/>
  <c r="U441" i="2"/>
  <c r="U454" i="2"/>
  <c r="U450" i="2"/>
  <c r="U446" i="2"/>
  <c r="U442" i="2"/>
  <c r="U447" i="2"/>
  <c r="U443" i="2"/>
  <c r="U451" i="2"/>
  <c r="W437" i="2"/>
  <c r="W433" i="2"/>
  <c r="W429" i="2"/>
  <c r="W425" i="2"/>
  <c r="W438" i="2"/>
  <c r="W434" i="2"/>
  <c r="W430" i="2"/>
  <c r="W426" i="2"/>
  <c r="W435" i="2"/>
  <c r="W431" i="2"/>
  <c r="W427" i="2"/>
  <c r="W436" i="2"/>
  <c r="W432" i="2"/>
  <c r="W428" i="2"/>
  <c r="W424" i="2"/>
  <c r="U425" i="2"/>
  <c r="U436" i="2"/>
  <c r="U432" i="2"/>
  <c r="U428" i="2"/>
  <c r="U424" i="2"/>
  <c r="U437" i="2"/>
  <c r="U429" i="2"/>
  <c r="U438" i="2"/>
  <c r="U434" i="2"/>
  <c r="U430" i="2"/>
  <c r="U426" i="2"/>
  <c r="U435" i="2"/>
  <c r="U431" i="2"/>
  <c r="U427" i="2"/>
  <c r="U433" i="2"/>
  <c r="W410" i="2"/>
  <c r="W409" i="2"/>
  <c r="W408" i="2"/>
  <c r="U409" i="2"/>
  <c r="U410" i="2"/>
  <c r="U408" i="2"/>
  <c r="W414" i="2"/>
  <c r="W418" i="2"/>
  <c r="W421" i="2"/>
  <c r="W417" i="2"/>
  <c r="W413" i="2"/>
  <c r="W422" i="2"/>
  <c r="W416" i="2"/>
  <c r="W420" i="2"/>
  <c r="W419" i="2"/>
  <c r="W415" i="2"/>
  <c r="W411" i="2"/>
  <c r="W412" i="2"/>
  <c r="U420" i="2"/>
  <c r="U416" i="2"/>
  <c r="U412" i="2"/>
  <c r="U421" i="2"/>
  <c r="U417" i="2"/>
  <c r="U413" i="2"/>
  <c r="U422" i="2"/>
  <c r="U418" i="2"/>
  <c r="U414" i="2"/>
  <c r="U415" i="2"/>
  <c r="U411" i="2"/>
  <c r="U419" i="2"/>
  <c r="W394" i="2"/>
  <c r="W406" i="2"/>
  <c r="W398" i="2"/>
  <c r="W405" i="2"/>
  <c r="W401" i="2"/>
  <c r="W397" i="2"/>
  <c r="W393" i="2"/>
  <c r="W402" i="2"/>
  <c r="W392" i="2"/>
  <c r="W404" i="2"/>
  <c r="W396" i="2"/>
  <c r="W403" i="2"/>
  <c r="W399" i="2"/>
  <c r="W395" i="2"/>
  <c r="W400" i="2"/>
  <c r="U404" i="2"/>
  <c r="U400" i="2"/>
  <c r="U396" i="2"/>
  <c r="U392" i="2"/>
  <c r="U405" i="2"/>
  <c r="U401" i="2"/>
  <c r="U397" i="2"/>
  <c r="U393" i="2"/>
  <c r="U406" i="2"/>
  <c r="U402" i="2"/>
  <c r="U398" i="2"/>
  <c r="U394" i="2"/>
  <c r="U403" i="2"/>
  <c r="U395" i="2"/>
  <c r="U399" i="2"/>
  <c r="W382" i="2"/>
  <c r="W386" i="2"/>
  <c r="W376" i="2"/>
  <c r="W389" i="2"/>
  <c r="W385" i="2"/>
  <c r="W381" i="2"/>
  <c r="W377" i="2"/>
  <c r="W390" i="2"/>
  <c r="W378" i="2"/>
  <c r="W388" i="2"/>
  <c r="W384" i="2"/>
  <c r="W387" i="2"/>
  <c r="W383" i="2"/>
  <c r="W379" i="2"/>
  <c r="W380" i="2"/>
  <c r="U388" i="2"/>
  <c r="U384" i="2"/>
  <c r="U380" i="2"/>
  <c r="U376" i="2"/>
  <c r="U389" i="2"/>
  <c r="U385" i="2"/>
  <c r="U381" i="2"/>
  <c r="U377" i="2"/>
  <c r="U390" i="2"/>
  <c r="U386" i="2"/>
  <c r="U382" i="2"/>
  <c r="U378" i="2"/>
  <c r="U383" i="2"/>
  <c r="U387" i="2"/>
  <c r="U379" i="2"/>
  <c r="W374" i="2"/>
  <c r="W366" i="2"/>
  <c r="W362" i="2"/>
  <c r="W373" i="2"/>
  <c r="W369" i="2"/>
  <c r="W365" i="2"/>
  <c r="W361" i="2"/>
  <c r="W372" i="2"/>
  <c r="W370" i="2"/>
  <c r="W368" i="2"/>
  <c r="W371" i="2"/>
  <c r="W367" i="2"/>
  <c r="W363" i="2"/>
  <c r="W364" i="2"/>
  <c r="W360" i="2"/>
  <c r="U373" i="2"/>
  <c r="U372" i="2"/>
  <c r="U368" i="2"/>
  <c r="U364" i="2"/>
  <c r="U360" i="2"/>
  <c r="U369" i="2"/>
  <c r="U365" i="2"/>
  <c r="U361" i="2"/>
  <c r="U374" i="2"/>
  <c r="U370" i="2"/>
  <c r="U366" i="2"/>
  <c r="U362" i="2"/>
  <c r="U371" i="2"/>
  <c r="U367" i="2"/>
  <c r="U363" i="2"/>
  <c r="W328" i="2"/>
  <c r="AC328" i="2" s="1"/>
  <c r="W350" i="2"/>
  <c r="W358" i="2"/>
  <c r="W346" i="2"/>
  <c r="W357" i="2"/>
  <c r="W353" i="2"/>
  <c r="W349" i="2"/>
  <c r="W345" i="2"/>
  <c r="W354" i="2"/>
  <c r="W352" i="2"/>
  <c r="W348" i="2"/>
  <c r="W344" i="2"/>
  <c r="W355" i="2"/>
  <c r="W351" i="2"/>
  <c r="W347" i="2"/>
  <c r="W356" i="2"/>
  <c r="U328" i="2"/>
  <c r="V328" i="2" s="1"/>
  <c r="U356" i="2"/>
  <c r="U352" i="2"/>
  <c r="U348" i="2"/>
  <c r="U344" i="2"/>
  <c r="U357" i="2"/>
  <c r="U353" i="2"/>
  <c r="U349" i="2"/>
  <c r="U345" i="2"/>
  <c r="U358" i="2"/>
  <c r="U354" i="2"/>
  <c r="U350" i="2"/>
  <c r="U346" i="2"/>
  <c r="U351" i="2"/>
  <c r="U347" i="2"/>
  <c r="U355" i="2"/>
  <c r="W341" i="2"/>
  <c r="W337" i="2"/>
  <c r="W333" i="2"/>
  <c r="W329" i="2"/>
  <c r="W342" i="2"/>
  <c r="W338" i="2"/>
  <c r="W334" i="2"/>
  <c r="W330" i="2"/>
  <c r="W339" i="2"/>
  <c r="W335" i="2"/>
  <c r="W331" i="2"/>
  <c r="W340" i="2"/>
  <c r="W336" i="2"/>
  <c r="W332" i="2"/>
  <c r="U329" i="2"/>
  <c r="U340" i="2"/>
  <c r="U336" i="2"/>
  <c r="U332" i="2"/>
  <c r="U333" i="2"/>
  <c r="U341" i="2"/>
  <c r="U342" i="2"/>
  <c r="U338" i="2"/>
  <c r="U334" i="2"/>
  <c r="U330" i="2"/>
  <c r="U339" i="2"/>
  <c r="U335" i="2"/>
  <c r="U331" i="2"/>
  <c r="U337" i="2"/>
  <c r="W326" i="2"/>
  <c r="W314" i="2"/>
  <c r="W320" i="2"/>
  <c r="W325" i="2"/>
  <c r="W321" i="2"/>
  <c r="W317" i="2"/>
  <c r="W313" i="2"/>
  <c r="W322" i="2"/>
  <c r="W318" i="2"/>
  <c r="W324" i="2"/>
  <c r="W323" i="2"/>
  <c r="W319" i="2"/>
  <c r="W315" i="2"/>
  <c r="W316" i="2"/>
  <c r="W312" i="2"/>
  <c r="U324" i="2"/>
  <c r="U320" i="2"/>
  <c r="U316" i="2"/>
  <c r="U312" i="2"/>
  <c r="U325" i="2"/>
  <c r="U321" i="2"/>
  <c r="U317" i="2"/>
  <c r="U313" i="2"/>
  <c r="U326" i="2"/>
  <c r="U322" i="2"/>
  <c r="U318" i="2"/>
  <c r="U314" i="2"/>
  <c r="U323" i="2"/>
  <c r="U315" i="2"/>
  <c r="U319" i="2"/>
  <c r="W304" i="2"/>
  <c r="W300" i="2"/>
  <c r="W303" i="2"/>
  <c r="W296" i="2"/>
  <c r="W299" i="2"/>
  <c r="W301" i="2"/>
  <c r="W297" i="2"/>
  <c r="W306" i="2"/>
  <c r="W302" i="2"/>
  <c r="W298" i="2"/>
  <c r="W305" i="2"/>
  <c r="U305" i="2"/>
  <c r="U301" i="2"/>
  <c r="U297" i="2"/>
  <c r="U303" i="2"/>
  <c r="U296" i="2"/>
  <c r="U299" i="2"/>
  <c r="U304" i="2"/>
  <c r="U300" i="2"/>
  <c r="U302" i="2"/>
  <c r="U306" i="2"/>
  <c r="U298" i="2"/>
  <c r="W309" i="2"/>
  <c r="W310" i="2"/>
  <c r="W308" i="2"/>
  <c r="W307" i="2"/>
  <c r="U308" i="2"/>
  <c r="U309" i="2"/>
  <c r="U307" i="2"/>
  <c r="U310" i="2"/>
  <c r="W293" i="2"/>
  <c r="W289" i="2"/>
  <c r="W285" i="2"/>
  <c r="W281" i="2"/>
  <c r="W294" i="2"/>
  <c r="W290" i="2"/>
  <c r="W286" i="2"/>
  <c r="W282" i="2"/>
  <c r="W291" i="2"/>
  <c r="W287" i="2"/>
  <c r="W283" i="2"/>
  <c r="W292" i="2"/>
  <c r="W288" i="2"/>
  <c r="W284" i="2"/>
  <c r="W280" i="2"/>
  <c r="U292" i="2"/>
  <c r="U288" i="2"/>
  <c r="U284" i="2"/>
  <c r="U280" i="2"/>
  <c r="U294" i="2"/>
  <c r="U286" i="2"/>
  <c r="U282" i="2"/>
  <c r="U290" i="2"/>
  <c r="U293" i="2"/>
  <c r="U289" i="2"/>
  <c r="U285" i="2"/>
  <c r="U281" i="2"/>
  <c r="U287" i="2"/>
  <c r="U283" i="2"/>
  <c r="U291" i="2"/>
  <c r="W277" i="2"/>
  <c r="W273" i="2"/>
  <c r="W269" i="2"/>
  <c r="W265" i="2"/>
  <c r="W278" i="2"/>
  <c r="W274" i="2"/>
  <c r="W270" i="2"/>
  <c r="W266" i="2"/>
  <c r="W275" i="2"/>
  <c r="W271" i="2"/>
  <c r="W267" i="2"/>
  <c r="W276" i="2"/>
  <c r="W272" i="2"/>
  <c r="W268" i="2"/>
  <c r="W264" i="2"/>
  <c r="U269" i="2"/>
  <c r="U276" i="2"/>
  <c r="U272" i="2"/>
  <c r="U268" i="2"/>
  <c r="U264" i="2"/>
  <c r="U265" i="2"/>
  <c r="U278" i="2"/>
  <c r="U274" i="2"/>
  <c r="U270" i="2"/>
  <c r="U266" i="2"/>
  <c r="U273" i="2"/>
  <c r="U275" i="2"/>
  <c r="U271" i="2"/>
  <c r="U267" i="2"/>
  <c r="U277" i="2"/>
  <c r="W261" i="2"/>
  <c r="W257" i="2"/>
  <c r="W253" i="2"/>
  <c r="W249" i="2"/>
  <c r="W262" i="2"/>
  <c r="W258" i="2"/>
  <c r="W254" i="2"/>
  <c r="W250" i="2"/>
  <c r="W259" i="2"/>
  <c r="W255" i="2"/>
  <c r="W251" i="2"/>
  <c r="W260" i="2"/>
  <c r="W256" i="2"/>
  <c r="W252" i="2"/>
  <c r="W248" i="2"/>
  <c r="U260" i="2"/>
  <c r="U256" i="2"/>
  <c r="U252" i="2"/>
  <c r="U248" i="2"/>
  <c r="U257" i="2"/>
  <c r="U249" i="2"/>
  <c r="U261" i="2"/>
  <c r="U253" i="2"/>
  <c r="U262" i="2"/>
  <c r="U258" i="2"/>
  <c r="U254" i="2"/>
  <c r="U250" i="2"/>
  <c r="U259" i="2"/>
  <c r="U255" i="2"/>
  <c r="U251" i="2"/>
  <c r="W244" i="2"/>
  <c r="W236" i="2"/>
  <c r="W245" i="2"/>
  <c r="W241" i="2"/>
  <c r="W237" i="2"/>
  <c r="W233" i="2"/>
  <c r="W246" i="2"/>
  <c r="W240" i="2"/>
  <c r="W242" i="2"/>
  <c r="W238" i="2"/>
  <c r="W234" i="2"/>
  <c r="W243" i="2"/>
  <c r="W239" i="2"/>
  <c r="W235" i="2"/>
  <c r="W232" i="2"/>
  <c r="U239" i="2"/>
  <c r="U244" i="2"/>
  <c r="U240" i="2"/>
  <c r="U236" i="2"/>
  <c r="U232" i="2"/>
  <c r="U243" i="2"/>
  <c r="U245" i="2"/>
  <c r="U241" i="2"/>
  <c r="U237" i="2"/>
  <c r="U233" i="2"/>
  <c r="U246" i="2"/>
  <c r="U242" i="2"/>
  <c r="U238" i="2"/>
  <c r="U234" i="2"/>
  <c r="U235" i="2"/>
  <c r="W226" i="2"/>
  <c r="W222" i="2"/>
  <c r="W218" i="2"/>
  <c r="W229" i="2"/>
  <c r="W225" i="2"/>
  <c r="W221" i="2"/>
  <c r="W217" i="2"/>
  <c r="W230" i="2"/>
  <c r="W224" i="2"/>
  <c r="W220" i="2"/>
  <c r="W216" i="2"/>
  <c r="W227" i="2"/>
  <c r="W223" i="2"/>
  <c r="W219" i="2"/>
  <c r="W228" i="2"/>
  <c r="U229" i="2"/>
  <c r="U228" i="2"/>
  <c r="U224" i="2"/>
  <c r="U220" i="2"/>
  <c r="U216" i="2"/>
  <c r="U225" i="2"/>
  <c r="U221" i="2"/>
  <c r="U217" i="2"/>
  <c r="U230" i="2"/>
  <c r="U226" i="2"/>
  <c r="U222" i="2"/>
  <c r="U218" i="2"/>
  <c r="U223" i="2"/>
  <c r="U219" i="2"/>
  <c r="U227" i="2"/>
  <c r="W202" i="2"/>
  <c r="W214" i="2"/>
  <c r="W206" i="2"/>
  <c r="W213" i="2"/>
  <c r="W209" i="2"/>
  <c r="W205" i="2"/>
  <c r="W201" i="2"/>
  <c r="W208" i="2"/>
  <c r="W210" i="2"/>
  <c r="W200" i="2"/>
  <c r="W211" i="2"/>
  <c r="W207" i="2"/>
  <c r="W203" i="2"/>
  <c r="W212" i="2"/>
  <c r="W204" i="2"/>
  <c r="U213" i="2"/>
  <c r="U212" i="2"/>
  <c r="U208" i="2"/>
  <c r="U204" i="2"/>
  <c r="U200" i="2"/>
  <c r="U209" i="2"/>
  <c r="U205" i="2"/>
  <c r="U201" i="2"/>
  <c r="U214" i="2"/>
  <c r="U210" i="2"/>
  <c r="U206" i="2"/>
  <c r="U202" i="2"/>
  <c r="U211" i="2"/>
  <c r="U207" i="2"/>
  <c r="U203" i="2"/>
  <c r="W186" i="2"/>
  <c r="W198" i="2"/>
  <c r="W190" i="2"/>
  <c r="W197" i="2"/>
  <c r="W193" i="2"/>
  <c r="W189" i="2"/>
  <c r="W185" i="2"/>
  <c r="W194" i="2"/>
  <c r="W192" i="2"/>
  <c r="W196" i="2"/>
  <c r="W188" i="2"/>
  <c r="W184" i="2"/>
  <c r="W195" i="2"/>
  <c r="W191" i="2"/>
  <c r="W187" i="2"/>
  <c r="U197" i="2"/>
  <c r="U196" i="2"/>
  <c r="U192" i="2"/>
  <c r="U188" i="2"/>
  <c r="U184" i="2"/>
  <c r="U193" i="2"/>
  <c r="U189" i="2"/>
  <c r="U185" i="2"/>
  <c r="U198" i="2"/>
  <c r="U194" i="2"/>
  <c r="U190" i="2"/>
  <c r="U186" i="2"/>
  <c r="U195" i="2"/>
  <c r="U187" i="2"/>
  <c r="U191" i="2"/>
  <c r="W182" i="2"/>
  <c r="W170" i="2"/>
  <c r="W174" i="2"/>
  <c r="W181" i="2"/>
  <c r="W177" i="2"/>
  <c r="W173" i="2"/>
  <c r="W169" i="2"/>
  <c r="W178" i="2"/>
  <c r="W176" i="2"/>
  <c r="W168" i="2"/>
  <c r="W179" i="2"/>
  <c r="W175" i="2"/>
  <c r="W171" i="2"/>
  <c r="W180" i="2"/>
  <c r="W172" i="2"/>
  <c r="U180" i="2"/>
  <c r="U176" i="2"/>
  <c r="U172" i="2"/>
  <c r="U168" i="2"/>
  <c r="U181" i="2"/>
  <c r="U177" i="2"/>
  <c r="U173" i="2"/>
  <c r="U169" i="2"/>
  <c r="U182" i="2"/>
  <c r="U178" i="2"/>
  <c r="U174" i="2"/>
  <c r="U170" i="2"/>
  <c r="U179" i="2"/>
  <c r="U171" i="2"/>
  <c r="U175" i="2"/>
  <c r="W154" i="2"/>
  <c r="W156" i="2"/>
  <c r="W152" i="2"/>
  <c r="W160" i="2"/>
  <c r="W157" i="2"/>
  <c r="W153" i="2"/>
  <c r="W159" i="2"/>
  <c r="W155" i="2"/>
  <c r="W158" i="2"/>
  <c r="U158" i="2"/>
  <c r="U154" i="2"/>
  <c r="U153" i="2"/>
  <c r="U156" i="2"/>
  <c r="U160" i="2"/>
  <c r="U157" i="2"/>
  <c r="U152" i="2"/>
  <c r="U159" i="2"/>
  <c r="U155" i="2"/>
  <c r="W165" i="2"/>
  <c r="W161" i="2"/>
  <c r="W166" i="2"/>
  <c r="W162" i="2"/>
  <c r="W163" i="2"/>
  <c r="W164" i="2"/>
  <c r="U164" i="2"/>
  <c r="U161" i="2"/>
  <c r="U162" i="2"/>
  <c r="U165" i="2"/>
  <c r="U166" i="2"/>
  <c r="U163" i="2"/>
  <c r="W138" i="2"/>
  <c r="W150" i="2"/>
  <c r="W142" i="2"/>
  <c r="W149" i="2"/>
  <c r="W145" i="2"/>
  <c r="W141" i="2"/>
  <c r="W137" i="2"/>
  <c r="W146" i="2"/>
  <c r="W144" i="2"/>
  <c r="W148" i="2"/>
  <c r="W140" i="2"/>
  <c r="W136" i="2"/>
  <c r="W147" i="2"/>
  <c r="W143" i="2"/>
  <c r="W139" i="2"/>
  <c r="U145" i="2"/>
  <c r="U137" i="2"/>
  <c r="U148" i="2"/>
  <c r="U144" i="2"/>
  <c r="U140" i="2"/>
  <c r="U136" i="2"/>
  <c r="U149" i="2"/>
  <c r="U141" i="2"/>
  <c r="U150" i="2"/>
  <c r="U146" i="2"/>
  <c r="U142" i="2"/>
  <c r="U138" i="2"/>
  <c r="U147" i="2"/>
  <c r="U139" i="2"/>
  <c r="U143" i="2"/>
  <c r="W134" i="2"/>
  <c r="W126" i="2"/>
  <c r="W122" i="2"/>
  <c r="W133" i="2"/>
  <c r="W129" i="2"/>
  <c r="W125" i="2"/>
  <c r="W121" i="2"/>
  <c r="W124" i="2"/>
  <c r="W130" i="2"/>
  <c r="W128" i="2"/>
  <c r="W120" i="2"/>
  <c r="W131" i="2"/>
  <c r="W127" i="2"/>
  <c r="W123" i="2"/>
  <c r="W132" i="2"/>
  <c r="U125" i="2"/>
  <c r="U132" i="2"/>
  <c r="U128" i="2"/>
  <c r="U124" i="2"/>
  <c r="U120" i="2"/>
  <c r="U133" i="2"/>
  <c r="U121" i="2"/>
  <c r="U129" i="2"/>
  <c r="U134" i="2"/>
  <c r="U130" i="2"/>
  <c r="U126" i="2"/>
  <c r="U122" i="2"/>
  <c r="U127" i="2"/>
  <c r="U131" i="2"/>
  <c r="U123" i="2"/>
  <c r="W110" i="2"/>
  <c r="W114" i="2"/>
  <c r="W117" i="2"/>
  <c r="W113" i="2"/>
  <c r="W109" i="2"/>
  <c r="W105" i="2"/>
  <c r="W106" i="2"/>
  <c r="W104" i="2"/>
  <c r="W118" i="2"/>
  <c r="W116" i="2"/>
  <c r="W112" i="2"/>
  <c r="W115" i="2"/>
  <c r="W111" i="2"/>
  <c r="W107" i="2"/>
  <c r="W108" i="2"/>
  <c r="U116" i="2"/>
  <c r="U112" i="2"/>
  <c r="U108" i="2"/>
  <c r="U104" i="2"/>
  <c r="U111" i="2"/>
  <c r="U117" i="2"/>
  <c r="U113" i="2"/>
  <c r="U109" i="2"/>
  <c r="U105" i="2"/>
  <c r="U118" i="2"/>
  <c r="U114" i="2"/>
  <c r="U110" i="2"/>
  <c r="U106" i="2"/>
  <c r="U115" i="2"/>
  <c r="U107" i="2"/>
  <c r="W93" i="2"/>
  <c r="W89" i="2"/>
  <c r="W94" i="2"/>
  <c r="W88" i="2"/>
  <c r="W91" i="2"/>
  <c r="W92" i="2"/>
  <c r="W90" i="2"/>
  <c r="U93" i="2"/>
  <c r="U89" i="2"/>
  <c r="U92" i="2"/>
  <c r="U91" i="2"/>
  <c r="U88" i="2"/>
  <c r="U94" i="2"/>
  <c r="U90" i="2"/>
  <c r="W101" i="2"/>
  <c r="W97" i="2"/>
  <c r="W98" i="2"/>
  <c r="W102" i="2"/>
  <c r="W100" i="2"/>
  <c r="W95" i="2"/>
  <c r="W99" i="2"/>
  <c r="W96" i="2"/>
  <c r="U100" i="2"/>
  <c r="U96" i="2"/>
  <c r="U95" i="2"/>
  <c r="U101" i="2"/>
  <c r="U97" i="2"/>
  <c r="U102" i="2"/>
  <c r="U98" i="2"/>
  <c r="U99" i="2"/>
  <c r="W78" i="2"/>
  <c r="W82" i="2"/>
  <c r="W76" i="2"/>
  <c r="W85" i="2"/>
  <c r="W81" i="2"/>
  <c r="W77" i="2"/>
  <c r="W73" i="2"/>
  <c r="W86" i="2"/>
  <c r="W74" i="2"/>
  <c r="W72" i="2"/>
  <c r="W84" i="2"/>
  <c r="W83" i="2"/>
  <c r="W79" i="2"/>
  <c r="W75" i="2"/>
  <c r="W80" i="2"/>
  <c r="U84" i="2"/>
  <c r="U80" i="2"/>
  <c r="U76" i="2"/>
  <c r="U72" i="2"/>
  <c r="U83" i="2"/>
  <c r="U85" i="2"/>
  <c r="U81" i="2"/>
  <c r="U77" i="2"/>
  <c r="U73" i="2"/>
  <c r="U79" i="2"/>
  <c r="U86" i="2"/>
  <c r="U82" i="2"/>
  <c r="U78" i="2"/>
  <c r="U74" i="2"/>
  <c r="U75" i="2"/>
  <c r="W70" i="2"/>
  <c r="W62" i="2"/>
  <c r="W58" i="2"/>
  <c r="W69" i="2"/>
  <c r="W65" i="2"/>
  <c r="W61" i="2"/>
  <c r="W57" i="2"/>
  <c r="W64" i="2"/>
  <c r="W66" i="2"/>
  <c r="W60" i="2"/>
  <c r="W67" i="2"/>
  <c r="W63" i="2"/>
  <c r="W59" i="2"/>
  <c r="W68" i="2"/>
  <c r="W56" i="2"/>
  <c r="U69" i="2"/>
  <c r="U68" i="2"/>
  <c r="U64" i="2"/>
  <c r="U60" i="2"/>
  <c r="U56" i="2"/>
  <c r="U61" i="2"/>
  <c r="U57" i="2"/>
  <c r="U65" i="2"/>
  <c r="U70" i="2"/>
  <c r="U66" i="2"/>
  <c r="U62" i="2"/>
  <c r="U58" i="2"/>
  <c r="U63" i="2"/>
  <c r="U67" i="2"/>
  <c r="U59" i="2"/>
  <c r="W40" i="2"/>
  <c r="W47" i="2"/>
  <c r="W41" i="2"/>
  <c r="W52" i="2"/>
  <c r="W46" i="2"/>
  <c r="W53" i="2"/>
  <c r="W51" i="2"/>
  <c r="W54" i="2"/>
  <c r="W48" i="2"/>
  <c r="W42" i="2"/>
  <c r="W49" i="2"/>
  <c r="W43" i="2"/>
  <c r="W50" i="2"/>
  <c r="W44" i="2"/>
  <c r="W45" i="2"/>
  <c r="U50" i="2"/>
  <c r="U51" i="2"/>
  <c r="U45" i="2"/>
  <c r="U52" i="2"/>
  <c r="U40" i="2"/>
  <c r="U46" i="2"/>
  <c r="U53" i="2"/>
  <c r="U47" i="2"/>
  <c r="U41" i="2"/>
  <c r="U54" i="2"/>
  <c r="U48" i="2"/>
  <c r="U42" i="2"/>
  <c r="U43" i="2"/>
  <c r="U44" i="2"/>
  <c r="U49" i="2"/>
  <c r="W853" i="3"/>
  <c r="W849" i="3"/>
  <c r="W845" i="3"/>
  <c r="W841" i="3"/>
  <c r="W854" i="3"/>
  <c r="W850" i="3"/>
  <c r="W846" i="3"/>
  <c r="W842" i="3"/>
  <c r="W851" i="3"/>
  <c r="W847" i="3"/>
  <c r="W843" i="3"/>
  <c r="W852" i="3"/>
  <c r="W848" i="3"/>
  <c r="W844" i="3"/>
  <c r="W840" i="3"/>
  <c r="U852" i="3"/>
  <c r="U848" i="3"/>
  <c r="U844" i="3"/>
  <c r="U840" i="3"/>
  <c r="U853" i="3"/>
  <c r="U849" i="3"/>
  <c r="U841" i="3"/>
  <c r="U854" i="3"/>
  <c r="U846" i="3"/>
  <c r="U842" i="3"/>
  <c r="U851" i="3"/>
  <c r="U847" i="3"/>
  <c r="U843" i="3"/>
  <c r="U845" i="3"/>
  <c r="U850" i="3"/>
  <c r="W838" i="3"/>
  <c r="W826" i="3"/>
  <c r="W837" i="3"/>
  <c r="W833" i="3"/>
  <c r="W829" i="3"/>
  <c r="W825" i="3"/>
  <c r="W830" i="3"/>
  <c r="W834" i="3"/>
  <c r="W832" i="3"/>
  <c r="W836" i="3"/>
  <c r="W824" i="3"/>
  <c r="W835" i="3"/>
  <c r="W831" i="3"/>
  <c r="W827" i="3"/>
  <c r="W828" i="3"/>
  <c r="U836" i="3"/>
  <c r="U832" i="3"/>
  <c r="U828" i="3"/>
  <c r="U824" i="3"/>
  <c r="U837" i="3"/>
  <c r="U833" i="3"/>
  <c r="U829" i="3"/>
  <c r="U825" i="3"/>
  <c r="U838" i="3"/>
  <c r="U834" i="3"/>
  <c r="U830" i="3"/>
  <c r="U826" i="3"/>
  <c r="U831" i="3"/>
  <c r="U827" i="3"/>
  <c r="U835" i="3"/>
  <c r="W808" i="3"/>
  <c r="W821" i="3"/>
  <c r="W817" i="3"/>
  <c r="W813" i="3"/>
  <c r="W809" i="3"/>
  <c r="W822" i="3"/>
  <c r="W818" i="3"/>
  <c r="W814" i="3"/>
  <c r="W810" i="3"/>
  <c r="W820" i="3"/>
  <c r="W812" i="3"/>
  <c r="W819" i="3"/>
  <c r="W815" i="3"/>
  <c r="W811" i="3"/>
  <c r="W816" i="3"/>
  <c r="U820" i="3"/>
  <c r="U816" i="3"/>
  <c r="U812" i="3"/>
  <c r="U808" i="3"/>
  <c r="U811" i="3"/>
  <c r="U815" i="3"/>
  <c r="U821" i="3"/>
  <c r="U817" i="3"/>
  <c r="U813" i="3"/>
  <c r="U809" i="3"/>
  <c r="U819" i="3"/>
  <c r="U822" i="3"/>
  <c r="U818" i="3"/>
  <c r="U814" i="3"/>
  <c r="U810" i="3"/>
  <c r="W805" i="3"/>
  <c r="W801" i="3"/>
  <c r="W797" i="3"/>
  <c r="W793" i="3"/>
  <c r="W806" i="3"/>
  <c r="W802" i="3"/>
  <c r="W798" i="3"/>
  <c r="W794" i="3"/>
  <c r="W803" i="3"/>
  <c r="W799" i="3"/>
  <c r="W795" i="3"/>
  <c r="W804" i="3"/>
  <c r="W800" i="3"/>
  <c r="W796" i="3"/>
  <c r="W792" i="3"/>
  <c r="U801" i="3"/>
  <c r="U802" i="3"/>
  <c r="U804" i="3"/>
  <c r="U800" i="3"/>
  <c r="U796" i="3"/>
  <c r="U792" i="3"/>
  <c r="U805" i="3"/>
  <c r="U793" i="3"/>
  <c r="U797" i="3"/>
  <c r="U806" i="3"/>
  <c r="U798" i="3"/>
  <c r="U794" i="3"/>
  <c r="U803" i="3"/>
  <c r="U799" i="3"/>
  <c r="U795" i="3"/>
  <c r="W778" i="3"/>
  <c r="W776" i="3"/>
  <c r="W790" i="3"/>
  <c r="W784" i="3"/>
  <c r="W789" i="3"/>
  <c r="W785" i="3"/>
  <c r="W781" i="3"/>
  <c r="W777" i="3"/>
  <c r="W782" i="3"/>
  <c r="W788" i="3"/>
  <c r="W786" i="3"/>
  <c r="W787" i="3"/>
  <c r="W783" i="3"/>
  <c r="W779" i="3"/>
  <c r="W780" i="3"/>
  <c r="U788" i="3"/>
  <c r="U784" i="3"/>
  <c r="U780" i="3"/>
  <c r="U776" i="3"/>
  <c r="U789" i="3"/>
  <c r="U785" i="3"/>
  <c r="U781" i="3"/>
  <c r="U777" i="3"/>
  <c r="U790" i="3"/>
  <c r="U786" i="3"/>
  <c r="U782" i="3"/>
  <c r="U778" i="3"/>
  <c r="U783" i="3"/>
  <c r="U787" i="3"/>
  <c r="U779" i="3"/>
  <c r="W770" i="3"/>
  <c r="W766" i="3"/>
  <c r="W773" i="3"/>
  <c r="W769" i="3"/>
  <c r="W765" i="3"/>
  <c r="W761" i="3"/>
  <c r="W774" i="3"/>
  <c r="W762" i="3"/>
  <c r="W768" i="3"/>
  <c r="W764" i="3"/>
  <c r="W760" i="3"/>
  <c r="W771" i="3"/>
  <c r="W767" i="3"/>
  <c r="W763" i="3"/>
  <c r="W772" i="3"/>
  <c r="U772" i="3"/>
  <c r="U768" i="3"/>
  <c r="U764" i="3"/>
  <c r="U760" i="3"/>
  <c r="U773" i="3"/>
  <c r="U769" i="3"/>
  <c r="U765" i="3"/>
  <c r="U761" i="3"/>
  <c r="U774" i="3"/>
  <c r="U770" i="3"/>
  <c r="U766" i="3"/>
  <c r="U762" i="3"/>
  <c r="U767" i="3"/>
  <c r="U771" i="3"/>
  <c r="U763" i="3"/>
  <c r="W745" i="3"/>
  <c r="W744" i="3"/>
  <c r="U744" i="3"/>
  <c r="U745" i="3"/>
  <c r="W754" i="3"/>
  <c r="W752" i="3"/>
  <c r="W750" i="3"/>
  <c r="W757" i="3"/>
  <c r="W753" i="3"/>
  <c r="W749" i="3"/>
  <c r="W758" i="3"/>
  <c r="W746" i="3"/>
  <c r="W748" i="3"/>
  <c r="W755" i="3"/>
  <c r="W751" i="3"/>
  <c r="W747" i="3"/>
  <c r="W756" i="3"/>
  <c r="U756" i="3"/>
  <c r="U752" i="3"/>
  <c r="U748" i="3"/>
  <c r="U751" i="3"/>
  <c r="U755" i="3"/>
  <c r="U757" i="3"/>
  <c r="U753" i="3"/>
  <c r="U749" i="3"/>
  <c r="U747" i="3"/>
  <c r="U758" i="3"/>
  <c r="U754" i="3"/>
  <c r="U750" i="3"/>
  <c r="U746" i="3"/>
  <c r="W730" i="3"/>
  <c r="W729" i="3"/>
  <c r="W728" i="3"/>
  <c r="U729" i="3"/>
  <c r="U730" i="3"/>
  <c r="U728" i="3"/>
  <c r="W736" i="3"/>
  <c r="W742" i="3"/>
  <c r="W741" i="3"/>
  <c r="W737" i="3"/>
  <c r="W733" i="3"/>
  <c r="W734" i="3"/>
  <c r="W738" i="3"/>
  <c r="W740" i="3"/>
  <c r="W739" i="3"/>
  <c r="W735" i="3"/>
  <c r="W731" i="3"/>
  <c r="W732" i="3"/>
  <c r="U740" i="3"/>
  <c r="U736" i="3"/>
  <c r="U732" i="3"/>
  <c r="U741" i="3"/>
  <c r="U737" i="3"/>
  <c r="U733" i="3"/>
  <c r="U742" i="3"/>
  <c r="U738" i="3"/>
  <c r="U734" i="3"/>
  <c r="U739" i="3"/>
  <c r="U731" i="3"/>
  <c r="U735" i="3"/>
  <c r="W722" i="3"/>
  <c r="W718" i="3"/>
  <c r="W725" i="3"/>
  <c r="W721" i="3"/>
  <c r="W717" i="3"/>
  <c r="W713" i="3"/>
  <c r="W720" i="3"/>
  <c r="W726" i="3"/>
  <c r="W714" i="3"/>
  <c r="W716" i="3"/>
  <c r="W712" i="3"/>
  <c r="W723" i="3"/>
  <c r="W719" i="3"/>
  <c r="W715" i="3"/>
  <c r="W724" i="3"/>
  <c r="U724" i="3"/>
  <c r="U720" i="3"/>
  <c r="U716" i="3"/>
  <c r="U712" i="3"/>
  <c r="U725" i="3"/>
  <c r="U721" i="3"/>
  <c r="U717" i="3"/>
  <c r="U713" i="3"/>
  <c r="U726" i="3"/>
  <c r="U722" i="3"/>
  <c r="U718" i="3"/>
  <c r="U714" i="3"/>
  <c r="U723" i="3"/>
  <c r="U715" i="3"/>
  <c r="U719" i="3"/>
  <c r="W709" i="3"/>
  <c r="W705" i="3"/>
  <c r="W701" i="3"/>
  <c r="W697" i="3"/>
  <c r="W710" i="3"/>
  <c r="W706" i="3"/>
  <c r="W702" i="3"/>
  <c r="W698" i="3"/>
  <c r="W707" i="3"/>
  <c r="W703" i="3"/>
  <c r="W699" i="3"/>
  <c r="W708" i="3"/>
  <c r="W704" i="3"/>
  <c r="W700" i="3"/>
  <c r="W696" i="3"/>
  <c r="U708" i="3"/>
  <c r="U704" i="3"/>
  <c r="U700" i="3"/>
  <c r="U696" i="3"/>
  <c r="U709" i="3"/>
  <c r="U701" i="3"/>
  <c r="U705" i="3"/>
  <c r="U697" i="3"/>
  <c r="U706" i="3"/>
  <c r="U698" i="3"/>
  <c r="U710" i="3"/>
  <c r="U707" i="3"/>
  <c r="U703" i="3"/>
  <c r="U699" i="3"/>
  <c r="U702" i="3"/>
  <c r="W694" i="3"/>
  <c r="W688" i="3"/>
  <c r="W693" i="3"/>
  <c r="W689" i="3"/>
  <c r="W685" i="3"/>
  <c r="W681" i="3"/>
  <c r="W690" i="3"/>
  <c r="W686" i="3"/>
  <c r="W692" i="3"/>
  <c r="W682" i="3"/>
  <c r="W680" i="3"/>
  <c r="W691" i="3"/>
  <c r="W687" i="3"/>
  <c r="W683" i="3"/>
  <c r="W684" i="3"/>
  <c r="U692" i="3"/>
  <c r="U688" i="3"/>
  <c r="U684" i="3"/>
  <c r="U680" i="3"/>
  <c r="U693" i="3"/>
  <c r="U689" i="3"/>
  <c r="U685" i="3"/>
  <c r="U681" i="3"/>
  <c r="U694" i="3"/>
  <c r="U690" i="3"/>
  <c r="U686" i="3"/>
  <c r="U682" i="3"/>
  <c r="U687" i="3"/>
  <c r="U683" i="3"/>
  <c r="U691" i="3"/>
  <c r="W677" i="3"/>
  <c r="W673" i="3"/>
  <c r="W669" i="3"/>
  <c r="W665" i="3"/>
  <c r="W668" i="3"/>
  <c r="W672" i="3"/>
  <c r="W678" i="3"/>
  <c r="W670" i="3"/>
  <c r="W666" i="3"/>
  <c r="W674" i="3"/>
  <c r="W676" i="3"/>
  <c r="W675" i="3"/>
  <c r="W671" i="3"/>
  <c r="W667" i="3"/>
  <c r="W664" i="3"/>
  <c r="U676" i="3"/>
  <c r="U672" i="3"/>
  <c r="U668" i="3"/>
  <c r="U664" i="3"/>
  <c r="U671" i="3"/>
  <c r="U675" i="3"/>
  <c r="U677" i="3"/>
  <c r="U673" i="3"/>
  <c r="U669" i="3"/>
  <c r="U665" i="3"/>
  <c r="U678" i="3"/>
  <c r="U674" i="3"/>
  <c r="U670" i="3"/>
  <c r="U666" i="3"/>
  <c r="U667" i="3"/>
  <c r="W661" i="3"/>
  <c r="W657" i="3"/>
  <c r="W653" i="3"/>
  <c r="W649" i="3"/>
  <c r="W662" i="3"/>
  <c r="W658" i="3"/>
  <c r="W654" i="3"/>
  <c r="W650" i="3"/>
  <c r="W659" i="3"/>
  <c r="W655" i="3"/>
  <c r="W651" i="3"/>
  <c r="W660" i="3"/>
  <c r="W656" i="3"/>
  <c r="W652" i="3"/>
  <c r="W648" i="3"/>
  <c r="U653" i="3"/>
  <c r="U660" i="3"/>
  <c r="U656" i="3"/>
  <c r="U652" i="3"/>
  <c r="U648" i="3"/>
  <c r="U661" i="3"/>
  <c r="U657" i="3"/>
  <c r="U649" i="3"/>
  <c r="U662" i="3"/>
  <c r="U654" i="3"/>
  <c r="U650" i="3"/>
  <c r="U659" i="3"/>
  <c r="U655" i="3"/>
  <c r="U651" i="3"/>
  <c r="U658" i="3"/>
  <c r="W636" i="3"/>
  <c r="W645" i="3"/>
  <c r="W641" i="3"/>
  <c r="W637" i="3"/>
  <c r="W633" i="3"/>
  <c r="W646" i="3"/>
  <c r="W642" i="3"/>
  <c r="W638" i="3"/>
  <c r="W634" i="3"/>
  <c r="W644" i="3"/>
  <c r="W632" i="3"/>
  <c r="W643" i="3"/>
  <c r="W639" i="3"/>
  <c r="W635" i="3"/>
  <c r="W640" i="3"/>
  <c r="U644" i="3"/>
  <c r="U640" i="3"/>
  <c r="U636" i="3"/>
  <c r="U632" i="3"/>
  <c r="U639" i="3"/>
  <c r="U643" i="3"/>
  <c r="U645" i="3"/>
  <c r="U641" i="3"/>
  <c r="U637" i="3"/>
  <c r="U633" i="3"/>
  <c r="U646" i="3"/>
  <c r="U642" i="3"/>
  <c r="U638" i="3"/>
  <c r="U634" i="3"/>
  <c r="U635" i="3"/>
  <c r="W622" i="3"/>
  <c r="W624" i="3"/>
  <c r="W626" i="3"/>
  <c r="W629" i="3"/>
  <c r="W625" i="3"/>
  <c r="W621" i="3"/>
  <c r="W617" i="3"/>
  <c r="W630" i="3"/>
  <c r="W618" i="3"/>
  <c r="W620" i="3"/>
  <c r="W616" i="3"/>
  <c r="W627" i="3"/>
  <c r="W623" i="3"/>
  <c r="W619" i="3"/>
  <c r="W628" i="3"/>
  <c r="U628" i="3"/>
  <c r="U624" i="3"/>
  <c r="U620" i="3"/>
  <c r="U616" i="3"/>
  <c r="U629" i="3"/>
  <c r="U625" i="3"/>
  <c r="U621" i="3"/>
  <c r="U617" i="3"/>
  <c r="U630" i="3"/>
  <c r="U626" i="3"/>
  <c r="U622" i="3"/>
  <c r="U618" i="3"/>
  <c r="U623" i="3"/>
  <c r="U627" i="3"/>
  <c r="U619" i="3"/>
  <c r="W614" i="3"/>
  <c r="W608" i="3"/>
  <c r="W613" i="3"/>
  <c r="W609" i="3"/>
  <c r="W605" i="3"/>
  <c r="W601" i="3"/>
  <c r="W610" i="3"/>
  <c r="W606" i="3"/>
  <c r="W602" i="3"/>
  <c r="W600" i="3"/>
  <c r="W604" i="3"/>
  <c r="W612" i="3"/>
  <c r="W611" i="3"/>
  <c r="W607" i="3"/>
  <c r="W603" i="3"/>
  <c r="U612" i="3"/>
  <c r="U608" i="3"/>
  <c r="U604" i="3"/>
  <c r="U600" i="3"/>
  <c r="U605" i="3"/>
  <c r="U613" i="3"/>
  <c r="U609" i="3"/>
  <c r="U601" i="3"/>
  <c r="U614" i="3"/>
  <c r="U610" i="3"/>
  <c r="U606" i="3"/>
  <c r="U602" i="3"/>
  <c r="U611" i="3"/>
  <c r="U607" i="3"/>
  <c r="U603" i="3"/>
  <c r="W598" i="3"/>
  <c r="W590" i="3"/>
  <c r="W592" i="3"/>
  <c r="W597" i="3"/>
  <c r="W593" i="3"/>
  <c r="W589" i="3"/>
  <c r="W585" i="3"/>
  <c r="W594" i="3"/>
  <c r="W586" i="3"/>
  <c r="W588" i="3"/>
  <c r="W595" i="3"/>
  <c r="W591" i="3"/>
  <c r="W587" i="3"/>
  <c r="W596" i="3"/>
  <c r="W584" i="3"/>
  <c r="U596" i="3"/>
  <c r="U592" i="3"/>
  <c r="U588" i="3"/>
  <c r="U584" i="3"/>
  <c r="U589" i="3"/>
  <c r="U597" i="3"/>
  <c r="U593" i="3"/>
  <c r="U585" i="3"/>
  <c r="U598" i="3"/>
  <c r="U594" i="3"/>
  <c r="U590" i="3"/>
  <c r="U586" i="3"/>
  <c r="U591" i="3"/>
  <c r="U587" i="3"/>
  <c r="U595" i="3"/>
  <c r="W552" i="3"/>
  <c r="AC552" i="3" s="1"/>
  <c r="W570" i="3"/>
  <c r="W576" i="3"/>
  <c r="W582" i="3"/>
  <c r="W581" i="3"/>
  <c r="W577" i="3"/>
  <c r="W573" i="3"/>
  <c r="W569" i="3"/>
  <c r="W578" i="3"/>
  <c r="W574" i="3"/>
  <c r="W572" i="3"/>
  <c r="W568" i="3"/>
  <c r="W579" i="3"/>
  <c r="W575" i="3"/>
  <c r="W571" i="3"/>
  <c r="W580" i="3"/>
  <c r="U552" i="3"/>
  <c r="V552" i="3" s="1"/>
  <c r="U577" i="3"/>
  <c r="U573" i="3"/>
  <c r="U580" i="3"/>
  <c r="U576" i="3"/>
  <c r="U572" i="3"/>
  <c r="U568" i="3"/>
  <c r="U581" i="3"/>
  <c r="U569" i="3"/>
  <c r="U582" i="3"/>
  <c r="U578" i="3"/>
  <c r="U574" i="3"/>
  <c r="U570" i="3"/>
  <c r="U579" i="3"/>
  <c r="U571" i="3"/>
  <c r="U575" i="3"/>
  <c r="W566" i="3"/>
  <c r="W564" i="3"/>
  <c r="W558" i="3"/>
  <c r="W565" i="3"/>
  <c r="W561" i="3"/>
  <c r="W557" i="3"/>
  <c r="W553" i="3"/>
  <c r="W554" i="3"/>
  <c r="W562" i="3"/>
  <c r="W556" i="3"/>
  <c r="W563" i="3"/>
  <c r="W559" i="3"/>
  <c r="W555" i="3"/>
  <c r="W560" i="3"/>
  <c r="U564" i="3"/>
  <c r="U560" i="3"/>
  <c r="U556" i="3"/>
  <c r="U565" i="3"/>
  <c r="U561" i="3"/>
  <c r="U557" i="3"/>
  <c r="U553" i="3"/>
  <c r="U566" i="3"/>
  <c r="U562" i="3"/>
  <c r="U558" i="3"/>
  <c r="U554" i="3"/>
  <c r="U563" i="3"/>
  <c r="U559" i="3"/>
  <c r="U555" i="3"/>
  <c r="W550" i="3"/>
  <c r="W549" i="3"/>
  <c r="W545" i="3"/>
  <c r="W541" i="3"/>
  <c r="W537" i="3"/>
  <c r="W546" i="3"/>
  <c r="W538" i="3"/>
  <c r="W542" i="3"/>
  <c r="W548" i="3"/>
  <c r="W540" i="3"/>
  <c r="W536" i="3"/>
  <c r="W547" i="3"/>
  <c r="W543" i="3"/>
  <c r="W539" i="3"/>
  <c r="W544" i="3"/>
  <c r="U549" i="3"/>
  <c r="U548" i="3"/>
  <c r="U544" i="3"/>
  <c r="U540" i="3"/>
  <c r="U536" i="3"/>
  <c r="U545" i="3"/>
  <c r="U541" i="3"/>
  <c r="U537" i="3"/>
  <c r="U550" i="3"/>
  <c r="U546" i="3"/>
  <c r="U542" i="3"/>
  <c r="U538" i="3"/>
  <c r="U547" i="3"/>
  <c r="U539" i="3"/>
  <c r="U543" i="3"/>
  <c r="W520" i="3"/>
  <c r="W533" i="3"/>
  <c r="W529" i="3"/>
  <c r="W525" i="3"/>
  <c r="W521" i="3"/>
  <c r="W528" i="3"/>
  <c r="W534" i="3"/>
  <c r="W530" i="3"/>
  <c r="W526" i="3"/>
  <c r="W522" i="3"/>
  <c r="W532" i="3"/>
  <c r="W531" i="3"/>
  <c r="W527" i="3"/>
  <c r="W523" i="3"/>
  <c r="W524" i="3"/>
  <c r="U532" i="3"/>
  <c r="U528" i="3"/>
  <c r="U524" i="3"/>
  <c r="U520" i="3"/>
  <c r="U531" i="3"/>
  <c r="U533" i="3"/>
  <c r="U529" i="3"/>
  <c r="U525" i="3"/>
  <c r="U521" i="3"/>
  <c r="U527" i="3"/>
  <c r="U534" i="3"/>
  <c r="U530" i="3"/>
  <c r="U526" i="3"/>
  <c r="U522" i="3"/>
  <c r="U523" i="3"/>
  <c r="W517" i="3"/>
  <c r="W513" i="3"/>
  <c r="W509" i="3"/>
  <c r="W505" i="3"/>
  <c r="W518" i="3"/>
  <c r="W512" i="3"/>
  <c r="W514" i="3"/>
  <c r="W510" i="3"/>
  <c r="W506" i="3"/>
  <c r="W516" i="3"/>
  <c r="W504" i="3"/>
  <c r="W515" i="3"/>
  <c r="W511" i="3"/>
  <c r="W507" i="3"/>
  <c r="W508" i="3"/>
  <c r="U516" i="3"/>
  <c r="U512" i="3"/>
  <c r="U508" i="3"/>
  <c r="U504" i="3"/>
  <c r="U509" i="3"/>
  <c r="U517" i="3"/>
  <c r="U513" i="3"/>
  <c r="U505" i="3"/>
  <c r="U518" i="3"/>
  <c r="U514" i="3"/>
  <c r="U510" i="3"/>
  <c r="U506" i="3"/>
  <c r="U515" i="3"/>
  <c r="U511" i="3"/>
  <c r="U507" i="3"/>
  <c r="W501" i="3"/>
  <c r="W497" i="3"/>
  <c r="W493" i="3"/>
  <c r="W489" i="3"/>
  <c r="W502" i="3"/>
  <c r="W498" i="3"/>
  <c r="W494" i="3"/>
  <c r="W490" i="3"/>
  <c r="W499" i="3"/>
  <c r="W495" i="3"/>
  <c r="W491" i="3"/>
  <c r="W500" i="3"/>
  <c r="W496" i="3"/>
  <c r="W492" i="3"/>
  <c r="W488" i="3"/>
  <c r="U494" i="3"/>
  <c r="U500" i="3"/>
  <c r="U496" i="3"/>
  <c r="U492" i="3"/>
  <c r="U488" i="3"/>
  <c r="U497" i="3"/>
  <c r="U489" i="3"/>
  <c r="U501" i="3"/>
  <c r="U493" i="3"/>
  <c r="U490" i="3"/>
  <c r="U498" i="3"/>
  <c r="U502" i="3"/>
  <c r="U499" i="3"/>
  <c r="U495" i="3"/>
  <c r="U491" i="3"/>
  <c r="W485" i="3"/>
  <c r="W481" i="3"/>
  <c r="W477" i="3"/>
  <c r="W473" i="3"/>
  <c r="W486" i="3"/>
  <c r="W482" i="3"/>
  <c r="W478" i="3"/>
  <c r="W474" i="3"/>
  <c r="W483" i="3"/>
  <c r="W479" i="3"/>
  <c r="W475" i="3"/>
  <c r="W484" i="3"/>
  <c r="W480" i="3"/>
  <c r="W476" i="3"/>
  <c r="W472" i="3"/>
  <c r="U484" i="3"/>
  <c r="U480" i="3"/>
  <c r="U476" i="3"/>
  <c r="U472" i="3"/>
  <c r="U481" i="3"/>
  <c r="U485" i="3"/>
  <c r="U477" i="3"/>
  <c r="U473" i="3"/>
  <c r="U474" i="3"/>
  <c r="U486" i="3"/>
  <c r="U478" i="3"/>
  <c r="U483" i="3"/>
  <c r="U479" i="3"/>
  <c r="U475" i="3"/>
  <c r="U482" i="3"/>
  <c r="W440" i="3"/>
  <c r="AC440" i="3" s="1"/>
  <c r="W464" i="3"/>
  <c r="W470" i="3"/>
  <c r="W469" i="3"/>
  <c r="W465" i="3"/>
  <c r="W461" i="3"/>
  <c r="W457" i="3"/>
  <c r="W466" i="3"/>
  <c r="W458" i="3"/>
  <c r="W462" i="3"/>
  <c r="W468" i="3"/>
  <c r="W456" i="3"/>
  <c r="W467" i="3"/>
  <c r="W463" i="3"/>
  <c r="W459" i="3"/>
  <c r="W460" i="3"/>
  <c r="U440" i="3"/>
  <c r="V440" i="3" s="1"/>
  <c r="U469" i="3"/>
  <c r="U457" i="3"/>
  <c r="U468" i="3"/>
  <c r="U464" i="3"/>
  <c r="U460" i="3"/>
  <c r="U456" i="3"/>
  <c r="U461" i="3"/>
  <c r="U465" i="3"/>
  <c r="U470" i="3"/>
  <c r="U466" i="3"/>
  <c r="U462" i="3"/>
  <c r="U458" i="3"/>
  <c r="U467" i="3"/>
  <c r="U463" i="3"/>
  <c r="U459" i="3"/>
  <c r="W453" i="3"/>
  <c r="W449" i="3"/>
  <c r="W445" i="3"/>
  <c r="W441" i="3"/>
  <c r="W454" i="3"/>
  <c r="W450" i="3"/>
  <c r="W446" i="3"/>
  <c r="W442" i="3"/>
  <c r="W451" i="3"/>
  <c r="W447" i="3"/>
  <c r="W443" i="3"/>
  <c r="W452" i="3"/>
  <c r="W448" i="3"/>
  <c r="W444" i="3"/>
  <c r="U449" i="3"/>
  <c r="U450" i="3"/>
  <c r="U452" i="3"/>
  <c r="U448" i="3"/>
  <c r="U444" i="3"/>
  <c r="U441" i="3"/>
  <c r="U453" i="3"/>
  <c r="U445" i="3"/>
  <c r="U454" i="3"/>
  <c r="U446" i="3"/>
  <c r="U442" i="3"/>
  <c r="U451" i="3"/>
  <c r="U447" i="3"/>
  <c r="U443" i="3"/>
  <c r="W430" i="3"/>
  <c r="W425" i="3"/>
  <c r="W428" i="3"/>
  <c r="W431" i="3"/>
  <c r="W424" i="3"/>
  <c r="W427" i="3"/>
  <c r="W429" i="3"/>
  <c r="W426" i="3"/>
  <c r="U425" i="3"/>
  <c r="U431" i="3"/>
  <c r="U424" i="3"/>
  <c r="U427" i="3"/>
  <c r="U428" i="3"/>
  <c r="U430" i="3"/>
  <c r="U426" i="3"/>
  <c r="U429" i="3"/>
  <c r="W438" i="3"/>
  <c r="W436" i="3"/>
  <c r="W434" i="3"/>
  <c r="W437" i="3"/>
  <c r="W433" i="3"/>
  <c r="W432" i="3"/>
  <c r="W435" i="3"/>
  <c r="U436" i="3"/>
  <c r="U432" i="3"/>
  <c r="U435" i="3"/>
  <c r="U437" i="3"/>
  <c r="U433" i="3"/>
  <c r="U438" i="3"/>
  <c r="U434" i="3"/>
  <c r="W410" i="3"/>
  <c r="W411" i="3"/>
  <c r="W408" i="3"/>
  <c r="W409" i="3"/>
  <c r="W412" i="3"/>
  <c r="U408" i="3"/>
  <c r="U412" i="3"/>
  <c r="U410" i="3"/>
  <c r="U411" i="3"/>
  <c r="U409" i="3"/>
  <c r="W422" i="3"/>
  <c r="W414" i="3"/>
  <c r="W421" i="3"/>
  <c r="W417" i="3"/>
  <c r="W413" i="3"/>
  <c r="W418" i="3"/>
  <c r="W416" i="3"/>
  <c r="W420" i="3"/>
  <c r="W419" i="3"/>
  <c r="W415" i="3"/>
  <c r="U417" i="3"/>
  <c r="U420" i="3"/>
  <c r="U416" i="3"/>
  <c r="U421" i="3"/>
  <c r="U413" i="3"/>
  <c r="U422" i="3"/>
  <c r="U418" i="3"/>
  <c r="U414" i="3"/>
  <c r="U419" i="3"/>
  <c r="U415" i="3"/>
  <c r="W399" i="3"/>
  <c r="W400" i="3"/>
  <c r="W393" i="3"/>
  <c r="W392" i="3"/>
  <c r="W395" i="3"/>
  <c r="W396" i="3"/>
  <c r="W398" i="3"/>
  <c r="W394" i="3"/>
  <c r="W397" i="3"/>
  <c r="U397" i="3"/>
  <c r="U399" i="3"/>
  <c r="U396" i="3"/>
  <c r="U392" i="3"/>
  <c r="U400" i="3"/>
  <c r="U394" i="3"/>
  <c r="U393" i="3"/>
  <c r="U395" i="3"/>
  <c r="U398" i="3"/>
  <c r="W402" i="3"/>
  <c r="W405" i="3"/>
  <c r="W401" i="3"/>
  <c r="W404" i="3"/>
  <c r="W406" i="3"/>
  <c r="W403" i="3"/>
  <c r="U404" i="3"/>
  <c r="U405" i="3"/>
  <c r="U401" i="3"/>
  <c r="U406" i="3"/>
  <c r="U402" i="3"/>
  <c r="U403" i="3"/>
  <c r="W389" i="3"/>
  <c r="W385" i="3"/>
  <c r="W381" i="3"/>
  <c r="W377" i="3"/>
  <c r="W376" i="3"/>
  <c r="W390" i="3"/>
  <c r="W386" i="3"/>
  <c r="W382" i="3"/>
  <c r="W378" i="3"/>
  <c r="W380" i="3"/>
  <c r="W387" i="3"/>
  <c r="W383" i="3"/>
  <c r="W379" i="3"/>
  <c r="W388" i="3"/>
  <c r="W384" i="3"/>
  <c r="U388" i="3"/>
  <c r="U384" i="3"/>
  <c r="U380" i="3"/>
  <c r="U376" i="3"/>
  <c r="U389" i="3"/>
  <c r="U385" i="3"/>
  <c r="U381" i="3"/>
  <c r="U377" i="3"/>
  <c r="U390" i="3"/>
  <c r="U386" i="3"/>
  <c r="U382" i="3"/>
  <c r="U378" i="3"/>
  <c r="U387" i="3"/>
  <c r="U383" i="3"/>
  <c r="U379" i="3"/>
  <c r="W360" i="3"/>
  <c r="W361" i="3"/>
  <c r="W364" i="3"/>
  <c r="W363" i="3"/>
  <c r="W366" i="3"/>
  <c r="W362" i="3"/>
  <c r="W365" i="3"/>
  <c r="U365" i="3"/>
  <c r="U361" i="3"/>
  <c r="U363" i="3"/>
  <c r="U360" i="3"/>
  <c r="U364" i="3"/>
  <c r="U366" i="3"/>
  <c r="U362" i="3"/>
  <c r="W370" i="3"/>
  <c r="W373" i="3"/>
  <c r="W369" i="3"/>
  <c r="W374" i="3"/>
  <c r="W372" i="3"/>
  <c r="W368" i="3"/>
  <c r="W371" i="3"/>
  <c r="W367" i="3"/>
  <c r="U372" i="3"/>
  <c r="U368" i="3"/>
  <c r="U373" i="3"/>
  <c r="U369" i="3"/>
  <c r="U367" i="3"/>
  <c r="U371" i="3"/>
  <c r="U374" i="3"/>
  <c r="U370" i="3"/>
  <c r="W344" i="3"/>
  <c r="W352" i="3"/>
  <c r="W345" i="3"/>
  <c r="W351" i="3"/>
  <c r="W348" i="3"/>
  <c r="W347" i="3"/>
  <c r="W346" i="3"/>
  <c r="W350" i="3"/>
  <c r="W349" i="3"/>
  <c r="U349" i="3"/>
  <c r="U346" i="3"/>
  <c r="U352" i="3"/>
  <c r="U351" i="3"/>
  <c r="U345" i="3"/>
  <c r="U348" i="3"/>
  <c r="U344" i="3"/>
  <c r="U347" i="3"/>
  <c r="U350" i="3"/>
  <c r="W356" i="3"/>
  <c r="W358" i="3"/>
  <c r="W357" i="3"/>
  <c r="W353" i="3"/>
  <c r="W354" i="3"/>
  <c r="W355" i="3"/>
  <c r="U357" i="3"/>
  <c r="U356" i="3"/>
  <c r="U353" i="3"/>
  <c r="U358" i="3"/>
  <c r="U354" i="3"/>
  <c r="U355" i="3"/>
  <c r="W342" i="3"/>
  <c r="W341" i="3"/>
  <c r="W337" i="3"/>
  <c r="W333" i="3"/>
  <c r="W329" i="3"/>
  <c r="W338" i="3"/>
  <c r="W334" i="3"/>
  <c r="W330" i="3"/>
  <c r="W336" i="3"/>
  <c r="W332" i="3"/>
  <c r="W328" i="3"/>
  <c r="W339" i="3"/>
  <c r="W335" i="3"/>
  <c r="W331" i="3"/>
  <c r="W340" i="3"/>
  <c r="U341" i="3"/>
  <c r="U340" i="3"/>
  <c r="U336" i="3"/>
  <c r="U332" i="3"/>
  <c r="U328" i="3"/>
  <c r="U337" i="3"/>
  <c r="U333" i="3"/>
  <c r="U329" i="3"/>
  <c r="U342" i="3"/>
  <c r="U338" i="3"/>
  <c r="U334" i="3"/>
  <c r="U330" i="3"/>
  <c r="U339" i="3"/>
  <c r="U335" i="3"/>
  <c r="U331" i="3"/>
  <c r="W317" i="3"/>
  <c r="W314" i="3"/>
  <c r="W312" i="3"/>
  <c r="W316" i="3"/>
  <c r="W319" i="3"/>
  <c r="W313" i="3"/>
  <c r="W318" i="3"/>
  <c r="W315" i="3"/>
  <c r="U319" i="3"/>
  <c r="U317" i="3"/>
  <c r="U314" i="3"/>
  <c r="U316" i="3"/>
  <c r="U313" i="3"/>
  <c r="U312" i="3"/>
  <c r="U315" i="3"/>
  <c r="U318" i="3"/>
  <c r="W326" i="3"/>
  <c r="W325" i="3"/>
  <c r="W321" i="3"/>
  <c r="W322" i="3"/>
  <c r="W320" i="3"/>
  <c r="W323" i="3"/>
  <c r="W324" i="3"/>
  <c r="U325" i="3"/>
  <c r="U324" i="3"/>
  <c r="U320" i="3"/>
  <c r="U321" i="3"/>
  <c r="U326" i="3"/>
  <c r="U322" i="3"/>
  <c r="U323" i="3"/>
  <c r="W297" i="3"/>
  <c r="W298" i="3"/>
  <c r="W296" i="3"/>
  <c r="W299" i="3"/>
  <c r="U299" i="3"/>
  <c r="U298" i="3"/>
  <c r="U297" i="3"/>
  <c r="U296" i="3"/>
  <c r="W310" i="3"/>
  <c r="W309" i="3"/>
  <c r="W305" i="3"/>
  <c r="W301" i="3"/>
  <c r="W306" i="3"/>
  <c r="W302" i="3"/>
  <c r="W307" i="3"/>
  <c r="W303" i="3"/>
  <c r="W308" i="3"/>
  <c r="W304" i="3"/>
  <c r="W300" i="3"/>
  <c r="U306" i="3"/>
  <c r="U308" i="3"/>
  <c r="U304" i="3"/>
  <c r="U300" i="3"/>
  <c r="U310" i="3"/>
  <c r="U303" i="3"/>
  <c r="U307" i="3"/>
  <c r="U309" i="3"/>
  <c r="U305" i="3"/>
  <c r="U301" i="3"/>
  <c r="U302" i="3"/>
  <c r="W283" i="3"/>
  <c r="W280" i="3"/>
  <c r="W285" i="3"/>
  <c r="W282" i="3"/>
  <c r="W284" i="3"/>
  <c r="W281" i="3"/>
  <c r="U281" i="3"/>
  <c r="U283" i="3"/>
  <c r="U280" i="3"/>
  <c r="U285" i="3"/>
  <c r="U282" i="3"/>
  <c r="U284" i="3"/>
  <c r="W294" i="3"/>
  <c r="W293" i="3"/>
  <c r="W289" i="3"/>
  <c r="W286" i="3"/>
  <c r="W290" i="3"/>
  <c r="W288" i="3"/>
  <c r="W291" i="3"/>
  <c r="W287" i="3"/>
  <c r="W292" i="3"/>
  <c r="U289" i="3"/>
  <c r="U292" i="3"/>
  <c r="U288" i="3"/>
  <c r="U293" i="3"/>
  <c r="U294" i="3"/>
  <c r="U290" i="3"/>
  <c r="U286" i="3"/>
  <c r="U291" i="3"/>
  <c r="U287" i="3"/>
  <c r="W270" i="3"/>
  <c r="W265" i="3"/>
  <c r="W267" i="3"/>
  <c r="W271" i="3"/>
  <c r="W268" i="3"/>
  <c r="W264" i="3"/>
  <c r="W266" i="3"/>
  <c r="W269" i="3"/>
  <c r="U265" i="3"/>
  <c r="U264" i="3"/>
  <c r="U271" i="3"/>
  <c r="U268" i="3"/>
  <c r="U270" i="3"/>
  <c r="U267" i="3"/>
  <c r="U266" i="3"/>
  <c r="U269" i="3"/>
  <c r="W248" i="3"/>
  <c r="X248" i="3" s="1"/>
  <c r="W277" i="3"/>
  <c r="W273" i="3"/>
  <c r="W278" i="3"/>
  <c r="W274" i="3"/>
  <c r="W276" i="3"/>
  <c r="W272" i="3"/>
  <c r="W275" i="3"/>
  <c r="U248" i="3"/>
  <c r="V248" i="3" s="1"/>
  <c r="U276" i="3"/>
  <c r="U272" i="3"/>
  <c r="U275" i="3"/>
  <c r="U277" i="3"/>
  <c r="U273" i="3"/>
  <c r="U278" i="3"/>
  <c r="U274" i="3"/>
  <c r="W250" i="3"/>
  <c r="W262" i="3"/>
  <c r="W254" i="3"/>
  <c r="W261" i="3"/>
  <c r="W257" i="3"/>
  <c r="W253" i="3"/>
  <c r="W249" i="3"/>
  <c r="W258" i="3"/>
  <c r="W260" i="3"/>
  <c r="W252" i="3"/>
  <c r="W259" i="3"/>
  <c r="W255" i="3"/>
  <c r="W251" i="3"/>
  <c r="W256" i="3"/>
  <c r="U261" i="3"/>
  <c r="U249" i="3"/>
  <c r="U260" i="3"/>
  <c r="U256" i="3"/>
  <c r="U252" i="3"/>
  <c r="U257" i="3"/>
  <c r="U253" i="3"/>
  <c r="U262" i="3"/>
  <c r="U258" i="3"/>
  <c r="U254" i="3"/>
  <c r="U250" i="3"/>
  <c r="U259" i="3"/>
  <c r="U251" i="3"/>
  <c r="U255" i="3"/>
  <c r="W240" i="3"/>
  <c r="W245" i="3"/>
  <c r="W241" i="3"/>
  <c r="W237" i="3"/>
  <c r="W233" i="3"/>
  <c r="W246" i="3"/>
  <c r="W242" i="3"/>
  <c r="W238" i="3"/>
  <c r="W234" i="3"/>
  <c r="W236" i="3"/>
  <c r="W243" i="3"/>
  <c r="W239" i="3"/>
  <c r="W235" i="3"/>
  <c r="W244" i="3"/>
  <c r="W232" i="3"/>
  <c r="U244" i="3"/>
  <c r="U240" i="3"/>
  <c r="U236" i="3"/>
  <c r="U232" i="3"/>
  <c r="U239" i="3"/>
  <c r="U245" i="3"/>
  <c r="U241" i="3"/>
  <c r="U237" i="3"/>
  <c r="U233" i="3"/>
  <c r="U243" i="3"/>
  <c r="U235" i="3"/>
  <c r="U246" i="3"/>
  <c r="U242" i="3"/>
  <c r="U238" i="3"/>
  <c r="U234" i="3"/>
  <c r="W230" i="3"/>
  <c r="W222" i="3"/>
  <c r="W218" i="3"/>
  <c r="W229" i="3"/>
  <c r="W225" i="3"/>
  <c r="W221" i="3"/>
  <c r="W217" i="3"/>
  <c r="W226" i="3"/>
  <c r="W228" i="3"/>
  <c r="W220" i="3"/>
  <c r="W227" i="3"/>
  <c r="W223" i="3"/>
  <c r="W219" i="3"/>
  <c r="W224" i="3"/>
  <c r="W216" i="3"/>
  <c r="U229" i="3"/>
  <c r="U228" i="3"/>
  <c r="U224" i="3"/>
  <c r="U220" i="3"/>
  <c r="U216" i="3"/>
  <c r="U225" i="3"/>
  <c r="U221" i="3"/>
  <c r="U217" i="3"/>
  <c r="U230" i="3"/>
  <c r="U226" i="3"/>
  <c r="U222" i="3"/>
  <c r="U218" i="3"/>
  <c r="U223" i="3"/>
  <c r="U219" i="3"/>
  <c r="U227" i="3"/>
  <c r="W213" i="3"/>
  <c r="W209" i="3"/>
  <c r="W205" i="3"/>
  <c r="W201" i="3"/>
  <c r="W214" i="3"/>
  <c r="W210" i="3"/>
  <c r="W206" i="3"/>
  <c r="W202" i="3"/>
  <c r="W211" i="3"/>
  <c r="W207" i="3"/>
  <c r="W203" i="3"/>
  <c r="W212" i="3"/>
  <c r="W208" i="3"/>
  <c r="W204" i="3"/>
  <c r="W200" i="3"/>
  <c r="U212" i="3"/>
  <c r="U208" i="3"/>
  <c r="U204" i="3"/>
  <c r="U200" i="3"/>
  <c r="U209" i="3"/>
  <c r="U205" i="3"/>
  <c r="U213" i="3"/>
  <c r="U201" i="3"/>
  <c r="U214" i="3"/>
  <c r="U210" i="3"/>
  <c r="U206" i="3"/>
  <c r="U202" i="3"/>
  <c r="U211" i="3"/>
  <c r="U207" i="3"/>
  <c r="U203" i="3"/>
  <c r="W184" i="3"/>
  <c r="W192" i="3"/>
  <c r="W197" i="3"/>
  <c r="W193" i="3"/>
  <c r="W189" i="3"/>
  <c r="W185" i="3"/>
  <c r="W188" i="3"/>
  <c r="W198" i="3"/>
  <c r="W194" i="3"/>
  <c r="W190" i="3"/>
  <c r="W186" i="3"/>
  <c r="W195" i="3"/>
  <c r="W191" i="3"/>
  <c r="W187" i="3"/>
  <c r="W196" i="3"/>
  <c r="U187" i="3"/>
  <c r="U196" i="3"/>
  <c r="U192" i="3"/>
  <c r="U188" i="3"/>
  <c r="U184" i="3"/>
  <c r="U195" i="3"/>
  <c r="U197" i="3"/>
  <c r="U193" i="3"/>
  <c r="U189" i="3"/>
  <c r="U185" i="3"/>
  <c r="U198" i="3"/>
  <c r="U194" i="3"/>
  <c r="U190" i="3"/>
  <c r="U186" i="3"/>
  <c r="U191" i="3"/>
  <c r="W182" i="3"/>
  <c r="W174" i="3"/>
  <c r="W170" i="3"/>
  <c r="W181" i="3"/>
  <c r="W177" i="3"/>
  <c r="W173" i="3"/>
  <c r="W169" i="3"/>
  <c r="W178" i="3"/>
  <c r="W176" i="3"/>
  <c r="W172" i="3"/>
  <c r="W168" i="3"/>
  <c r="W179" i="3"/>
  <c r="W175" i="3"/>
  <c r="W171" i="3"/>
  <c r="W180" i="3"/>
  <c r="U181" i="3"/>
  <c r="U180" i="3"/>
  <c r="U176" i="3"/>
  <c r="U172" i="3"/>
  <c r="U168" i="3"/>
  <c r="U177" i="3"/>
  <c r="U173" i="3"/>
  <c r="U169" i="3"/>
  <c r="U182" i="3"/>
  <c r="U178" i="3"/>
  <c r="U174" i="3"/>
  <c r="U170" i="3"/>
  <c r="U175" i="3"/>
  <c r="U171" i="3"/>
  <c r="U179" i="3"/>
  <c r="W160" i="3"/>
  <c r="W156" i="3"/>
  <c r="W165" i="3"/>
  <c r="W161" i="3"/>
  <c r="W157" i="3"/>
  <c r="W153" i="3"/>
  <c r="W166" i="3"/>
  <c r="W162" i="3"/>
  <c r="W158" i="3"/>
  <c r="W154" i="3"/>
  <c r="W152" i="3"/>
  <c r="W163" i="3"/>
  <c r="W159" i="3"/>
  <c r="W155" i="3"/>
  <c r="W164" i="3"/>
  <c r="U159" i="3"/>
  <c r="U164" i="3"/>
  <c r="U160" i="3"/>
  <c r="U156" i="3"/>
  <c r="U152" i="3"/>
  <c r="U155" i="3"/>
  <c r="U165" i="3"/>
  <c r="U161" i="3"/>
  <c r="U157" i="3"/>
  <c r="U153" i="3"/>
  <c r="U163" i="3"/>
  <c r="U166" i="3"/>
  <c r="U162" i="3"/>
  <c r="U158" i="3"/>
  <c r="U154" i="3"/>
  <c r="W120" i="3"/>
  <c r="AC120" i="3" s="1"/>
  <c r="W144" i="3"/>
  <c r="W149" i="3"/>
  <c r="W145" i="3"/>
  <c r="W141" i="3"/>
  <c r="W137" i="3"/>
  <c r="W140" i="3"/>
  <c r="W150" i="3"/>
  <c r="W146" i="3"/>
  <c r="W142" i="3"/>
  <c r="W138" i="3"/>
  <c r="W136" i="3"/>
  <c r="W147" i="3"/>
  <c r="W143" i="3"/>
  <c r="W139" i="3"/>
  <c r="W148" i="3"/>
  <c r="U120" i="3"/>
  <c r="AB120" i="3" s="1"/>
  <c r="U148" i="3"/>
  <c r="U144" i="3"/>
  <c r="U140" i="3"/>
  <c r="U136" i="3"/>
  <c r="U149" i="3"/>
  <c r="U145" i="3"/>
  <c r="U141" i="3"/>
  <c r="U137" i="3"/>
  <c r="U150" i="3"/>
  <c r="U146" i="3"/>
  <c r="U142" i="3"/>
  <c r="U138" i="3"/>
  <c r="U147" i="3"/>
  <c r="U139" i="3"/>
  <c r="U143" i="3"/>
  <c r="W130" i="3"/>
  <c r="W134" i="3"/>
  <c r="W126" i="3"/>
  <c r="W122" i="3"/>
  <c r="W133" i="3"/>
  <c r="W129" i="3"/>
  <c r="W125" i="3"/>
  <c r="W121" i="3"/>
  <c r="W132" i="3"/>
  <c r="W124" i="3"/>
  <c r="W131" i="3"/>
  <c r="W127" i="3"/>
  <c r="W123" i="3"/>
  <c r="W128" i="3"/>
  <c r="U129" i="3"/>
  <c r="U121" i="3"/>
  <c r="U132" i="3"/>
  <c r="U128" i="3"/>
  <c r="U124" i="3"/>
  <c r="U133" i="3"/>
  <c r="U125" i="3"/>
  <c r="U134" i="3"/>
  <c r="U130" i="3"/>
  <c r="U126" i="3"/>
  <c r="U122" i="3"/>
  <c r="U127" i="3"/>
  <c r="U123" i="3"/>
  <c r="U131" i="3"/>
  <c r="W114" i="3"/>
  <c r="W106" i="3"/>
  <c r="W118" i="3"/>
  <c r="W110" i="3"/>
  <c r="W117" i="3"/>
  <c r="W113" i="3"/>
  <c r="W109" i="3"/>
  <c r="W105" i="3"/>
  <c r="W108" i="3"/>
  <c r="W104" i="3"/>
  <c r="W115" i="3"/>
  <c r="W111" i="3"/>
  <c r="W107" i="3"/>
  <c r="W116" i="3"/>
  <c r="W112" i="3"/>
  <c r="U113" i="3"/>
  <c r="U105" i="3"/>
  <c r="U116" i="3"/>
  <c r="U112" i="3"/>
  <c r="U108" i="3"/>
  <c r="U104" i="3"/>
  <c r="U117" i="3"/>
  <c r="U109" i="3"/>
  <c r="U118" i="3"/>
  <c r="U114" i="3"/>
  <c r="U110" i="3"/>
  <c r="U106" i="3"/>
  <c r="U115" i="3"/>
  <c r="U111" i="3"/>
  <c r="U107" i="3"/>
  <c r="W102" i="3"/>
  <c r="W94" i="3"/>
  <c r="W90" i="3"/>
  <c r="W88" i="3"/>
  <c r="W98" i="3"/>
  <c r="W101" i="3"/>
  <c r="W97" i="3"/>
  <c r="W93" i="3"/>
  <c r="W89" i="3"/>
  <c r="W96" i="3"/>
  <c r="W92" i="3"/>
  <c r="W99" i="3"/>
  <c r="W95" i="3"/>
  <c r="W91" i="3"/>
  <c r="W100" i="3"/>
  <c r="U97" i="3"/>
  <c r="U89" i="3"/>
  <c r="U100" i="3"/>
  <c r="U96" i="3"/>
  <c r="U92" i="3"/>
  <c r="U88" i="3"/>
  <c r="U101" i="3"/>
  <c r="U93" i="3"/>
  <c r="U99" i="3"/>
  <c r="U95" i="3"/>
  <c r="U102" i="3"/>
  <c r="U98" i="3"/>
  <c r="U94" i="3"/>
  <c r="U90" i="3"/>
  <c r="U91" i="3"/>
  <c r="W85" i="3"/>
  <c r="W81" i="3"/>
  <c r="W77" i="3"/>
  <c r="W73" i="3"/>
  <c r="W80" i="3"/>
  <c r="W86" i="3"/>
  <c r="W82" i="3"/>
  <c r="W78" i="3"/>
  <c r="W74" i="3"/>
  <c r="W83" i="3"/>
  <c r="W79" i="3"/>
  <c r="W75" i="3"/>
  <c r="W84" i="3"/>
  <c r="W72" i="3"/>
  <c r="W76" i="3"/>
  <c r="U82" i="3"/>
  <c r="U84" i="3"/>
  <c r="U80" i="3"/>
  <c r="U76" i="3"/>
  <c r="U72" i="3"/>
  <c r="U86" i="3"/>
  <c r="U74" i="3"/>
  <c r="U83" i="3"/>
  <c r="U85" i="3"/>
  <c r="U81" i="3"/>
  <c r="U77" i="3"/>
  <c r="U73" i="3"/>
  <c r="U78" i="3"/>
  <c r="U75" i="3"/>
  <c r="U79" i="3"/>
  <c r="W64" i="3"/>
  <c r="W69" i="3"/>
  <c r="W65" i="3"/>
  <c r="W61" i="3"/>
  <c r="W57" i="3"/>
  <c r="W70" i="3"/>
  <c r="W66" i="3"/>
  <c r="W62" i="3"/>
  <c r="W58" i="3"/>
  <c r="W56" i="3"/>
  <c r="W67" i="3"/>
  <c r="W63" i="3"/>
  <c r="W59" i="3"/>
  <c r="W68" i="3"/>
  <c r="W60" i="3"/>
  <c r="U68" i="3"/>
  <c r="U64" i="3"/>
  <c r="U60" i="3"/>
  <c r="U56" i="3"/>
  <c r="U59" i="3"/>
  <c r="U67" i="3"/>
  <c r="U69" i="3"/>
  <c r="U65" i="3"/>
  <c r="U61" i="3"/>
  <c r="U57" i="3"/>
  <c r="U70" i="3"/>
  <c r="U66" i="3"/>
  <c r="U62" i="3"/>
  <c r="U58" i="3"/>
  <c r="U63" i="3"/>
  <c r="W53" i="3"/>
  <c r="W52" i="3"/>
  <c r="W46" i="3"/>
  <c r="W40" i="3"/>
  <c r="W45" i="3"/>
  <c r="W47" i="3"/>
  <c r="W41" i="3"/>
  <c r="W54" i="3"/>
  <c r="W48" i="3"/>
  <c r="W42" i="3"/>
  <c r="W51" i="3"/>
  <c r="W49" i="3"/>
  <c r="W43" i="3"/>
  <c r="W50" i="3"/>
  <c r="W44" i="3"/>
  <c r="U50" i="3"/>
  <c r="U51" i="3"/>
  <c r="U45" i="3"/>
  <c r="U52" i="3"/>
  <c r="U46" i="3"/>
  <c r="U40" i="3"/>
  <c r="U44" i="3"/>
  <c r="U53" i="3"/>
  <c r="U47" i="3"/>
  <c r="U41" i="3"/>
  <c r="U54" i="3"/>
  <c r="U48" i="3"/>
  <c r="U42" i="3"/>
  <c r="U49" i="3"/>
  <c r="U43" i="3"/>
  <c r="W601" i="4"/>
  <c r="W600" i="4"/>
  <c r="U601" i="4"/>
  <c r="U600" i="4"/>
  <c r="W613" i="4"/>
  <c r="W609" i="4"/>
  <c r="W605" i="4"/>
  <c r="W614" i="4"/>
  <c r="W610" i="4"/>
  <c r="W606" i="4"/>
  <c r="W602" i="4"/>
  <c r="W611" i="4"/>
  <c r="W607" i="4"/>
  <c r="W603" i="4"/>
  <c r="W612" i="4"/>
  <c r="W608" i="4"/>
  <c r="W604" i="4"/>
  <c r="U612" i="4"/>
  <c r="U608" i="4"/>
  <c r="U604" i="4"/>
  <c r="U609" i="4"/>
  <c r="U613" i="4"/>
  <c r="U605" i="4"/>
  <c r="U614" i="4"/>
  <c r="U610" i="4"/>
  <c r="U606" i="4"/>
  <c r="U602" i="4"/>
  <c r="U611" i="4"/>
  <c r="U607" i="4"/>
  <c r="U603" i="4"/>
  <c r="W586" i="4"/>
  <c r="W585" i="4"/>
  <c r="W584" i="4"/>
  <c r="U585" i="4"/>
  <c r="U586" i="4"/>
  <c r="U584" i="4"/>
  <c r="W598" i="4"/>
  <c r="W590" i="4"/>
  <c r="W597" i="4"/>
  <c r="W593" i="4"/>
  <c r="W589" i="4"/>
  <c r="W594" i="4"/>
  <c r="W592" i="4"/>
  <c r="W588" i="4"/>
  <c r="W595" i="4"/>
  <c r="W591" i="4"/>
  <c r="W587" i="4"/>
  <c r="W596" i="4"/>
  <c r="U597" i="4"/>
  <c r="U596" i="4"/>
  <c r="U592" i="4"/>
  <c r="U588" i="4"/>
  <c r="U593" i="4"/>
  <c r="U589" i="4"/>
  <c r="U598" i="4"/>
  <c r="U594" i="4"/>
  <c r="U590" i="4"/>
  <c r="U591" i="4"/>
  <c r="U595" i="4"/>
  <c r="U587" i="4"/>
  <c r="W581" i="4"/>
  <c r="W577" i="4"/>
  <c r="W573" i="4"/>
  <c r="W569" i="4"/>
  <c r="W580" i="4"/>
  <c r="W576" i="4"/>
  <c r="W582" i="4"/>
  <c r="W578" i="4"/>
  <c r="W574" i="4"/>
  <c r="W570" i="4"/>
  <c r="W568" i="4"/>
  <c r="W572" i="4"/>
  <c r="W579" i="4"/>
  <c r="W575" i="4"/>
  <c r="W571" i="4"/>
  <c r="U580" i="4"/>
  <c r="U576" i="4"/>
  <c r="U572" i="4"/>
  <c r="U568" i="4"/>
  <c r="U571" i="4"/>
  <c r="U579" i="4"/>
  <c r="U575" i="4"/>
  <c r="U581" i="4"/>
  <c r="U577" i="4"/>
  <c r="U573" i="4"/>
  <c r="U569" i="4"/>
  <c r="U582" i="4"/>
  <c r="U578" i="4"/>
  <c r="U574" i="4"/>
  <c r="U570" i="4"/>
  <c r="W553" i="4"/>
  <c r="W552" i="4"/>
  <c r="U552" i="4"/>
  <c r="U553" i="4"/>
  <c r="W566" i="4"/>
  <c r="W558" i="4"/>
  <c r="W554" i="4"/>
  <c r="W565" i="4"/>
  <c r="W561" i="4"/>
  <c r="W557" i="4"/>
  <c r="W562" i="4"/>
  <c r="W564" i="4"/>
  <c r="W556" i="4"/>
  <c r="W563" i="4"/>
  <c r="W559" i="4"/>
  <c r="W555" i="4"/>
  <c r="W560" i="4"/>
  <c r="U561" i="4"/>
  <c r="U564" i="4"/>
  <c r="U560" i="4"/>
  <c r="U556" i="4"/>
  <c r="U565" i="4"/>
  <c r="U557" i="4"/>
  <c r="U566" i="4"/>
  <c r="U562" i="4"/>
  <c r="U558" i="4"/>
  <c r="U554" i="4"/>
  <c r="U563" i="4"/>
  <c r="U555" i="4"/>
  <c r="U559" i="4"/>
  <c r="W537" i="4"/>
  <c r="W536" i="4"/>
  <c r="U537" i="4"/>
  <c r="U536" i="4"/>
  <c r="U542" i="4"/>
  <c r="U547" i="4"/>
  <c r="U548" i="4"/>
  <c r="U544" i="4"/>
  <c r="U540" i="4"/>
  <c r="U546" i="4"/>
  <c r="U543" i="4"/>
  <c r="U549" i="4"/>
  <c r="U545" i="4"/>
  <c r="U541" i="4"/>
  <c r="U538" i="4"/>
  <c r="U539" i="4"/>
  <c r="U550" i="4"/>
  <c r="W548" i="4"/>
  <c r="W549" i="4"/>
  <c r="W545" i="4"/>
  <c r="W541" i="4"/>
  <c r="W550" i="4"/>
  <c r="W546" i="4"/>
  <c r="W542" i="4"/>
  <c r="W538" i="4"/>
  <c r="W544" i="4"/>
  <c r="W540" i="4"/>
  <c r="W547" i="4"/>
  <c r="W543" i="4"/>
  <c r="W539" i="4"/>
  <c r="W523" i="4"/>
  <c r="W520" i="4"/>
  <c r="W522" i="4"/>
  <c r="W525" i="4"/>
  <c r="W521" i="4"/>
  <c r="W524" i="4"/>
  <c r="U523" i="4"/>
  <c r="U520" i="4"/>
  <c r="U522" i="4"/>
  <c r="U524" i="4"/>
  <c r="U525" i="4"/>
  <c r="U521" i="4"/>
  <c r="W534" i="4"/>
  <c r="W526" i="4"/>
  <c r="W533" i="4"/>
  <c r="W529" i="4"/>
  <c r="W530" i="4"/>
  <c r="W528" i="4"/>
  <c r="W531" i="4"/>
  <c r="W527" i="4"/>
  <c r="W532" i="4"/>
  <c r="U529" i="4"/>
  <c r="U532" i="4"/>
  <c r="U528" i="4"/>
  <c r="U533" i="4"/>
  <c r="U534" i="4"/>
  <c r="U530" i="4"/>
  <c r="U526" i="4"/>
  <c r="U527" i="4"/>
  <c r="U531" i="4"/>
  <c r="W505" i="4"/>
  <c r="W504" i="4"/>
  <c r="U504" i="4"/>
  <c r="U505" i="4"/>
  <c r="W517" i="4"/>
  <c r="W513" i="4"/>
  <c r="W509" i="4"/>
  <c r="W518" i="4"/>
  <c r="W514" i="4"/>
  <c r="W510" i="4"/>
  <c r="W506" i="4"/>
  <c r="W515" i="4"/>
  <c r="W511" i="4"/>
  <c r="W507" i="4"/>
  <c r="W516" i="4"/>
  <c r="W512" i="4"/>
  <c r="W508" i="4"/>
  <c r="U516" i="4"/>
  <c r="U512" i="4"/>
  <c r="U508" i="4"/>
  <c r="U517" i="4"/>
  <c r="U513" i="4"/>
  <c r="U509" i="4"/>
  <c r="U518" i="4"/>
  <c r="U514" i="4"/>
  <c r="U510" i="4"/>
  <c r="U506" i="4"/>
  <c r="U515" i="4"/>
  <c r="U511" i="4"/>
  <c r="U507" i="4"/>
  <c r="W490" i="4"/>
  <c r="W489" i="4"/>
  <c r="W488" i="4"/>
  <c r="U490" i="4"/>
  <c r="U489" i="4"/>
  <c r="U488" i="4"/>
  <c r="W498" i="4"/>
  <c r="W502" i="4"/>
  <c r="W494" i="4"/>
  <c r="W501" i="4"/>
  <c r="W497" i="4"/>
  <c r="W493" i="4"/>
  <c r="W496" i="4"/>
  <c r="W499" i="4"/>
  <c r="W495" i="4"/>
  <c r="W491" i="4"/>
  <c r="W500" i="4"/>
  <c r="W492" i="4"/>
  <c r="U497" i="4"/>
  <c r="U500" i="4"/>
  <c r="U496" i="4"/>
  <c r="U492" i="4"/>
  <c r="U501" i="4"/>
  <c r="U493" i="4"/>
  <c r="U502" i="4"/>
  <c r="U498" i="4"/>
  <c r="U494" i="4"/>
  <c r="U495" i="4"/>
  <c r="U499" i="4"/>
  <c r="U491" i="4"/>
  <c r="W474" i="4"/>
  <c r="W478" i="4"/>
  <c r="W485" i="4"/>
  <c r="W481" i="4"/>
  <c r="W477" i="4"/>
  <c r="W473" i="4"/>
  <c r="W482" i="4"/>
  <c r="W486" i="4"/>
  <c r="W484" i="4"/>
  <c r="W476" i="4"/>
  <c r="W472" i="4"/>
  <c r="W483" i="4"/>
  <c r="W479" i="4"/>
  <c r="W475" i="4"/>
  <c r="W480" i="4"/>
  <c r="U485" i="4"/>
  <c r="U473" i="4"/>
  <c r="U484" i="4"/>
  <c r="U480" i="4"/>
  <c r="U476" i="4"/>
  <c r="U472" i="4"/>
  <c r="U481" i="4"/>
  <c r="U477" i="4"/>
  <c r="U486" i="4"/>
  <c r="U482" i="4"/>
  <c r="U478" i="4"/>
  <c r="U474" i="4"/>
  <c r="U483" i="4"/>
  <c r="U475" i="4"/>
  <c r="U479" i="4"/>
  <c r="W469" i="4"/>
  <c r="W465" i="4"/>
  <c r="W461" i="4"/>
  <c r="W457" i="4"/>
  <c r="W460" i="4"/>
  <c r="W470" i="4"/>
  <c r="W466" i="4"/>
  <c r="W462" i="4"/>
  <c r="W458" i="4"/>
  <c r="W456" i="4"/>
  <c r="W468" i="4"/>
  <c r="W467" i="4"/>
  <c r="W463" i="4"/>
  <c r="W459" i="4"/>
  <c r="W464" i="4"/>
  <c r="U463" i="4"/>
  <c r="U468" i="4"/>
  <c r="U464" i="4"/>
  <c r="U460" i="4"/>
  <c r="U456" i="4"/>
  <c r="U467" i="4"/>
  <c r="U469" i="4"/>
  <c r="U465" i="4"/>
  <c r="U461" i="4"/>
  <c r="U457" i="4"/>
  <c r="U459" i="4"/>
  <c r="U470" i="4"/>
  <c r="U466" i="4"/>
  <c r="U462" i="4"/>
  <c r="U458" i="4"/>
  <c r="W446" i="4"/>
  <c r="W454" i="4"/>
  <c r="W442" i="4"/>
  <c r="W453" i="4"/>
  <c r="W449" i="4"/>
  <c r="W445" i="4"/>
  <c r="W441" i="4"/>
  <c r="W450" i="4"/>
  <c r="W448" i="4"/>
  <c r="W444" i="4"/>
  <c r="W440" i="4"/>
  <c r="W451" i="4"/>
  <c r="W447" i="4"/>
  <c r="W443" i="4"/>
  <c r="W452" i="4"/>
  <c r="U441" i="4"/>
  <c r="U452" i="4"/>
  <c r="U448" i="4"/>
  <c r="U444" i="4"/>
  <c r="U440" i="4"/>
  <c r="U449" i="4"/>
  <c r="U445" i="4"/>
  <c r="U453" i="4"/>
  <c r="U454" i="4"/>
  <c r="U450" i="4"/>
  <c r="U446" i="4"/>
  <c r="U442" i="4"/>
  <c r="U451" i="4"/>
  <c r="U443" i="4"/>
  <c r="U447" i="4"/>
  <c r="W426" i="4"/>
  <c r="W438" i="4"/>
  <c r="W430" i="4"/>
  <c r="W437" i="4"/>
  <c r="W433" i="4"/>
  <c r="W429" i="4"/>
  <c r="W425" i="4"/>
  <c r="W434" i="4"/>
  <c r="W436" i="4"/>
  <c r="W428" i="4"/>
  <c r="W435" i="4"/>
  <c r="W431" i="4"/>
  <c r="W427" i="4"/>
  <c r="W432" i="4"/>
  <c r="W424" i="4"/>
  <c r="U437" i="4"/>
  <c r="U436" i="4"/>
  <c r="U432" i="4"/>
  <c r="U428" i="4"/>
  <c r="U424" i="4"/>
  <c r="U433" i="4"/>
  <c r="U425" i="4"/>
  <c r="U429" i="4"/>
  <c r="U438" i="4"/>
  <c r="U434" i="4"/>
  <c r="U430" i="4"/>
  <c r="U426" i="4"/>
  <c r="U431" i="4"/>
  <c r="U427" i="4"/>
  <c r="U435" i="4"/>
  <c r="W422" i="4"/>
  <c r="W414" i="4"/>
  <c r="W421" i="4"/>
  <c r="W417" i="4"/>
  <c r="W413" i="4"/>
  <c r="W409" i="4"/>
  <c r="W410" i="4"/>
  <c r="W418" i="4"/>
  <c r="W416" i="4"/>
  <c r="W412" i="4"/>
  <c r="W408" i="4"/>
  <c r="W419" i="4"/>
  <c r="W415" i="4"/>
  <c r="W411" i="4"/>
  <c r="W420" i="4"/>
  <c r="U417" i="4"/>
  <c r="U409" i="4"/>
  <c r="U420" i="4"/>
  <c r="U416" i="4"/>
  <c r="U412" i="4"/>
  <c r="U408" i="4"/>
  <c r="U421" i="4"/>
  <c r="U413" i="4"/>
  <c r="U422" i="4"/>
  <c r="U418" i="4"/>
  <c r="U414" i="4"/>
  <c r="U410" i="4"/>
  <c r="U419" i="4"/>
  <c r="U411" i="4"/>
  <c r="U415" i="4"/>
  <c r="W392" i="4"/>
  <c r="W405" i="4"/>
  <c r="W401" i="4"/>
  <c r="W397" i="4"/>
  <c r="W393" i="4"/>
  <c r="W406" i="4"/>
  <c r="W402" i="4"/>
  <c r="W398" i="4"/>
  <c r="W394" i="4"/>
  <c r="W396" i="4"/>
  <c r="W403" i="4"/>
  <c r="W399" i="4"/>
  <c r="W395" i="4"/>
  <c r="W404" i="4"/>
  <c r="W400" i="4"/>
  <c r="U404" i="4"/>
  <c r="U400" i="4"/>
  <c r="U396" i="4"/>
  <c r="U392" i="4"/>
  <c r="U403" i="4"/>
  <c r="U405" i="4"/>
  <c r="U401" i="4"/>
  <c r="U397" i="4"/>
  <c r="U393" i="4"/>
  <c r="U406" i="4"/>
  <c r="U402" i="4"/>
  <c r="U398" i="4"/>
  <c r="U394" i="4"/>
  <c r="U395" i="4"/>
  <c r="U399" i="4"/>
  <c r="W390" i="4"/>
  <c r="W389" i="4"/>
  <c r="W385" i="4"/>
  <c r="W381" i="4"/>
  <c r="W377" i="4"/>
  <c r="W382" i="4"/>
  <c r="W388" i="4"/>
  <c r="W384" i="4"/>
  <c r="W376" i="4"/>
  <c r="W386" i="4"/>
  <c r="W378" i="4"/>
  <c r="W387" i="4"/>
  <c r="W383" i="4"/>
  <c r="W379" i="4"/>
  <c r="W380" i="4"/>
  <c r="U381" i="4"/>
  <c r="U388" i="4"/>
  <c r="U384" i="4"/>
  <c r="U380" i="4"/>
  <c r="U376" i="4"/>
  <c r="U385" i="4"/>
  <c r="U377" i="4"/>
  <c r="U389" i="4"/>
  <c r="U390" i="4"/>
  <c r="U386" i="4"/>
  <c r="U382" i="4"/>
  <c r="U378" i="4"/>
  <c r="U383" i="4"/>
  <c r="U379" i="4"/>
  <c r="U387" i="4"/>
  <c r="W374" i="4"/>
  <c r="W362" i="4"/>
  <c r="W370" i="4"/>
  <c r="W373" i="4"/>
  <c r="W369" i="4"/>
  <c r="W365" i="4"/>
  <c r="W361" i="4"/>
  <c r="W366" i="4"/>
  <c r="W368" i="4"/>
  <c r="W371" i="4"/>
  <c r="W367" i="4"/>
  <c r="W363" i="4"/>
  <c r="W372" i="4"/>
  <c r="W364" i="4"/>
  <c r="W360" i="4"/>
  <c r="U365" i="4"/>
  <c r="U372" i="4"/>
  <c r="U368" i="4"/>
  <c r="U364" i="4"/>
  <c r="U360" i="4"/>
  <c r="U373" i="4"/>
  <c r="U369" i="4"/>
  <c r="U361" i="4"/>
  <c r="U374" i="4"/>
  <c r="U370" i="4"/>
  <c r="U366" i="4"/>
  <c r="U362" i="4"/>
  <c r="U367" i="4"/>
  <c r="U363" i="4"/>
  <c r="U371" i="4"/>
  <c r="W358" i="4"/>
  <c r="W350" i="4"/>
  <c r="W354" i="4"/>
  <c r="W346" i="4"/>
  <c r="W357" i="4"/>
  <c r="W353" i="4"/>
  <c r="W349" i="4"/>
  <c r="W345" i="4"/>
  <c r="W356" i="4"/>
  <c r="W348" i="4"/>
  <c r="W344" i="4"/>
  <c r="W355" i="4"/>
  <c r="W351" i="4"/>
  <c r="W347" i="4"/>
  <c r="W352" i="4"/>
  <c r="U353" i="4"/>
  <c r="U356" i="4"/>
  <c r="U352" i="4"/>
  <c r="U348" i="4"/>
  <c r="U344" i="4"/>
  <c r="U357" i="4"/>
  <c r="U349" i="4"/>
  <c r="U345" i="4"/>
  <c r="U358" i="4"/>
  <c r="U354" i="4"/>
  <c r="U350" i="4"/>
  <c r="U346" i="4"/>
  <c r="U355" i="4"/>
  <c r="U347" i="4"/>
  <c r="U351" i="4"/>
  <c r="W341" i="4"/>
  <c r="W337" i="4"/>
  <c r="W333" i="4"/>
  <c r="W329" i="4"/>
  <c r="W336" i="4"/>
  <c r="W342" i="4"/>
  <c r="W338" i="4"/>
  <c r="W334" i="4"/>
  <c r="W330" i="4"/>
  <c r="W339" i="4"/>
  <c r="W335" i="4"/>
  <c r="W331" i="4"/>
  <c r="W328" i="4"/>
  <c r="W340" i="4"/>
  <c r="W332" i="4"/>
  <c r="U337" i="4"/>
  <c r="U340" i="4"/>
  <c r="U336" i="4"/>
  <c r="U332" i="4"/>
  <c r="U328" i="4"/>
  <c r="U333" i="4"/>
  <c r="U329" i="4"/>
  <c r="U338" i="4"/>
  <c r="U341" i="4"/>
  <c r="U330" i="4"/>
  <c r="U342" i="4"/>
  <c r="U334" i="4"/>
  <c r="U339" i="4"/>
  <c r="U331" i="4"/>
  <c r="U335" i="4"/>
  <c r="W316" i="4"/>
  <c r="W320" i="4"/>
  <c r="W313" i="4"/>
  <c r="W315" i="4"/>
  <c r="W319" i="4"/>
  <c r="W312" i="4"/>
  <c r="W317" i="4"/>
  <c r="W318" i="4"/>
  <c r="W314" i="4"/>
  <c r="U317" i="4"/>
  <c r="U312" i="4"/>
  <c r="U314" i="4"/>
  <c r="U320" i="4"/>
  <c r="U313" i="4"/>
  <c r="U316" i="4"/>
  <c r="U319" i="4"/>
  <c r="U315" i="4"/>
  <c r="U318" i="4"/>
  <c r="W296" i="4"/>
  <c r="X296" i="4" s="1"/>
  <c r="W322" i="4"/>
  <c r="W326" i="4"/>
  <c r="W325" i="4"/>
  <c r="W321" i="4"/>
  <c r="W324" i="4"/>
  <c r="W323" i="4"/>
  <c r="U296" i="4"/>
  <c r="AB296" i="4" s="1"/>
  <c r="U321" i="4"/>
  <c r="U324" i="4"/>
  <c r="U325" i="4"/>
  <c r="U326" i="4"/>
  <c r="U322" i="4"/>
  <c r="U323" i="4"/>
  <c r="W310" i="4"/>
  <c r="W298" i="4"/>
  <c r="W306" i="4"/>
  <c r="W302" i="4"/>
  <c r="W309" i="4"/>
  <c r="W305" i="4"/>
  <c r="W301" i="4"/>
  <c r="W297" i="4"/>
  <c r="W304" i="4"/>
  <c r="W300" i="4"/>
  <c r="W307" i="4"/>
  <c r="W303" i="4"/>
  <c r="W299" i="4"/>
  <c r="W308" i="4"/>
  <c r="U301" i="4"/>
  <c r="U308" i="4"/>
  <c r="U304" i="4"/>
  <c r="U300" i="4"/>
  <c r="U309" i="4"/>
  <c r="U297" i="4"/>
  <c r="U305" i="4"/>
  <c r="U310" i="4"/>
  <c r="U306" i="4"/>
  <c r="U302" i="4"/>
  <c r="U298" i="4"/>
  <c r="U303" i="4"/>
  <c r="U299" i="4"/>
  <c r="U307" i="4"/>
  <c r="W294" i="4"/>
  <c r="W286" i="4"/>
  <c r="W282" i="4"/>
  <c r="W290" i="4"/>
  <c r="W293" i="4"/>
  <c r="W289" i="4"/>
  <c r="W285" i="4"/>
  <c r="W281" i="4"/>
  <c r="W288" i="4"/>
  <c r="W291" i="4"/>
  <c r="W287" i="4"/>
  <c r="W283" i="4"/>
  <c r="W292" i="4"/>
  <c r="W284" i="4"/>
  <c r="W280" i="4"/>
  <c r="U293" i="4"/>
  <c r="U285" i="4"/>
  <c r="U292" i="4"/>
  <c r="U288" i="4"/>
  <c r="U284" i="4"/>
  <c r="U280" i="4"/>
  <c r="U281" i="4"/>
  <c r="U289" i="4"/>
  <c r="U294" i="4"/>
  <c r="U290" i="4"/>
  <c r="U286" i="4"/>
  <c r="U282" i="4"/>
  <c r="U287" i="4"/>
  <c r="U291" i="4"/>
  <c r="U283" i="4"/>
  <c r="W265" i="4"/>
  <c r="W271" i="4"/>
  <c r="W267" i="4"/>
  <c r="W268" i="4"/>
  <c r="W264" i="4"/>
  <c r="W266" i="4"/>
  <c r="W270" i="4"/>
  <c r="W269" i="4"/>
  <c r="U269" i="4"/>
  <c r="U271" i="4"/>
  <c r="U265" i="4"/>
  <c r="U264" i="4"/>
  <c r="U268" i="4"/>
  <c r="U267" i="4"/>
  <c r="U270" i="4"/>
  <c r="U266" i="4"/>
  <c r="W274" i="4"/>
  <c r="W278" i="4"/>
  <c r="W277" i="4"/>
  <c r="W273" i="4"/>
  <c r="W276" i="4"/>
  <c r="W275" i="4"/>
  <c r="W272" i="4"/>
  <c r="U273" i="4"/>
  <c r="U276" i="4"/>
  <c r="U272" i="4"/>
  <c r="U277" i="4"/>
  <c r="U278" i="4"/>
  <c r="U274" i="4"/>
  <c r="U275" i="4"/>
  <c r="W248" i="4"/>
  <c r="W255" i="4"/>
  <c r="W250" i="4"/>
  <c r="W252" i="4"/>
  <c r="W256" i="4"/>
  <c r="W253" i="4"/>
  <c r="W249" i="4"/>
  <c r="W251" i="4"/>
  <c r="W254" i="4"/>
  <c r="U248" i="4"/>
  <c r="U250" i="4"/>
  <c r="U256" i="4"/>
  <c r="U253" i="4"/>
  <c r="U255" i="4"/>
  <c r="U252" i="4"/>
  <c r="U249" i="4"/>
  <c r="U254" i="4"/>
  <c r="U251" i="4"/>
  <c r="W258" i="4"/>
  <c r="W262" i="4"/>
  <c r="W261" i="4"/>
  <c r="W257" i="4"/>
  <c r="W259" i="4"/>
  <c r="W260" i="4"/>
  <c r="U257" i="4"/>
  <c r="U260" i="4"/>
  <c r="U261" i="4"/>
  <c r="U262" i="4"/>
  <c r="U258" i="4"/>
  <c r="U259" i="4"/>
  <c r="W233" i="4"/>
  <c r="W232" i="4"/>
  <c r="U233" i="4"/>
  <c r="U232" i="4"/>
  <c r="W240" i="4"/>
  <c r="W245" i="4"/>
  <c r="W241" i="4"/>
  <c r="W237" i="4"/>
  <c r="W246" i="4"/>
  <c r="W242" i="4"/>
  <c r="W238" i="4"/>
  <c r="W234" i="4"/>
  <c r="W244" i="4"/>
  <c r="W243" i="4"/>
  <c r="W239" i="4"/>
  <c r="W235" i="4"/>
  <c r="W236" i="4"/>
  <c r="U241" i="4"/>
  <c r="U242" i="4"/>
  <c r="U244" i="4"/>
  <c r="U240" i="4"/>
  <c r="U236" i="4"/>
  <c r="U245" i="4"/>
  <c r="U237" i="4"/>
  <c r="U246" i="4"/>
  <c r="U238" i="4"/>
  <c r="U234" i="4"/>
  <c r="U243" i="4"/>
  <c r="U239" i="4"/>
  <c r="U235" i="4"/>
  <c r="W221" i="4"/>
  <c r="W224" i="4"/>
  <c r="W218" i="4"/>
  <c r="W223" i="4"/>
  <c r="W220" i="4"/>
  <c r="W217" i="4"/>
  <c r="W222" i="4"/>
  <c r="W216" i="4"/>
  <c r="W219" i="4"/>
  <c r="U219" i="4"/>
  <c r="U217" i="4"/>
  <c r="U224" i="4"/>
  <c r="U221" i="4"/>
  <c r="U218" i="4"/>
  <c r="U220" i="4"/>
  <c r="U223" i="4"/>
  <c r="U222" i="4"/>
  <c r="U216" i="4"/>
  <c r="W229" i="4"/>
  <c r="W225" i="4"/>
  <c r="W230" i="4"/>
  <c r="W226" i="4"/>
  <c r="W227" i="4"/>
  <c r="W228" i="4"/>
  <c r="U228" i="4"/>
  <c r="U226" i="4"/>
  <c r="U230" i="4"/>
  <c r="U229" i="4"/>
  <c r="U225" i="4"/>
  <c r="U227" i="4"/>
  <c r="W200" i="4"/>
  <c r="W201" i="4"/>
  <c r="U201" i="4"/>
  <c r="U200" i="4"/>
  <c r="W208" i="4"/>
  <c r="W213" i="4"/>
  <c r="W209" i="4"/>
  <c r="W205" i="4"/>
  <c r="W214" i="4"/>
  <c r="W210" i="4"/>
  <c r="W206" i="4"/>
  <c r="W202" i="4"/>
  <c r="W204" i="4"/>
  <c r="W211" i="4"/>
  <c r="W207" i="4"/>
  <c r="W203" i="4"/>
  <c r="W212" i="4"/>
  <c r="U207" i="4"/>
  <c r="U212" i="4"/>
  <c r="U208" i="4"/>
  <c r="U204" i="4"/>
  <c r="U203" i="4"/>
  <c r="U213" i="4"/>
  <c r="U209" i="4"/>
  <c r="U205" i="4"/>
  <c r="U214" i="4"/>
  <c r="U210" i="4"/>
  <c r="U206" i="4"/>
  <c r="U202" i="4"/>
  <c r="U211" i="4"/>
  <c r="W185" i="4"/>
  <c r="W184" i="4"/>
  <c r="U184" i="4"/>
  <c r="U185" i="4"/>
  <c r="W193" i="4"/>
  <c r="W197" i="4"/>
  <c r="W189" i="4"/>
  <c r="W198" i="4"/>
  <c r="W194" i="4"/>
  <c r="W190" i="4"/>
  <c r="W186" i="4"/>
  <c r="W196" i="4"/>
  <c r="W195" i="4"/>
  <c r="W191" i="4"/>
  <c r="W187" i="4"/>
  <c r="W192" i="4"/>
  <c r="W188" i="4"/>
  <c r="U193" i="4"/>
  <c r="U196" i="4"/>
  <c r="U192" i="4"/>
  <c r="U188" i="4"/>
  <c r="U197" i="4"/>
  <c r="U189" i="4"/>
  <c r="U198" i="4"/>
  <c r="U194" i="4"/>
  <c r="U190" i="4"/>
  <c r="U186" i="4"/>
  <c r="U195" i="4"/>
  <c r="U191" i="4"/>
  <c r="U187" i="4"/>
  <c r="W170" i="4"/>
  <c r="W169" i="4"/>
  <c r="W168" i="4"/>
  <c r="U169" i="4"/>
  <c r="U170" i="4"/>
  <c r="U168" i="4"/>
  <c r="W176" i="4"/>
  <c r="W181" i="4"/>
  <c r="W177" i="4"/>
  <c r="W173" i="4"/>
  <c r="W182" i="4"/>
  <c r="W178" i="4"/>
  <c r="W174" i="4"/>
  <c r="W180" i="4"/>
  <c r="W179" i="4"/>
  <c r="W175" i="4"/>
  <c r="W171" i="4"/>
  <c r="W172" i="4"/>
  <c r="U174" i="4"/>
  <c r="U180" i="4"/>
  <c r="U176" i="4"/>
  <c r="U172" i="4"/>
  <c r="U178" i="4"/>
  <c r="U182" i="4"/>
  <c r="U181" i="4"/>
  <c r="U177" i="4"/>
  <c r="U173" i="4"/>
  <c r="U179" i="4"/>
  <c r="U175" i="4"/>
  <c r="U171" i="4"/>
  <c r="W153" i="4"/>
  <c r="W155" i="4"/>
  <c r="W156" i="4"/>
  <c r="W159" i="4"/>
  <c r="W158" i="4"/>
  <c r="W152" i="4"/>
  <c r="W154" i="4"/>
  <c r="W157" i="4"/>
  <c r="U155" i="4"/>
  <c r="U153" i="4"/>
  <c r="U156" i="4"/>
  <c r="U159" i="4"/>
  <c r="U152" i="4"/>
  <c r="U157" i="4"/>
  <c r="U158" i="4"/>
  <c r="U154" i="4"/>
  <c r="W160" i="4"/>
  <c r="W162" i="4"/>
  <c r="W165" i="4"/>
  <c r="W161" i="4"/>
  <c r="W166" i="4"/>
  <c r="W164" i="4"/>
  <c r="W163" i="4"/>
  <c r="U164" i="4"/>
  <c r="U160" i="4"/>
  <c r="U161" i="4"/>
  <c r="U165" i="4"/>
  <c r="U163" i="4"/>
  <c r="U166" i="4"/>
  <c r="U162" i="4"/>
  <c r="W137" i="4"/>
  <c r="W150" i="4"/>
  <c r="W146" i="4"/>
  <c r="W144" i="4"/>
  <c r="W149" i="4"/>
  <c r="W145" i="4"/>
  <c r="W141" i="4"/>
  <c r="W142" i="4"/>
  <c r="W138" i="4"/>
  <c r="W136" i="4"/>
  <c r="W148" i="4"/>
  <c r="W140" i="4"/>
  <c r="W147" i="4"/>
  <c r="W143" i="4"/>
  <c r="W139" i="4"/>
  <c r="U149" i="4"/>
  <c r="U148" i="4"/>
  <c r="U144" i="4"/>
  <c r="U140" i="4"/>
  <c r="U136" i="4"/>
  <c r="U145" i="4"/>
  <c r="U141" i="4"/>
  <c r="U137" i="4"/>
  <c r="U150" i="4"/>
  <c r="U146" i="4"/>
  <c r="U142" i="4"/>
  <c r="U138" i="4"/>
  <c r="U143" i="4"/>
  <c r="U147" i="4"/>
  <c r="U139" i="4"/>
  <c r="W130" i="4"/>
  <c r="W122" i="4"/>
  <c r="W134" i="4"/>
  <c r="W133" i="4"/>
  <c r="W129" i="4"/>
  <c r="W125" i="4"/>
  <c r="W121" i="4"/>
  <c r="W126" i="4"/>
  <c r="W131" i="4"/>
  <c r="W127" i="4"/>
  <c r="W123" i="4"/>
  <c r="W132" i="4"/>
  <c r="W128" i="4"/>
  <c r="W124" i="4"/>
  <c r="W120" i="4"/>
  <c r="U133" i="4"/>
  <c r="U121" i="4"/>
  <c r="U132" i="4"/>
  <c r="U128" i="4"/>
  <c r="U124" i="4"/>
  <c r="U120" i="4"/>
  <c r="U129" i="4"/>
  <c r="U134" i="4"/>
  <c r="U125" i="4"/>
  <c r="U130" i="4"/>
  <c r="U131" i="4"/>
  <c r="U127" i="4"/>
  <c r="U123" i="4"/>
  <c r="U126" i="4"/>
  <c r="U122" i="4"/>
  <c r="W118" i="4"/>
  <c r="W106" i="4"/>
  <c r="W113" i="4"/>
  <c r="W114" i="4"/>
  <c r="W110" i="4"/>
  <c r="W117" i="4"/>
  <c r="W109" i="4"/>
  <c r="W105" i="4"/>
  <c r="W116" i="4"/>
  <c r="W112" i="4"/>
  <c r="W108" i="4"/>
  <c r="W104" i="4"/>
  <c r="W115" i="4"/>
  <c r="W111" i="4"/>
  <c r="W107" i="4"/>
  <c r="U117" i="4"/>
  <c r="U116" i="4"/>
  <c r="U112" i="4"/>
  <c r="U108" i="4"/>
  <c r="U104" i="4"/>
  <c r="U113" i="4"/>
  <c r="U109" i="4"/>
  <c r="U105" i="4"/>
  <c r="U118" i="4"/>
  <c r="U114" i="4"/>
  <c r="U110" i="4"/>
  <c r="U106" i="4"/>
  <c r="U111" i="4"/>
  <c r="U115" i="4"/>
  <c r="U107" i="4"/>
  <c r="W93" i="4"/>
  <c r="W92" i="4"/>
  <c r="W96" i="4"/>
  <c r="W89" i="4"/>
  <c r="W95" i="4"/>
  <c r="W90" i="4"/>
  <c r="W88" i="4"/>
  <c r="W94" i="4"/>
  <c r="W91" i="4"/>
  <c r="U90" i="4"/>
  <c r="U92" i="4"/>
  <c r="U93" i="4"/>
  <c r="U89" i="4"/>
  <c r="U96" i="4"/>
  <c r="U95" i="4"/>
  <c r="U88" i="4"/>
  <c r="U91" i="4"/>
  <c r="U94" i="4"/>
  <c r="W102" i="4"/>
  <c r="W98" i="4"/>
  <c r="W101" i="4"/>
  <c r="W97" i="4"/>
  <c r="W99" i="4"/>
  <c r="W100" i="4"/>
  <c r="U97" i="4"/>
  <c r="U100" i="4"/>
  <c r="U101" i="4"/>
  <c r="U102" i="4"/>
  <c r="U98" i="4"/>
  <c r="U99" i="4"/>
  <c r="W72" i="4"/>
  <c r="W75" i="4"/>
  <c r="W73" i="4"/>
  <c r="W77" i="4"/>
  <c r="W74" i="4"/>
  <c r="W76" i="4"/>
  <c r="U72" i="4"/>
  <c r="U73" i="4"/>
  <c r="U75" i="4"/>
  <c r="U77" i="4"/>
  <c r="U74" i="4"/>
  <c r="U76" i="4"/>
  <c r="W85" i="4"/>
  <c r="W81" i="4"/>
  <c r="W86" i="4"/>
  <c r="W82" i="4"/>
  <c r="W78" i="4"/>
  <c r="W84" i="4"/>
  <c r="W83" i="4"/>
  <c r="W79" i="4"/>
  <c r="W80" i="4"/>
  <c r="U81" i="4"/>
  <c r="U84" i="4"/>
  <c r="U80" i="4"/>
  <c r="U85" i="4"/>
  <c r="U86" i="4"/>
  <c r="U82" i="4"/>
  <c r="U78" i="4"/>
  <c r="U83" i="4"/>
  <c r="U79" i="4"/>
  <c r="W69" i="4"/>
  <c r="W65" i="4"/>
  <c r="W57" i="4"/>
  <c r="W60" i="4"/>
  <c r="W61" i="4"/>
  <c r="W64" i="4"/>
  <c r="W56" i="4"/>
  <c r="W70" i="4"/>
  <c r="W66" i="4"/>
  <c r="W62" i="4"/>
  <c r="W58" i="4"/>
  <c r="W68" i="4"/>
  <c r="W67" i="4"/>
  <c r="W63" i="4"/>
  <c r="W59" i="4"/>
  <c r="U67" i="4"/>
  <c r="U59" i="4"/>
  <c r="U68" i="4"/>
  <c r="U64" i="4"/>
  <c r="U60" i="4"/>
  <c r="U56" i="4"/>
  <c r="U69" i="4"/>
  <c r="U65" i="4"/>
  <c r="U61" i="4"/>
  <c r="U57" i="4"/>
  <c r="U63" i="4"/>
  <c r="U70" i="4"/>
  <c r="U66" i="4"/>
  <c r="U62" i="4"/>
  <c r="U58" i="4"/>
  <c r="W41" i="4"/>
  <c r="W40" i="4"/>
  <c r="U40" i="4"/>
  <c r="U41" i="4"/>
  <c r="W53" i="4"/>
  <c r="W47" i="4"/>
  <c r="W48" i="4"/>
  <c r="W42" i="4"/>
  <c r="W52" i="4"/>
  <c r="W46" i="4"/>
  <c r="W54" i="4"/>
  <c r="W49" i="4"/>
  <c r="W43" i="4"/>
  <c r="W50" i="4"/>
  <c r="W44" i="4"/>
  <c r="W51" i="4"/>
  <c r="W45" i="4"/>
  <c r="U53" i="4"/>
  <c r="U51" i="4"/>
  <c r="U45" i="4"/>
  <c r="U52" i="4"/>
  <c r="U46" i="4"/>
  <c r="U47" i="4"/>
  <c r="U44" i="4"/>
  <c r="U54" i="4"/>
  <c r="U48" i="4"/>
  <c r="U42" i="4"/>
  <c r="U50" i="4"/>
  <c r="U49" i="4"/>
  <c r="U43" i="4"/>
  <c r="W248" i="6"/>
  <c r="AC248" i="6" s="1"/>
  <c r="U248" i="6"/>
  <c r="AB248" i="6" s="1"/>
  <c r="W258" i="6"/>
  <c r="W250" i="6"/>
  <c r="W262" i="6"/>
  <c r="W261" i="6"/>
  <c r="W257" i="6"/>
  <c r="W253" i="6"/>
  <c r="W249" i="6"/>
  <c r="W254" i="6"/>
  <c r="W260" i="6"/>
  <c r="W256" i="6"/>
  <c r="W252" i="6"/>
  <c r="W259" i="6"/>
  <c r="W255" i="6"/>
  <c r="W251" i="6"/>
  <c r="U261" i="6"/>
  <c r="U249" i="6"/>
  <c r="U260" i="6"/>
  <c r="U256" i="6"/>
  <c r="U252" i="6"/>
  <c r="U257" i="6"/>
  <c r="U253" i="6"/>
  <c r="U262" i="6"/>
  <c r="U258" i="6"/>
  <c r="U254" i="6"/>
  <c r="U250" i="6"/>
  <c r="U259" i="6"/>
  <c r="U251" i="6"/>
  <c r="U255" i="6"/>
  <c r="W233" i="6"/>
  <c r="W238" i="6"/>
  <c r="W246" i="6"/>
  <c r="W234" i="6"/>
  <c r="W245" i="6"/>
  <c r="W241" i="6"/>
  <c r="W237" i="6"/>
  <c r="W242" i="6"/>
  <c r="W240" i="6"/>
  <c r="W232" i="6"/>
  <c r="W243" i="6"/>
  <c r="W239" i="6"/>
  <c r="W235" i="6"/>
  <c r="W244" i="6"/>
  <c r="W236" i="6"/>
  <c r="U241" i="6"/>
  <c r="U244" i="6"/>
  <c r="U240" i="6"/>
  <c r="U236" i="6"/>
  <c r="U232" i="6"/>
  <c r="U245" i="6"/>
  <c r="U237" i="6"/>
  <c r="U233" i="6"/>
  <c r="U246" i="6"/>
  <c r="U242" i="6"/>
  <c r="U238" i="6"/>
  <c r="U234" i="6"/>
  <c r="U243" i="6"/>
  <c r="U239" i="6"/>
  <c r="U235" i="6"/>
  <c r="W224" i="6"/>
  <c r="W229" i="6"/>
  <c r="W225" i="6"/>
  <c r="W221" i="6"/>
  <c r="W217" i="6"/>
  <c r="W220" i="6"/>
  <c r="W216" i="6"/>
  <c r="W230" i="6"/>
  <c r="W226" i="6"/>
  <c r="W222" i="6"/>
  <c r="W218" i="6"/>
  <c r="W227" i="6"/>
  <c r="W223" i="6"/>
  <c r="W219" i="6"/>
  <c r="W228" i="6"/>
  <c r="U219" i="6"/>
  <c r="U228" i="6"/>
  <c r="U224" i="6"/>
  <c r="U220" i="6"/>
  <c r="U216" i="6"/>
  <c r="U229" i="6"/>
  <c r="U225" i="6"/>
  <c r="U221" i="6"/>
  <c r="U217" i="6"/>
  <c r="U223" i="6"/>
  <c r="U230" i="6"/>
  <c r="U226" i="6"/>
  <c r="U222" i="6"/>
  <c r="U218" i="6"/>
  <c r="U227" i="6"/>
  <c r="W214" i="6"/>
  <c r="W202" i="6"/>
  <c r="W210" i="6"/>
  <c r="W206" i="6"/>
  <c r="W213" i="6"/>
  <c r="W209" i="6"/>
  <c r="W205" i="6"/>
  <c r="W201" i="6"/>
  <c r="W208" i="6"/>
  <c r="W212" i="6"/>
  <c r="W200" i="6"/>
  <c r="W211" i="6"/>
  <c r="W207" i="6"/>
  <c r="W203" i="6"/>
  <c r="W204" i="6"/>
  <c r="U213" i="6"/>
  <c r="U201" i="6"/>
  <c r="U212" i="6"/>
  <c r="U208" i="6"/>
  <c r="U204" i="6"/>
  <c r="U200" i="6"/>
  <c r="U209" i="6"/>
  <c r="U205" i="6"/>
  <c r="U214" i="6"/>
  <c r="U210" i="6"/>
  <c r="U206" i="6"/>
  <c r="U202" i="6"/>
  <c r="U211" i="6"/>
  <c r="U203" i="6"/>
  <c r="U207" i="6"/>
  <c r="W193" i="6"/>
  <c r="W198" i="6"/>
  <c r="W190" i="6"/>
  <c r="W186" i="6"/>
  <c r="W194" i="6"/>
  <c r="W197" i="6"/>
  <c r="W189" i="6"/>
  <c r="W185" i="6"/>
  <c r="W196" i="6"/>
  <c r="W195" i="6"/>
  <c r="W191" i="6"/>
  <c r="W187" i="6"/>
  <c r="W192" i="6"/>
  <c r="W188" i="6"/>
  <c r="W184" i="6"/>
  <c r="U197" i="6"/>
  <c r="U189" i="6"/>
  <c r="U196" i="6"/>
  <c r="U192" i="6"/>
  <c r="U188" i="6"/>
  <c r="U184" i="6"/>
  <c r="U185" i="6"/>
  <c r="U193" i="6"/>
  <c r="U198" i="6"/>
  <c r="U194" i="6"/>
  <c r="U190" i="6"/>
  <c r="U186" i="6"/>
  <c r="U195" i="6"/>
  <c r="U187" i="6"/>
  <c r="U191" i="6"/>
  <c r="W171" i="6"/>
  <c r="W170" i="6"/>
  <c r="W168" i="6"/>
  <c r="W169" i="6"/>
  <c r="U171" i="6"/>
  <c r="U170" i="6"/>
  <c r="U168" i="6"/>
  <c r="U169" i="6"/>
  <c r="W177" i="6"/>
  <c r="W181" i="6"/>
  <c r="W173" i="6"/>
  <c r="W180" i="6"/>
  <c r="W182" i="6"/>
  <c r="W178" i="6"/>
  <c r="W174" i="6"/>
  <c r="W176" i="6"/>
  <c r="W172" i="6"/>
  <c r="W179" i="6"/>
  <c r="W175" i="6"/>
  <c r="U180" i="6"/>
  <c r="U176" i="6"/>
  <c r="U172" i="6"/>
  <c r="U181" i="6"/>
  <c r="U177" i="6"/>
  <c r="U173" i="6"/>
  <c r="U175" i="6"/>
  <c r="U182" i="6"/>
  <c r="U178" i="6"/>
  <c r="U174" i="6"/>
  <c r="U179" i="6"/>
  <c r="W156" i="6"/>
  <c r="W160" i="6"/>
  <c r="W165" i="6"/>
  <c r="W161" i="6"/>
  <c r="W157" i="6"/>
  <c r="W153" i="6"/>
  <c r="W152" i="6"/>
  <c r="W166" i="6"/>
  <c r="W162" i="6"/>
  <c r="W158" i="6"/>
  <c r="W154" i="6"/>
  <c r="W163" i="6"/>
  <c r="W159" i="6"/>
  <c r="W155" i="6"/>
  <c r="W164" i="6"/>
  <c r="U163" i="6"/>
  <c r="U164" i="6"/>
  <c r="U160" i="6"/>
  <c r="U156" i="6"/>
  <c r="U152" i="6"/>
  <c r="U155" i="6"/>
  <c r="U159" i="6"/>
  <c r="U165" i="6"/>
  <c r="U161" i="6"/>
  <c r="U157" i="6"/>
  <c r="U153" i="6"/>
  <c r="U166" i="6"/>
  <c r="U162" i="6"/>
  <c r="U158" i="6"/>
  <c r="U154" i="6"/>
  <c r="W143" i="6"/>
  <c r="W144" i="6"/>
  <c r="W140" i="6"/>
  <c r="W139" i="6"/>
  <c r="W136" i="6"/>
  <c r="W137" i="6"/>
  <c r="W142" i="6"/>
  <c r="W138" i="6"/>
  <c r="W141" i="6"/>
  <c r="U137" i="6"/>
  <c r="U143" i="6"/>
  <c r="U139" i="6"/>
  <c r="U144" i="6"/>
  <c r="U140" i="6"/>
  <c r="U136" i="6"/>
  <c r="U141" i="6"/>
  <c r="U142" i="6"/>
  <c r="U138" i="6"/>
  <c r="W150" i="6"/>
  <c r="W149" i="6"/>
  <c r="W145" i="6"/>
  <c r="W146" i="6"/>
  <c r="W148" i="6"/>
  <c r="W147" i="6"/>
  <c r="U148" i="6"/>
  <c r="U147" i="6"/>
  <c r="U149" i="6"/>
  <c r="U145" i="6"/>
  <c r="U150" i="6"/>
  <c r="U146" i="6"/>
  <c r="W125" i="6"/>
  <c r="W128" i="6"/>
  <c r="W120" i="6"/>
  <c r="W133" i="6"/>
  <c r="W129" i="6"/>
  <c r="W121" i="6"/>
  <c r="W124" i="6"/>
  <c r="W134" i="6"/>
  <c r="W130" i="6"/>
  <c r="W126" i="6"/>
  <c r="W122" i="6"/>
  <c r="W132" i="6"/>
  <c r="W131" i="6"/>
  <c r="W127" i="6"/>
  <c r="W123" i="6"/>
  <c r="U131" i="6"/>
  <c r="U132" i="6"/>
  <c r="U128" i="6"/>
  <c r="U124" i="6"/>
  <c r="U120" i="6"/>
  <c r="U127" i="6"/>
  <c r="U133" i="6"/>
  <c r="U129" i="6"/>
  <c r="U125" i="6"/>
  <c r="U121" i="6"/>
  <c r="U134" i="6"/>
  <c r="U130" i="6"/>
  <c r="U126" i="6"/>
  <c r="U122" i="6"/>
  <c r="U123" i="6"/>
  <c r="W88" i="6"/>
  <c r="AC88" i="6" s="1"/>
  <c r="W118" i="6"/>
  <c r="W114" i="6"/>
  <c r="W106" i="6"/>
  <c r="W107" i="6"/>
  <c r="W116" i="6"/>
  <c r="W108" i="6"/>
  <c r="W117" i="6"/>
  <c r="W113" i="6"/>
  <c r="W109" i="6"/>
  <c r="W105" i="6"/>
  <c r="W110" i="6"/>
  <c r="W111" i="6"/>
  <c r="W112" i="6"/>
  <c r="W115" i="6"/>
  <c r="W104" i="6"/>
  <c r="U88" i="6"/>
  <c r="AB88" i="6" s="1"/>
  <c r="U116" i="6"/>
  <c r="U112" i="6"/>
  <c r="U108" i="6"/>
  <c r="U104" i="6"/>
  <c r="U113" i="6"/>
  <c r="U109" i="6"/>
  <c r="U107" i="6"/>
  <c r="U117" i="6"/>
  <c r="U118" i="6"/>
  <c r="U106" i="6"/>
  <c r="U111" i="6"/>
  <c r="U105" i="6"/>
  <c r="U114" i="6"/>
  <c r="U110" i="6"/>
  <c r="U115" i="6"/>
  <c r="W101" i="6"/>
  <c r="W93" i="6"/>
  <c r="W97" i="6"/>
  <c r="W89" i="6"/>
  <c r="W96" i="6"/>
  <c r="W102" i="6"/>
  <c r="W98" i="6"/>
  <c r="W94" i="6"/>
  <c r="W90" i="6"/>
  <c r="W100" i="6"/>
  <c r="W99" i="6"/>
  <c r="W95" i="6"/>
  <c r="W91" i="6"/>
  <c r="W92" i="6"/>
  <c r="U94" i="6"/>
  <c r="U95" i="6"/>
  <c r="U100" i="6"/>
  <c r="U96" i="6"/>
  <c r="U92" i="6"/>
  <c r="U102" i="6"/>
  <c r="U98" i="6"/>
  <c r="U99" i="6"/>
  <c r="U101" i="6"/>
  <c r="U97" i="6"/>
  <c r="U93" i="6"/>
  <c r="U89" i="6"/>
  <c r="U90" i="6"/>
  <c r="U91" i="6"/>
  <c r="W82" i="6"/>
  <c r="W78" i="6"/>
  <c r="W79" i="6"/>
  <c r="W85" i="6"/>
  <c r="W81" i="6"/>
  <c r="W77" i="6"/>
  <c r="W73" i="6"/>
  <c r="W75" i="6"/>
  <c r="W76" i="6"/>
  <c r="W72" i="6"/>
  <c r="W86" i="6"/>
  <c r="W74" i="6"/>
  <c r="W83" i="6"/>
  <c r="W84" i="6"/>
  <c r="W80" i="6"/>
  <c r="U84" i="6"/>
  <c r="U80" i="6"/>
  <c r="U76" i="6"/>
  <c r="U72" i="6"/>
  <c r="U78" i="6"/>
  <c r="U82" i="6"/>
  <c r="U85" i="6"/>
  <c r="U81" i="6"/>
  <c r="U77" i="6"/>
  <c r="U73" i="6"/>
  <c r="U86" i="6"/>
  <c r="U74" i="6"/>
  <c r="U83" i="6"/>
  <c r="U79" i="6"/>
  <c r="U75" i="6"/>
  <c r="W64" i="6"/>
  <c r="W56" i="6"/>
  <c r="W70" i="6"/>
  <c r="W68" i="6"/>
  <c r="W69" i="6"/>
  <c r="W65" i="6"/>
  <c r="W61" i="6"/>
  <c r="W57" i="6"/>
  <c r="W62" i="6"/>
  <c r="W66" i="6"/>
  <c r="W58" i="6"/>
  <c r="W60" i="6"/>
  <c r="W67" i="6"/>
  <c r="W63" i="6"/>
  <c r="W59" i="6"/>
  <c r="U65" i="6"/>
  <c r="U66" i="6"/>
  <c r="U68" i="6"/>
  <c r="U64" i="6"/>
  <c r="U60" i="6"/>
  <c r="U56" i="6"/>
  <c r="U69" i="6"/>
  <c r="U61" i="6"/>
  <c r="U58" i="6"/>
  <c r="U59" i="6"/>
  <c r="U57" i="6"/>
  <c r="U62" i="6"/>
  <c r="U63" i="6"/>
  <c r="U70" i="6"/>
  <c r="U67" i="6"/>
  <c r="W46" i="6"/>
  <c r="W51" i="6"/>
  <c r="W52" i="6"/>
  <c r="W41" i="6"/>
  <c r="W53" i="6"/>
  <c r="W47" i="6"/>
  <c r="W42" i="6"/>
  <c r="W54" i="6"/>
  <c r="W48" i="6"/>
  <c r="W49" i="6"/>
  <c r="W43" i="6"/>
  <c r="W50" i="6"/>
  <c r="W44" i="6"/>
  <c r="W40" i="6"/>
  <c r="W45" i="6"/>
  <c r="U40" i="6"/>
  <c r="U51" i="6"/>
  <c r="U44" i="6"/>
  <c r="U45" i="6"/>
  <c r="U52" i="6"/>
  <c r="U46" i="6"/>
  <c r="U41" i="6"/>
  <c r="U53" i="6"/>
  <c r="U47" i="6"/>
  <c r="U42" i="6"/>
  <c r="U54" i="6"/>
  <c r="U48" i="6"/>
  <c r="U49" i="6"/>
  <c r="U43" i="6"/>
  <c r="U50" i="6"/>
  <c r="U34" i="10"/>
  <c r="U32" i="10"/>
  <c r="U24" i="10"/>
  <c r="U31" i="10"/>
  <c r="U30" i="10"/>
  <c r="U29" i="10"/>
  <c r="U36" i="10"/>
  <c r="U28" i="10"/>
  <c r="U27" i="10"/>
  <c r="U37" i="10"/>
  <c r="U26" i="10"/>
  <c r="U33" i="10"/>
  <c r="U25" i="10"/>
  <c r="U38" i="10"/>
  <c r="U35" i="10"/>
  <c r="W27" i="10"/>
  <c r="W26" i="10"/>
  <c r="W25" i="10"/>
  <c r="W32" i="10"/>
  <c r="W37" i="10"/>
  <c r="W38" i="10"/>
  <c r="W28" i="10"/>
  <c r="W24" i="10"/>
  <c r="W36" i="10"/>
  <c r="W35" i="10"/>
  <c r="W34" i="10"/>
  <c r="W30" i="10"/>
  <c r="W33" i="10"/>
  <c r="W29" i="10"/>
  <c r="W31" i="10"/>
  <c r="W38" i="7"/>
  <c r="AC38" i="7" s="1"/>
  <c r="W34" i="7"/>
  <c r="AC34" i="7" s="1"/>
  <c r="W30" i="7"/>
  <c r="AC30" i="7" s="1"/>
  <c r="W26" i="7"/>
  <c r="AC26" i="7" s="1"/>
  <c r="W34" i="6"/>
  <c r="AC34" i="6" s="1"/>
  <c r="W38" i="3"/>
  <c r="AC38" i="3" s="1"/>
  <c r="W31" i="3"/>
  <c r="AC31" i="3" s="1"/>
  <c r="W37" i="7"/>
  <c r="AC37" i="7" s="1"/>
  <c r="W37" i="5"/>
  <c r="AC37" i="5" s="1"/>
  <c r="W25" i="5"/>
  <c r="AC25" i="5" s="1"/>
  <c r="W30" i="3"/>
  <c r="AC30" i="3" s="1"/>
  <c r="W30" i="2"/>
  <c r="AC30" i="2" s="1"/>
  <c r="W27" i="7"/>
  <c r="AC27" i="7" s="1"/>
  <c r="W32" i="3"/>
  <c r="AC32" i="3" s="1"/>
  <c r="W27" i="5"/>
  <c r="AC27" i="5" s="1"/>
  <c r="W33" i="2"/>
  <c r="AC33" i="2" s="1"/>
  <c r="W26" i="4"/>
  <c r="AC26" i="4" s="1"/>
  <c r="W30" i="6"/>
  <c r="AC30" i="6" s="1"/>
  <c r="W38" i="5"/>
  <c r="AC38" i="5" s="1"/>
  <c r="W34" i="5"/>
  <c r="AC34" i="5" s="1"/>
  <c r="W30" i="5"/>
  <c r="AC30" i="5" s="1"/>
  <c r="W26" i="5"/>
  <c r="AC26" i="5" s="1"/>
  <c r="W34" i="3"/>
  <c r="AC34" i="3" s="1"/>
  <c r="W27" i="3"/>
  <c r="AC27" i="3" s="1"/>
  <c r="W34" i="2"/>
  <c r="AC34" i="2" s="1"/>
  <c r="W29" i="2"/>
  <c r="AC29" i="2" s="1"/>
  <c r="W33" i="7"/>
  <c r="AC33" i="7" s="1"/>
  <c r="W35" i="2"/>
  <c r="AC35" i="2" s="1"/>
  <c r="W25" i="7"/>
  <c r="AC25" i="7" s="1"/>
  <c r="W33" i="5"/>
  <c r="AC33" i="5" s="1"/>
  <c r="W33" i="3"/>
  <c r="AC33" i="3" s="1"/>
  <c r="W25" i="2"/>
  <c r="AC25" i="2" s="1"/>
  <c r="W35" i="6"/>
  <c r="AC35" i="6" s="1"/>
  <c r="W35" i="5"/>
  <c r="AC35" i="5" s="1"/>
  <c r="W34" i="4"/>
  <c r="AC34" i="4" s="1"/>
  <c r="W37" i="6"/>
  <c r="AC37" i="6" s="1"/>
  <c r="W26" i="6"/>
  <c r="AC26" i="6" s="1"/>
  <c r="W37" i="4"/>
  <c r="AC37" i="4" s="1"/>
  <c r="W33" i="4"/>
  <c r="AC33" i="4" s="1"/>
  <c r="W29" i="4"/>
  <c r="AC29" i="4" s="1"/>
  <c r="W25" i="4"/>
  <c r="AC25" i="4" s="1"/>
  <c r="W29" i="7"/>
  <c r="AC29" i="7" s="1"/>
  <c r="W33" i="6"/>
  <c r="AC33" i="6" s="1"/>
  <c r="W37" i="3"/>
  <c r="AC37" i="3" s="1"/>
  <c r="W29" i="5"/>
  <c r="AC29" i="5" s="1"/>
  <c r="W26" i="3"/>
  <c r="AC26" i="3" s="1"/>
  <c r="W31" i="5"/>
  <c r="AC31" i="5" s="1"/>
  <c r="W38" i="2"/>
  <c r="AC38" i="2" s="1"/>
  <c r="W27" i="6"/>
  <c r="AC27" i="6" s="1"/>
  <c r="W30" i="4"/>
  <c r="AC30" i="4" s="1"/>
  <c r="W28" i="2"/>
  <c r="AC28" i="2" s="1"/>
  <c r="W36" i="6"/>
  <c r="AC36" i="6" s="1"/>
  <c r="W29" i="6"/>
  <c r="AC29" i="6" s="1"/>
  <c r="W25" i="6"/>
  <c r="AC25" i="6" s="1"/>
  <c r="W36" i="4"/>
  <c r="AC36" i="4" s="1"/>
  <c r="W32" i="4"/>
  <c r="AC32" i="4" s="1"/>
  <c r="W28" i="4"/>
  <c r="AC28" i="4" s="1"/>
  <c r="W36" i="2"/>
  <c r="AC36" i="2" s="1"/>
  <c r="W36" i="7"/>
  <c r="AC36" i="7" s="1"/>
  <c r="W32" i="7"/>
  <c r="AC32" i="7" s="1"/>
  <c r="W28" i="7"/>
  <c r="AC28" i="7" s="1"/>
  <c r="W36" i="3"/>
  <c r="AC36" i="3" s="1"/>
  <c r="W26" i="2"/>
  <c r="AC26" i="2" s="1"/>
  <c r="W31" i="2"/>
  <c r="AC31" i="2" s="1"/>
  <c r="W31" i="7"/>
  <c r="AC31" i="7" s="1"/>
  <c r="W24" i="6"/>
  <c r="AC24" i="6" s="1"/>
  <c r="W35" i="3"/>
  <c r="AC35" i="3" s="1"/>
  <c r="W24" i="2"/>
  <c r="AC24" i="2" s="1"/>
  <c r="W31" i="6"/>
  <c r="AC31" i="6" s="1"/>
  <c r="W38" i="6"/>
  <c r="AC38" i="6" s="1"/>
  <c r="W38" i="4"/>
  <c r="AC38" i="4" s="1"/>
  <c r="W24" i="7"/>
  <c r="AC24" i="7" s="1"/>
  <c r="W32" i="6"/>
  <c r="AC32" i="6" s="1"/>
  <c r="W36" i="5"/>
  <c r="AC36" i="5" s="1"/>
  <c r="W32" i="5"/>
  <c r="AC32" i="5" s="1"/>
  <c r="W28" i="5"/>
  <c r="AC28" i="5" s="1"/>
  <c r="W24" i="5"/>
  <c r="AC24" i="5" s="1"/>
  <c r="W24" i="4"/>
  <c r="AC24" i="4" s="1"/>
  <c r="W29" i="3"/>
  <c r="AC29" i="3" s="1"/>
  <c r="W25" i="3"/>
  <c r="AC25" i="3" s="1"/>
  <c r="W37" i="2"/>
  <c r="AC37" i="2" s="1"/>
  <c r="W28" i="6"/>
  <c r="AC28" i="6" s="1"/>
  <c r="W35" i="4"/>
  <c r="AC35" i="4" s="1"/>
  <c r="W31" i="4"/>
  <c r="AC31" i="4" s="1"/>
  <c r="W27" i="4"/>
  <c r="AC27" i="4" s="1"/>
  <c r="W27" i="2"/>
  <c r="AC27" i="2" s="1"/>
  <c r="W32" i="2"/>
  <c r="AC32" i="2" s="1"/>
  <c r="W35" i="7"/>
  <c r="AC35" i="7" s="1"/>
  <c r="W28" i="3"/>
  <c r="AC28" i="3" s="1"/>
  <c r="W24" i="3"/>
  <c r="AC24" i="3" s="1"/>
  <c r="U24" i="2"/>
  <c r="U38" i="6"/>
  <c r="AB38" i="6" s="1"/>
  <c r="U27" i="6"/>
  <c r="AB27" i="6" s="1"/>
  <c r="U38" i="4"/>
  <c r="AB38" i="4" s="1"/>
  <c r="U34" i="4"/>
  <c r="AB34" i="4" s="1"/>
  <c r="U30" i="4"/>
  <c r="AB30" i="4" s="1"/>
  <c r="U26" i="4"/>
  <c r="AB26" i="4" s="1"/>
  <c r="U29" i="2"/>
  <c r="AB29" i="2" s="1"/>
  <c r="U34" i="2"/>
  <c r="AB34" i="2" s="1"/>
  <c r="U27" i="3"/>
  <c r="AB27" i="3" s="1"/>
  <c r="U37" i="6"/>
  <c r="AB37" i="6" s="1"/>
  <c r="U37" i="4"/>
  <c r="AB37" i="4" s="1"/>
  <c r="U25" i="4"/>
  <c r="AB25" i="4" s="1"/>
  <c r="U30" i="2"/>
  <c r="AB30" i="2" s="1"/>
  <c r="U37" i="7"/>
  <c r="AB37" i="7" s="1"/>
  <c r="U31" i="7"/>
  <c r="AB31" i="7" s="1"/>
  <c r="U31" i="5"/>
  <c r="AB31" i="5" s="1"/>
  <c r="U38" i="7"/>
  <c r="AB38" i="7" s="1"/>
  <c r="U34" i="7"/>
  <c r="AB34" i="7" s="1"/>
  <c r="U30" i="7"/>
  <c r="AB30" i="7" s="1"/>
  <c r="U26" i="7"/>
  <c r="AB26" i="7" s="1"/>
  <c r="U34" i="6"/>
  <c r="AB34" i="6" s="1"/>
  <c r="U38" i="3"/>
  <c r="AB38" i="3" s="1"/>
  <c r="U31" i="3"/>
  <c r="AB31" i="3" s="1"/>
  <c r="U24" i="3"/>
  <c r="AB24" i="3" s="1"/>
  <c r="U26" i="6"/>
  <c r="AB26" i="6" s="1"/>
  <c r="U29" i="4"/>
  <c r="AB29" i="4" s="1"/>
  <c r="U27" i="4"/>
  <c r="AB27" i="4" s="1"/>
  <c r="U33" i="2"/>
  <c r="AB33" i="2" s="1"/>
  <c r="U35" i="7"/>
  <c r="AB35" i="7" s="1"/>
  <c r="U32" i="3"/>
  <c r="AB32" i="3" s="1"/>
  <c r="U35" i="3"/>
  <c r="AB35" i="3" s="1"/>
  <c r="U30" i="6"/>
  <c r="AB30" i="6" s="1"/>
  <c r="U38" i="5"/>
  <c r="AB38" i="5" s="1"/>
  <c r="U34" i="5"/>
  <c r="AB34" i="5" s="1"/>
  <c r="U30" i="5"/>
  <c r="AB30" i="5" s="1"/>
  <c r="U26" i="5"/>
  <c r="AB26" i="5" s="1"/>
  <c r="U34" i="3"/>
  <c r="AB34" i="3" s="1"/>
  <c r="U35" i="2"/>
  <c r="AB35" i="2" s="1"/>
  <c r="U33" i="4"/>
  <c r="AB33" i="4" s="1"/>
  <c r="U25" i="2"/>
  <c r="AB25" i="2" s="1"/>
  <c r="U33" i="7"/>
  <c r="AB33" i="7" s="1"/>
  <c r="U37" i="3"/>
  <c r="AB37" i="3" s="1"/>
  <c r="U36" i="2"/>
  <c r="AB36" i="2" s="1"/>
  <c r="U31" i="4"/>
  <c r="AB31" i="4" s="1"/>
  <c r="U27" i="7"/>
  <c r="AB27" i="7" s="1"/>
  <c r="U29" i="7"/>
  <c r="AB29" i="7" s="1"/>
  <c r="U35" i="4"/>
  <c r="AB35" i="4" s="1"/>
  <c r="U35" i="6"/>
  <c r="AB35" i="6" s="1"/>
  <c r="U28" i="2"/>
  <c r="AB28" i="2" s="1"/>
  <c r="U35" i="5"/>
  <c r="AB35" i="5" s="1"/>
  <c r="U25" i="7"/>
  <c r="AB25" i="7" s="1"/>
  <c r="U33" i="6"/>
  <c r="AB33" i="6" s="1"/>
  <c r="U37" i="5"/>
  <c r="AB37" i="5" s="1"/>
  <c r="U33" i="5"/>
  <c r="AB33" i="5" s="1"/>
  <c r="U29" i="5"/>
  <c r="AB29" i="5" s="1"/>
  <c r="U25" i="5"/>
  <c r="AB25" i="5" s="1"/>
  <c r="U30" i="3"/>
  <c r="AB30" i="3" s="1"/>
  <c r="U26" i="3"/>
  <c r="AB26" i="3" s="1"/>
  <c r="U26" i="2"/>
  <c r="AB26" i="2" s="1"/>
  <c r="U31" i="2"/>
  <c r="AB31" i="2" s="1"/>
  <c r="U36" i="6"/>
  <c r="AB36" i="6" s="1"/>
  <c r="U29" i="6"/>
  <c r="AB29" i="6" s="1"/>
  <c r="U36" i="4"/>
  <c r="AB36" i="4" s="1"/>
  <c r="U32" i="4"/>
  <c r="AB32" i="4" s="1"/>
  <c r="U28" i="4"/>
  <c r="AB28" i="4" s="1"/>
  <c r="U33" i="3"/>
  <c r="AB33" i="3" s="1"/>
  <c r="U37" i="2"/>
  <c r="AB37" i="2" s="1"/>
  <c r="U28" i="3"/>
  <c r="AB28" i="3" s="1"/>
  <c r="U36" i="7"/>
  <c r="AB36" i="7" s="1"/>
  <c r="U32" i="7"/>
  <c r="AB32" i="7" s="1"/>
  <c r="U28" i="7"/>
  <c r="AB28" i="7" s="1"/>
  <c r="U25" i="6"/>
  <c r="AB25" i="6" s="1"/>
  <c r="U36" i="3"/>
  <c r="AB36" i="3" s="1"/>
  <c r="U27" i="2"/>
  <c r="AB27" i="2" s="1"/>
  <c r="U32" i="2"/>
  <c r="AB32" i="2" s="1"/>
  <c r="U24" i="7"/>
  <c r="AB24" i="7" s="1"/>
  <c r="U32" i="6"/>
  <c r="AB32" i="6" s="1"/>
  <c r="U36" i="5"/>
  <c r="AB36" i="5" s="1"/>
  <c r="U32" i="5"/>
  <c r="AB32" i="5" s="1"/>
  <c r="U28" i="5"/>
  <c r="AB28" i="5" s="1"/>
  <c r="U24" i="5"/>
  <c r="AB24" i="5" s="1"/>
  <c r="U29" i="3"/>
  <c r="AB29" i="3" s="1"/>
  <c r="U25" i="3"/>
  <c r="AB25" i="3" s="1"/>
  <c r="U38" i="2"/>
  <c r="AB38" i="2" s="1"/>
  <c r="U28" i="6"/>
  <c r="AB28" i="6" s="1"/>
  <c r="U24" i="4"/>
  <c r="AB24" i="4" s="1"/>
  <c r="U24" i="6"/>
  <c r="AB24" i="6" s="1"/>
  <c r="U31" i="6"/>
  <c r="AB31" i="6" s="1"/>
  <c r="U27" i="5"/>
  <c r="AB27" i="5" s="1"/>
  <c r="AB538" i="5" l="1"/>
  <c r="V538" i="5"/>
  <c r="V540" i="5"/>
  <c r="AB540" i="5"/>
  <c r="X537" i="5"/>
  <c r="AC537" i="5"/>
  <c r="X540" i="5"/>
  <c r="AC540" i="5"/>
  <c r="AC538" i="5"/>
  <c r="X538" i="5"/>
  <c r="V537" i="5"/>
  <c r="AB537" i="5"/>
  <c r="AB539" i="5"/>
  <c r="V539" i="5"/>
  <c r="X536" i="5"/>
  <c r="AC536" i="5"/>
  <c r="V536" i="5"/>
  <c r="AB536" i="5"/>
  <c r="AC539" i="5"/>
  <c r="X539" i="5"/>
  <c r="AC547" i="5"/>
  <c r="X547" i="5"/>
  <c r="AC548" i="5"/>
  <c r="X548" i="5"/>
  <c r="V548" i="5"/>
  <c r="AB548" i="5"/>
  <c r="AB543" i="5"/>
  <c r="V543" i="5"/>
  <c r="AC543" i="5"/>
  <c r="X543" i="5"/>
  <c r="X544" i="5"/>
  <c r="AC544" i="5"/>
  <c r="AB547" i="5"/>
  <c r="V547" i="5"/>
  <c r="AC550" i="5"/>
  <c r="X550" i="5"/>
  <c r="AB541" i="5"/>
  <c r="V541" i="5"/>
  <c r="X541" i="5"/>
  <c r="AC541" i="5"/>
  <c r="AB546" i="5"/>
  <c r="V546" i="5"/>
  <c r="AB545" i="5"/>
  <c r="V545" i="5"/>
  <c r="X545" i="5"/>
  <c r="AC545" i="5"/>
  <c r="AB542" i="5"/>
  <c r="V542" i="5"/>
  <c r="AC542" i="5"/>
  <c r="X542" i="5"/>
  <c r="V549" i="5"/>
  <c r="AB549" i="5"/>
  <c r="X549" i="5"/>
  <c r="AC549" i="5"/>
  <c r="AB550" i="5"/>
  <c r="V550" i="5"/>
  <c r="V544" i="5"/>
  <c r="AB544" i="5"/>
  <c r="AC546" i="5"/>
  <c r="X546" i="5"/>
  <c r="V520" i="5"/>
  <c r="AB520" i="5"/>
  <c r="AB504" i="5"/>
  <c r="X504" i="5"/>
  <c r="AC523" i="5"/>
  <c r="X523" i="5"/>
  <c r="AB522" i="5"/>
  <c r="V522" i="5"/>
  <c r="AB523" i="5"/>
  <c r="V523" i="5"/>
  <c r="AC520" i="5"/>
  <c r="X520" i="5"/>
  <c r="V521" i="5"/>
  <c r="AB521" i="5"/>
  <c r="X521" i="5"/>
  <c r="AC521" i="5"/>
  <c r="AC522" i="5"/>
  <c r="X522" i="5"/>
  <c r="AC527" i="5"/>
  <c r="X527" i="5"/>
  <c r="AB534" i="5"/>
  <c r="V534" i="5"/>
  <c r="AC531" i="5"/>
  <c r="X531" i="5"/>
  <c r="AB525" i="5"/>
  <c r="V525" i="5"/>
  <c r="AC524" i="5"/>
  <c r="X524" i="5"/>
  <c r="AB526" i="5"/>
  <c r="V526" i="5"/>
  <c r="V529" i="5"/>
  <c r="AB529" i="5"/>
  <c r="AC530" i="5"/>
  <c r="X530" i="5"/>
  <c r="V533" i="5"/>
  <c r="AB533" i="5"/>
  <c r="AC526" i="5"/>
  <c r="X526" i="5"/>
  <c r="X525" i="5"/>
  <c r="AC525" i="5"/>
  <c r="V524" i="5"/>
  <c r="AB524" i="5"/>
  <c r="V528" i="5"/>
  <c r="AB528" i="5"/>
  <c r="X533" i="5"/>
  <c r="AC533" i="5"/>
  <c r="AB530" i="5"/>
  <c r="V530" i="5"/>
  <c r="X529" i="5"/>
  <c r="AC529" i="5"/>
  <c r="V532" i="5"/>
  <c r="AB532" i="5"/>
  <c r="AC528" i="5"/>
  <c r="X528" i="5"/>
  <c r="AB527" i="5"/>
  <c r="V527" i="5"/>
  <c r="AC534" i="5"/>
  <c r="X534" i="5"/>
  <c r="AC532" i="5"/>
  <c r="X532" i="5"/>
  <c r="AB531" i="5"/>
  <c r="V531" i="5"/>
  <c r="X488" i="5"/>
  <c r="AB488" i="5"/>
  <c r="X505" i="5"/>
  <c r="AC505" i="5"/>
  <c r="V509" i="5"/>
  <c r="AB509" i="5"/>
  <c r="AC516" i="5"/>
  <c r="X516" i="5"/>
  <c r="AB513" i="5"/>
  <c r="V513" i="5"/>
  <c r="X512" i="5"/>
  <c r="AC512" i="5"/>
  <c r="V517" i="5"/>
  <c r="AB517" i="5"/>
  <c r="AC518" i="5"/>
  <c r="X518" i="5"/>
  <c r="V516" i="5"/>
  <c r="AB516" i="5"/>
  <c r="AB510" i="5"/>
  <c r="V510" i="5"/>
  <c r="AC506" i="5"/>
  <c r="X506" i="5"/>
  <c r="AC510" i="5"/>
  <c r="X510" i="5"/>
  <c r="V512" i="5"/>
  <c r="AB512" i="5"/>
  <c r="X517" i="5"/>
  <c r="AC517" i="5"/>
  <c r="AB514" i="5"/>
  <c r="V514" i="5"/>
  <c r="AC507" i="5"/>
  <c r="X507" i="5"/>
  <c r="AC514" i="5"/>
  <c r="X514" i="5"/>
  <c r="AB511" i="5"/>
  <c r="V511" i="5"/>
  <c r="V508" i="5"/>
  <c r="AB508" i="5"/>
  <c r="AB507" i="5"/>
  <c r="V507" i="5"/>
  <c r="AB506" i="5"/>
  <c r="V506" i="5"/>
  <c r="AB518" i="5"/>
  <c r="V518" i="5"/>
  <c r="AC511" i="5"/>
  <c r="X511" i="5"/>
  <c r="AC508" i="5"/>
  <c r="X508" i="5"/>
  <c r="X509" i="5"/>
  <c r="AC509" i="5"/>
  <c r="X513" i="5"/>
  <c r="AC513" i="5"/>
  <c r="AB515" i="5"/>
  <c r="V515" i="5"/>
  <c r="V505" i="5"/>
  <c r="AB505" i="5"/>
  <c r="AC515" i="5"/>
  <c r="X515" i="5"/>
  <c r="AB494" i="5"/>
  <c r="V494" i="5"/>
  <c r="AC491" i="5"/>
  <c r="X491" i="5"/>
  <c r="AB498" i="5"/>
  <c r="V498" i="5"/>
  <c r="AC495" i="5"/>
  <c r="X495" i="5"/>
  <c r="AB502" i="5"/>
  <c r="V502" i="5"/>
  <c r="AC499" i="5"/>
  <c r="X499" i="5"/>
  <c r="AB490" i="5"/>
  <c r="V490" i="5"/>
  <c r="AC490" i="5"/>
  <c r="X490" i="5"/>
  <c r="AC498" i="5"/>
  <c r="X498" i="5"/>
  <c r="V496" i="5"/>
  <c r="AB496" i="5"/>
  <c r="AC502" i="5"/>
  <c r="X502" i="5"/>
  <c r="AC500" i="5"/>
  <c r="X500" i="5"/>
  <c r="V501" i="5"/>
  <c r="AB501" i="5"/>
  <c r="V492" i="5"/>
  <c r="AB492" i="5"/>
  <c r="V497" i="5"/>
  <c r="AB497" i="5"/>
  <c r="V500" i="5"/>
  <c r="AB500" i="5"/>
  <c r="X489" i="5"/>
  <c r="AC489" i="5"/>
  <c r="AB491" i="5"/>
  <c r="V491" i="5"/>
  <c r="V489" i="5"/>
  <c r="AB489" i="5"/>
  <c r="X493" i="5"/>
  <c r="AC493" i="5"/>
  <c r="AC494" i="5"/>
  <c r="X494" i="5"/>
  <c r="AB495" i="5"/>
  <c r="V495" i="5"/>
  <c r="AC492" i="5"/>
  <c r="X492" i="5"/>
  <c r="X497" i="5"/>
  <c r="AC497" i="5"/>
  <c r="V493" i="5"/>
  <c r="AB493" i="5"/>
  <c r="AB499" i="5"/>
  <c r="V499" i="5"/>
  <c r="AC496" i="5"/>
  <c r="X496" i="5"/>
  <c r="X501" i="5"/>
  <c r="AC501" i="5"/>
  <c r="V472" i="5"/>
  <c r="AB472" i="5"/>
  <c r="V473" i="5"/>
  <c r="AB473" i="5"/>
  <c r="AC472" i="5"/>
  <c r="X472" i="5"/>
  <c r="X473" i="5"/>
  <c r="AC473" i="5"/>
  <c r="X476" i="5"/>
  <c r="AC476" i="5"/>
  <c r="AB478" i="5"/>
  <c r="V478" i="5"/>
  <c r="AC475" i="5"/>
  <c r="X475" i="5"/>
  <c r="AB482" i="5"/>
  <c r="V482" i="5"/>
  <c r="AC479" i="5"/>
  <c r="X479" i="5"/>
  <c r="AB486" i="5"/>
  <c r="V486" i="5"/>
  <c r="AC483" i="5"/>
  <c r="X483" i="5"/>
  <c r="AB475" i="5"/>
  <c r="V475" i="5"/>
  <c r="AC484" i="5"/>
  <c r="X484" i="5"/>
  <c r="V485" i="5"/>
  <c r="AB485" i="5"/>
  <c r="V476" i="5"/>
  <c r="AB476" i="5"/>
  <c r="AC482" i="5"/>
  <c r="X482" i="5"/>
  <c r="V480" i="5"/>
  <c r="AB480" i="5"/>
  <c r="AC486" i="5"/>
  <c r="X486" i="5"/>
  <c r="AB477" i="5"/>
  <c r="V477" i="5"/>
  <c r="AC474" i="5"/>
  <c r="X474" i="5"/>
  <c r="AC478" i="5"/>
  <c r="X478" i="5"/>
  <c r="V484" i="5"/>
  <c r="AB484" i="5"/>
  <c r="X477" i="5"/>
  <c r="AC477" i="5"/>
  <c r="V481" i="5"/>
  <c r="AB481" i="5"/>
  <c r="AB483" i="5"/>
  <c r="V483" i="5"/>
  <c r="AB479" i="5"/>
  <c r="V479" i="5"/>
  <c r="X481" i="5"/>
  <c r="AC481" i="5"/>
  <c r="AB474" i="5"/>
  <c r="V474" i="5"/>
  <c r="X480" i="5"/>
  <c r="AC480" i="5"/>
  <c r="X485" i="5"/>
  <c r="AC485" i="5"/>
  <c r="V456" i="5"/>
  <c r="AB456" i="5"/>
  <c r="V457" i="5"/>
  <c r="AB457" i="5"/>
  <c r="AC456" i="5"/>
  <c r="X456" i="5"/>
  <c r="X457" i="5"/>
  <c r="AC457" i="5"/>
  <c r="AB470" i="5"/>
  <c r="V470" i="5"/>
  <c r="AC464" i="5"/>
  <c r="X464" i="5"/>
  <c r="AB461" i="5"/>
  <c r="V461" i="5"/>
  <c r="AC458" i="5"/>
  <c r="X458" i="5"/>
  <c r="AB465" i="5"/>
  <c r="V465" i="5"/>
  <c r="AC462" i="5"/>
  <c r="X462" i="5"/>
  <c r="V469" i="5"/>
  <c r="AB469" i="5"/>
  <c r="AC466" i="5"/>
  <c r="X466" i="5"/>
  <c r="AB467" i="5"/>
  <c r="V467" i="5"/>
  <c r="V460" i="5"/>
  <c r="AB460" i="5"/>
  <c r="X461" i="5"/>
  <c r="AC461" i="5"/>
  <c r="AC470" i="5"/>
  <c r="X470" i="5"/>
  <c r="AC468" i="5"/>
  <c r="X468" i="5"/>
  <c r="V464" i="5"/>
  <c r="AB464" i="5"/>
  <c r="X465" i="5"/>
  <c r="AC465" i="5"/>
  <c r="AC463" i="5"/>
  <c r="X463" i="5"/>
  <c r="AB466" i="5"/>
  <c r="V466" i="5"/>
  <c r="AB459" i="5"/>
  <c r="V459" i="5"/>
  <c r="V468" i="5"/>
  <c r="AB468" i="5"/>
  <c r="X469" i="5"/>
  <c r="AC469" i="5"/>
  <c r="V462" i="5"/>
  <c r="AB462" i="5"/>
  <c r="AC467" i="5"/>
  <c r="X467" i="5"/>
  <c r="AB463" i="5"/>
  <c r="V463" i="5"/>
  <c r="AB458" i="5"/>
  <c r="V458" i="5"/>
  <c r="AC459" i="5"/>
  <c r="X459" i="5"/>
  <c r="AC460" i="5"/>
  <c r="X460" i="5"/>
  <c r="AB443" i="5"/>
  <c r="V443" i="5"/>
  <c r="AC446" i="5"/>
  <c r="X446" i="5"/>
  <c r="V449" i="5"/>
  <c r="AB449" i="5"/>
  <c r="AC451" i="5"/>
  <c r="X451" i="5"/>
  <c r="V453" i="5"/>
  <c r="AB453" i="5"/>
  <c r="X448" i="5"/>
  <c r="AC448" i="5"/>
  <c r="AB447" i="5"/>
  <c r="V447" i="5"/>
  <c r="AC452" i="5"/>
  <c r="X452" i="5"/>
  <c r="V444" i="5"/>
  <c r="AB444" i="5"/>
  <c r="X445" i="5"/>
  <c r="AC445" i="5"/>
  <c r="AB450" i="5"/>
  <c r="V450" i="5"/>
  <c r="AB451" i="5"/>
  <c r="V451" i="5"/>
  <c r="X449" i="5"/>
  <c r="AC449" i="5"/>
  <c r="AC442" i="5"/>
  <c r="X442" i="5"/>
  <c r="V440" i="5"/>
  <c r="AB440" i="5"/>
  <c r="V448" i="5"/>
  <c r="AB448" i="5"/>
  <c r="AB454" i="5"/>
  <c r="V454" i="5"/>
  <c r="X444" i="5"/>
  <c r="AC444" i="5"/>
  <c r="X453" i="5"/>
  <c r="AC453" i="5"/>
  <c r="X441" i="5"/>
  <c r="AC441" i="5"/>
  <c r="V452" i="5"/>
  <c r="AB452" i="5"/>
  <c r="V441" i="5"/>
  <c r="AB441" i="5"/>
  <c r="AC443" i="5"/>
  <c r="X443" i="5"/>
  <c r="X440" i="5"/>
  <c r="AC440" i="5"/>
  <c r="AC454" i="5"/>
  <c r="X454" i="5"/>
  <c r="AB442" i="5"/>
  <c r="V442" i="5"/>
  <c r="AB446" i="5"/>
  <c r="V446" i="5"/>
  <c r="V445" i="5"/>
  <c r="AB445" i="5"/>
  <c r="AC447" i="5"/>
  <c r="X447" i="5"/>
  <c r="AC450" i="5"/>
  <c r="X450" i="5"/>
  <c r="X435" i="5"/>
  <c r="AC435" i="5"/>
  <c r="AC426" i="5"/>
  <c r="X426" i="5"/>
  <c r="V425" i="5"/>
  <c r="AB425" i="5"/>
  <c r="AC436" i="5"/>
  <c r="X436" i="5"/>
  <c r="V429" i="5"/>
  <c r="AB429" i="5"/>
  <c r="AC427" i="5"/>
  <c r="X427" i="5"/>
  <c r="V433" i="5"/>
  <c r="AB433" i="5"/>
  <c r="AC431" i="5"/>
  <c r="X431" i="5"/>
  <c r="V437" i="5"/>
  <c r="AB437" i="5"/>
  <c r="V424" i="5"/>
  <c r="AB424" i="5"/>
  <c r="AC438" i="5"/>
  <c r="X438" i="5"/>
  <c r="AB435" i="5"/>
  <c r="V435" i="5"/>
  <c r="V436" i="5"/>
  <c r="AB436" i="5"/>
  <c r="X425" i="5"/>
  <c r="AC425" i="5"/>
  <c r="AB427" i="5"/>
  <c r="V427" i="5"/>
  <c r="AB431" i="5"/>
  <c r="V431" i="5"/>
  <c r="AB438" i="5"/>
  <c r="V438" i="5"/>
  <c r="AC424" i="5"/>
  <c r="X424" i="5"/>
  <c r="X429" i="5"/>
  <c r="AC429" i="5"/>
  <c r="AC430" i="5"/>
  <c r="X430" i="5"/>
  <c r="V428" i="5"/>
  <c r="AB428" i="5"/>
  <c r="V432" i="5"/>
  <c r="AB432" i="5"/>
  <c r="AB426" i="5"/>
  <c r="V426" i="5"/>
  <c r="AC432" i="5"/>
  <c r="X432" i="5"/>
  <c r="X433" i="5"/>
  <c r="AC433" i="5"/>
  <c r="AB434" i="5"/>
  <c r="V434" i="5"/>
  <c r="AC434" i="5"/>
  <c r="X434" i="5"/>
  <c r="AB430" i="5"/>
  <c r="V430" i="5"/>
  <c r="AC428" i="5"/>
  <c r="X428" i="5"/>
  <c r="X437" i="5"/>
  <c r="AC437" i="5"/>
  <c r="X411" i="5"/>
  <c r="AC411" i="5"/>
  <c r="V408" i="5"/>
  <c r="AB408" i="5"/>
  <c r="AC419" i="5"/>
  <c r="X419" i="5"/>
  <c r="V412" i="5"/>
  <c r="AB412" i="5"/>
  <c r="AC410" i="5"/>
  <c r="X410" i="5"/>
  <c r="V416" i="5"/>
  <c r="AB416" i="5"/>
  <c r="AC414" i="5"/>
  <c r="X414" i="5"/>
  <c r="V413" i="5"/>
  <c r="AB413" i="5"/>
  <c r="AC415" i="5"/>
  <c r="X415" i="5"/>
  <c r="AC422" i="5"/>
  <c r="X422" i="5"/>
  <c r="AB419" i="5"/>
  <c r="V419" i="5"/>
  <c r="V417" i="5"/>
  <c r="AB417" i="5"/>
  <c r="X409" i="5"/>
  <c r="AC409" i="5"/>
  <c r="AB418" i="5"/>
  <c r="V418" i="5"/>
  <c r="V420" i="5"/>
  <c r="AB420" i="5"/>
  <c r="AB415" i="5"/>
  <c r="V415" i="5"/>
  <c r="AB410" i="5"/>
  <c r="V410" i="5"/>
  <c r="AC408" i="5"/>
  <c r="X408" i="5"/>
  <c r="X413" i="5"/>
  <c r="AC413" i="5"/>
  <c r="AC418" i="5"/>
  <c r="X418" i="5"/>
  <c r="AB414" i="5"/>
  <c r="V414" i="5"/>
  <c r="AB422" i="5"/>
  <c r="V422" i="5"/>
  <c r="AC412" i="5"/>
  <c r="X412" i="5"/>
  <c r="X417" i="5"/>
  <c r="AC417" i="5"/>
  <c r="AC420" i="5"/>
  <c r="X420" i="5"/>
  <c r="V421" i="5"/>
  <c r="AB421" i="5"/>
  <c r="AB411" i="5"/>
  <c r="V411" i="5"/>
  <c r="V409" i="5"/>
  <c r="AB409" i="5"/>
  <c r="AC416" i="5"/>
  <c r="X416" i="5"/>
  <c r="X421" i="5"/>
  <c r="AC421" i="5"/>
  <c r="AB406" i="5"/>
  <c r="V406" i="5"/>
  <c r="AC403" i="5"/>
  <c r="X403" i="5"/>
  <c r="V393" i="5"/>
  <c r="AB393" i="5"/>
  <c r="AC392" i="5"/>
  <c r="X392" i="5"/>
  <c r="V397" i="5"/>
  <c r="AB397" i="5"/>
  <c r="AC396" i="5"/>
  <c r="X396" i="5"/>
  <c r="AC400" i="5"/>
  <c r="X400" i="5"/>
  <c r="V405" i="5"/>
  <c r="AB405" i="5"/>
  <c r="AB395" i="5"/>
  <c r="V395" i="5"/>
  <c r="X401" i="5"/>
  <c r="AC401" i="5"/>
  <c r="AB403" i="5"/>
  <c r="V403" i="5"/>
  <c r="V404" i="5"/>
  <c r="AB404" i="5"/>
  <c r="X405" i="5"/>
  <c r="AC405" i="5"/>
  <c r="X397" i="5"/>
  <c r="AC397" i="5"/>
  <c r="AB394" i="5"/>
  <c r="V394" i="5"/>
  <c r="AC404" i="5"/>
  <c r="X404" i="5"/>
  <c r="AC398" i="5"/>
  <c r="X398" i="5"/>
  <c r="V401" i="5"/>
  <c r="AB401" i="5"/>
  <c r="X393" i="5"/>
  <c r="AC393" i="5"/>
  <c r="AB399" i="5"/>
  <c r="V399" i="5"/>
  <c r="AB398" i="5"/>
  <c r="V398" i="5"/>
  <c r="AC395" i="5"/>
  <c r="X395" i="5"/>
  <c r="AC394" i="5"/>
  <c r="X394" i="5"/>
  <c r="AC402" i="5"/>
  <c r="X402" i="5"/>
  <c r="V392" i="5"/>
  <c r="AB392" i="5"/>
  <c r="V396" i="5"/>
  <c r="AB396" i="5"/>
  <c r="V400" i="5"/>
  <c r="AB400" i="5"/>
  <c r="AB402" i="5"/>
  <c r="V402" i="5"/>
  <c r="AC399" i="5"/>
  <c r="X399" i="5"/>
  <c r="AC406" i="5"/>
  <c r="X406" i="5"/>
  <c r="AC390" i="5"/>
  <c r="X390" i="5"/>
  <c r="V389" i="5"/>
  <c r="AB389" i="5"/>
  <c r="AB390" i="5"/>
  <c r="V390" i="5"/>
  <c r="AC387" i="5"/>
  <c r="X387" i="5"/>
  <c r="V377" i="5"/>
  <c r="AB377" i="5"/>
  <c r="AC376" i="5"/>
  <c r="X376" i="5"/>
  <c r="V381" i="5"/>
  <c r="AB381" i="5"/>
  <c r="AC380" i="5"/>
  <c r="X380" i="5"/>
  <c r="AC382" i="5"/>
  <c r="X382" i="5"/>
  <c r="AB387" i="5"/>
  <c r="V387" i="5"/>
  <c r="V384" i="5"/>
  <c r="AB384" i="5"/>
  <c r="AB383" i="5"/>
  <c r="V383" i="5"/>
  <c r="V388" i="5"/>
  <c r="AB388" i="5"/>
  <c r="X389" i="5"/>
  <c r="AC389" i="5"/>
  <c r="V385" i="5"/>
  <c r="AB385" i="5"/>
  <c r="AB379" i="5"/>
  <c r="V379" i="5"/>
  <c r="AB378" i="5"/>
  <c r="V378" i="5"/>
  <c r="AC388" i="5"/>
  <c r="X388" i="5"/>
  <c r="AC386" i="5"/>
  <c r="X386" i="5"/>
  <c r="V376" i="5"/>
  <c r="AB376" i="5"/>
  <c r="X381" i="5"/>
  <c r="AC381" i="5"/>
  <c r="X385" i="5"/>
  <c r="AC385" i="5"/>
  <c r="AB382" i="5"/>
  <c r="V382" i="5"/>
  <c r="AC379" i="5"/>
  <c r="X379" i="5"/>
  <c r="AC384" i="5"/>
  <c r="X384" i="5"/>
  <c r="X377" i="5"/>
  <c r="AC377" i="5"/>
  <c r="V380" i="5"/>
  <c r="AB380" i="5"/>
  <c r="AB386" i="5"/>
  <c r="V386" i="5"/>
  <c r="AC383" i="5"/>
  <c r="X383" i="5"/>
  <c r="AC378" i="5"/>
  <c r="X378" i="5"/>
  <c r="AB361" i="5"/>
  <c r="V361" i="5"/>
  <c r="X360" i="5"/>
  <c r="AC360" i="5"/>
  <c r="AB365" i="5"/>
  <c r="V365" i="5"/>
  <c r="X368" i="5"/>
  <c r="AC368" i="5"/>
  <c r="AB369" i="5"/>
  <c r="V369" i="5"/>
  <c r="AC374" i="5"/>
  <c r="X374" i="5"/>
  <c r="V373" i="5"/>
  <c r="AB373" i="5"/>
  <c r="AB362" i="5"/>
  <c r="V362" i="5"/>
  <c r="V372" i="5"/>
  <c r="AB372" i="5"/>
  <c r="X365" i="5"/>
  <c r="AC365" i="5"/>
  <c r="AB366" i="5"/>
  <c r="V366" i="5"/>
  <c r="AB363" i="5"/>
  <c r="V363" i="5"/>
  <c r="X369" i="5"/>
  <c r="AC369" i="5"/>
  <c r="AC362" i="5"/>
  <c r="X362" i="5"/>
  <c r="V364" i="5"/>
  <c r="AB364" i="5"/>
  <c r="V368" i="5"/>
  <c r="AB368" i="5"/>
  <c r="AB370" i="5"/>
  <c r="V370" i="5"/>
  <c r="AC363" i="5"/>
  <c r="X363" i="5"/>
  <c r="X373" i="5"/>
  <c r="AC373" i="5"/>
  <c r="AC366" i="5"/>
  <c r="X366" i="5"/>
  <c r="X361" i="5"/>
  <c r="AC361" i="5"/>
  <c r="AB374" i="5"/>
  <c r="V374" i="5"/>
  <c r="AC367" i="5"/>
  <c r="X367" i="5"/>
  <c r="X372" i="5"/>
  <c r="AC372" i="5"/>
  <c r="X364" i="5"/>
  <c r="AC364" i="5"/>
  <c r="V360" i="5"/>
  <c r="AB360" i="5"/>
  <c r="AB371" i="5"/>
  <c r="V371" i="5"/>
  <c r="AB367" i="5"/>
  <c r="V367" i="5"/>
  <c r="AC371" i="5"/>
  <c r="X371" i="5"/>
  <c r="AC370" i="5"/>
  <c r="X370" i="5"/>
  <c r="AB358" i="5"/>
  <c r="V358" i="5"/>
  <c r="AC351" i="5"/>
  <c r="X351" i="5"/>
  <c r="V345" i="5"/>
  <c r="AB345" i="5"/>
  <c r="AC355" i="5"/>
  <c r="X355" i="5"/>
  <c r="V357" i="5"/>
  <c r="AB357" i="5"/>
  <c r="AC352" i="5"/>
  <c r="X352" i="5"/>
  <c r="V344" i="5"/>
  <c r="AB344" i="5"/>
  <c r="V353" i="5"/>
  <c r="AB353" i="5"/>
  <c r="X345" i="5"/>
  <c r="AC345" i="5"/>
  <c r="V348" i="5"/>
  <c r="AB348" i="5"/>
  <c r="V352" i="5"/>
  <c r="AB352" i="5"/>
  <c r="AB355" i="5"/>
  <c r="V355" i="5"/>
  <c r="V356" i="5"/>
  <c r="AB356" i="5"/>
  <c r="AC356" i="5"/>
  <c r="X356" i="5"/>
  <c r="AC354" i="5"/>
  <c r="X354" i="5"/>
  <c r="V349" i="5"/>
  <c r="AB349" i="5"/>
  <c r="AB347" i="5"/>
  <c r="V347" i="5"/>
  <c r="X357" i="5"/>
  <c r="AC357" i="5"/>
  <c r="AB346" i="5"/>
  <c r="V346" i="5"/>
  <c r="AC344" i="5"/>
  <c r="X344" i="5"/>
  <c r="AC346" i="5"/>
  <c r="X346" i="5"/>
  <c r="X349" i="5"/>
  <c r="AC349" i="5"/>
  <c r="AB350" i="5"/>
  <c r="V350" i="5"/>
  <c r="AC348" i="5"/>
  <c r="X348" i="5"/>
  <c r="AC350" i="5"/>
  <c r="X350" i="5"/>
  <c r="X353" i="5"/>
  <c r="AC353" i="5"/>
  <c r="AB351" i="5"/>
  <c r="V351" i="5"/>
  <c r="AB354" i="5"/>
  <c r="V354" i="5"/>
  <c r="AC347" i="5"/>
  <c r="X347" i="5"/>
  <c r="AC358" i="5"/>
  <c r="X358" i="5"/>
  <c r="AB342" i="5"/>
  <c r="V342" i="5"/>
  <c r="AC340" i="5"/>
  <c r="X340" i="5"/>
  <c r="V329" i="5"/>
  <c r="AB329" i="5"/>
  <c r="AC331" i="5"/>
  <c r="X331" i="5"/>
  <c r="V333" i="5"/>
  <c r="AB333" i="5"/>
  <c r="AC335" i="5"/>
  <c r="X335" i="5"/>
  <c r="V337" i="5"/>
  <c r="AB337" i="5"/>
  <c r="AC339" i="5"/>
  <c r="X339" i="5"/>
  <c r="V341" i="5"/>
  <c r="AB341" i="5"/>
  <c r="AC330" i="5"/>
  <c r="X330" i="5"/>
  <c r="V328" i="5"/>
  <c r="AB328" i="5"/>
  <c r="AC334" i="5"/>
  <c r="X334" i="5"/>
  <c r="AB331" i="5"/>
  <c r="V331" i="5"/>
  <c r="V332" i="5"/>
  <c r="AB332" i="5"/>
  <c r="AC338" i="5"/>
  <c r="X338" i="5"/>
  <c r="AB335" i="5"/>
  <c r="V335" i="5"/>
  <c r="V336" i="5"/>
  <c r="AB336" i="5"/>
  <c r="AC342" i="5"/>
  <c r="X342" i="5"/>
  <c r="AB339" i="5"/>
  <c r="V339" i="5"/>
  <c r="V340" i="5"/>
  <c r="AB340" i="5"/>
  <c r="X329" i="5"/>
  <c r="AC329" i="5"/>
  <c r="AB330" i="5"/>
  <c r="V330" i="5"/>
  <c r="AC328" i="5"/>
  <c r="X328" i="5"/>
  <c r="X333" i="5"/>
  <c r="AC333" i="5"/>
  <c r="AB334" i="5"/>
  <c r="V334" i="5"/>
  <c r="AC332" i="5"/>
  <c r="X332" i="5"/>
  <c r="X337" i="5"/>
  <c r="AC337" i="5"/>
  <c r="AB338" i="5"/>
  <c r="V338" i="5"/>
  <c r="AC336" i="5"/>
  <c r="X336" i="5"/>
  <c r="X341" i="5"/>
  <c r="AC341" i="5"/>
  <c r="AC322" i="5"/>
  <c r="X322" i="5"/>
  <c r="AC320" i="5"/>
  <c r="X320" i="5"/>
  <c r="AB326" i="5"/>
  <c r="V326" i="5"/>
  <c r="AC323" i="5"/>
  <c r="X323" i="5"/>
  <c r="V313" i="5"/>
  <c r="AB313" i="5"/>
  <c r="AC312" i="5"/>
  <c r="X312" i="5"/>
  <c r="V317" i="5"/>
  <c r="AB317" i="5"/>
  <c r="AC316" i="5"/>
  <c r="X316" i="5"/>
  <c r="V321" i="5"/>
  <c r="AB321" i="5"/>
  <c r="V312" i="5"/>
  <c r="AB312" i="5"/>
  <c r="V316" i="5"/>
  <c r="AB316" i="5"/>
  <c r="AC326" i="5"/>
  <c r="X326" i="5"/>
  <c r="AB323" i="5"/>
  <c r="V323" i="5"/>
  <c r="V324" i="5"/>
  <c r="AB324" i="5"/>
  <c r="X313" i="5"/>
  <c r="AC313" i="5"/>
  <c r="V325" i="5"/>
  <c r="AB325" i="5"/>
  <c r="AB315" i="5"/>
  <c r="V315" i="5"/>
  <c r="AB314" i="5"/>
  <c r="V314" i="5"/>
  <c r="AC324" i="5"/>
  <c r="X324" i="5"/>
  <c r="X317" i="5"/>
  <c r="AC317" i="5"/>
  <c r="AB319" i="5"/>
  <c r="V319" i="5"/>
  <c r="AB318" i="5"/>
  <c r="V318" i="5"/>
  <c r="AC315" i="5"/>
  <c r="X315" i="5"/>
  <c r="X321" i="5"/>
  <c r="AC321" i="5"/>
  <c r="AC314" i="5"/>
  <c r="X314" i="5"/>
  <c r="AC318" i="5"/>
  <c r="X318" i="5"/>
  <c r="V320" i="5"/>
  <c r="AB320" i="5"/>
  <c r="AB322" i="5"/>
  <c r="V322" i="5"/>
  <c r="AC319" i="5"/>
  <c r="X319" i="5"/>
  <c r="X325" i="5"/>
  <c r="AC325" i="5"/>
  <c r="AC298" i="5"/>
  <c r="X298" i="5"/>
  <c r="AB300" i="5"/>
  <c r="V300" i="5"/>
  <c r="AB296" i="5"/>
  <c r="V296" i="5"/>
  <c r="AC303" i="5"/>
  <c r="X303" i="5"/>
  <c r="V301" i="5"/>
  <c r="AB301" i="5"/>
  <c r="AC299" i="5"/>
  <c r="X299" i="5"/>
  <c r="AB303" i="5"/>
  <c r="V303" i="5"/>
  <c r="X301" i="5"/>
  <c r="AC301" i="5"/>
  <c r="AB298" i="5"/>
  <c r="V298" i="5"/>
  <c r="AC300" i="5"/>
  <c r="X300" i="5"/>
  <c r="AC296" i="5"/>
  <c r="X296" i="5"/>
  <c r="AB302" i="5"/>
  <c r="V302" i="5"/>
  <c r="AC302" i="5"/>
  <c r="X302" i="5"/>
  <c r="V297" i="5"/>
  <c r="AB297" i="5"/>
  <c r="AB299" i="5"/>
  <c r="V299" i="5"/>
  <c r="X297" i="5"/>
  <c r="AC297" i="5"/>
  <c r="V305" i="5"/>
  <c r="AB305" i="5"/>
  <c r="V309" i="5"/>
  <c r="AB309" i="5"/>
  <c r="AB307" i="5"/>
  <c r="V307" i="5"/>
  <c r="V304" i="5"/>
  <c r="AB304" i="5"/>
  <c r="AC310" i="5"/>
  <c r="X310" i="5"/>
  <c r="V308" i="5"/>
  <c r="AB308" i="5"/>
  <c r="AC307" i="5"/>
  <c r="X307" i="5"/>
  <c r="X305" i="5"/>
  <c r="AC305" i="5"/>
  <c r="AB306" i="5"/>
  <c r="V306" i="5"/>
  <c r="X309" i="5"/>
  <c r="AC309" i="5"/>
  <c r="AC308" i="5"/>
  <c r="X308" i="5"/>
  <c r="X304" i="5"/>
  <c r="AC304" i="5"/>
  <c r="AB310" i="5"/>
  <c r="V310" i="5"/>
  <c r="AC306" i="5"/>
  <c r="X306" i="5"/>
  <c r="AB286" i="5"/>
  <c r="V286" i="5"/>
  <c r="V280" i="5"/>
  <c r="AB280" i="5"/>
  <c r="AB282" i="5"/>
  <c r="V282" i="5"/>
  <c r="X281" i="5"/>
  <c r="AC281" i="5"/>
  <c r="V281" i="5"/>
  <c r="AB281" i="5"/>
  <c r="AC282" i="5"/>
  <c r="X282" i="5"/>
  <c r="AC284" i="5"/>
  <c r="X284" i="5"/>
  <c r="V284" i="5"/>
  <c r="AB284" i="5"/>
  <c r="X285" i="5"/>
  <c r="AC285" i="5"/>
  <c r="AB287" i="5"/>
  <c r="V287" i="5"/>
  <c r="AC280" i="5"/>
  <c r="X280" i="5"/>
  <c r="V288" i="5"/>
  <c r="AB288" i="5"/>
  <c r="AC288" i="5"/>
  <c r="X288" i="5"/>
  <c r="V285" i="5"/>
  <c r="AB285" i="5"/>
  <c r="AC283" i="5"/>
  <c r="X283" i="5"/>
  <c r="AC287" i="5"/>
  <c r="X287" i="5"/>
  <c r="AB283" i="5"/>
  <c r="V283" i="5"/>
  <c r="AC286" i="5"/>
  <c r="X286" i="5"/>
  <c r="AC292" i="5"/>
  <c r="X292" i="5"/>
  <c r="X291" i="5"/>
  <c r="AC291" i="5"/>
  <c r="AC290" i="5"/>
  <c r="X290" i="5"/>
  <c r="AC294" i="5"/>
  <c r="X294" i="5"/>
  <c r="X289" i="5"/>
  <c r="AC289" i="5"/>
  <c r="AB291" i="5"/>
  <c r="V291" i="5"/>
  <c r="AB294" i="5"/>
  <c r="V294" i="5"/>
  <c r="V289" i="5"/>
  <c r="AB289" i="5"/>
  <c r="X293" i="5"/>
  <c r="AC293" i="5"/>
  <c r="AB290" i="5"/>
  <c r="V290" i="5"/>
  <c r="V292" i="5"/>
  <c r="AB292" i="5"/>
  <c r="V293" i="5"/>
  <c r="AB293" i="5"/>
  <c r="AC270" i="5"/>
  <c r="X270" i="5"/>
  <c r="AB278" i="5"/>
  <c r="V278" i="5"/>
  <c r="AC271" i="5"/>
  <c r="X271" i="5"/>
  <c r="V265" i="5"/>
  <c r="AB265" i="5"/>
  <c r="AC275" i="5"/>
  <c r="X275" i="5"/>
  <c r="AC266" i="5"/>
  <c r="X266" i="5"/>
  <c r="V264" i="5"/>
  <c r="AB264" i="5"/>
  <c r="V269" i="5"/>
  <c r="AB269" i="5"/>
  <c r="AC276" i="5"/>
  <c r="X276" i="5"/>
  <c r="V273" i="5"/>
  <c r="AB273" i="5"/>
  <c r="AC272" i="5"/>
  <c r="X272" i="5"/>
  <c r="V268" i="5"/>
  <c r="AB268" i="5"/>
  <c r="AB267" i="5"/>
  <c r="V267" i="5"/>
  <c r="V272" i="5"/>
  <c r="AB272" i="5"/>
  <c r="X265" i="5"/>
  <c r="AC265" i="5"/>
  <c r="AB275" i="5"/>
  <c r="V275" i="5"/>
  <c r="V276" i="5"/>
  <c r="AB276" i="5"/>
  <c r="X269" i="5"/>
  <c r="AC269" i="5"/>
  <c r="V277" i="5"/>
  <c r="AB277" i="5"/>
  <c r="AC278" i="5"/>
  <c r="X278" i="5"/>
  <c r="AB266" i="5"/>
  <c r="V266" i="5"/>
  <c r="AC264" i="5"/>
  <c r="X264" i="5"/>
  <c r="X273" i="5"/>
  <c r="AC273" i="5"/>
  <c r="AB270" i="5"/>
  <c r="V270" i="5"/>
  <c r="AC268" i="5"/>
  <c r="X268" i="5"/>
  <c r="X277" i="5"/>
  <c r="AC277" i="5"/>
  <c r="AB271" i="5"/>
  <c r="V271" i="5"/>
  <c r="AB274" i="5"/>
  <c r="V274" i="5"/>
  <c r="AC267" i="5"/>
  <c r="X267" i="5"/>
  <c r="AC274" i="5"/>
  <c r="X274" i="5"/>
  <c r="AC250" i="5"/>
  <c r="X250" i="5"/>
  <c r="V248" i="5"/>
  <c r="AB248" i="5"/>
  <c r="V253" i="5"/>
  <c r="AB253" i="5"/>
  <c r="AC259" i="5"/>
  <c r="X259" i="5"/>
  <c r="V257" i="5"/>
  <c r="AB257" i="5"/>
  <c r="AC248" i="5"/>
  <c r="X248" i="5"/>
  <c r="V261" i="5"/>
  <c r="AB261" i="5"/>
  <c r="AC260" i="5"/>
  <c r="X260" i="5"/>
  <c r="V252" i="5"/>
  <c r="AB252" i="5"/>
  <c r="X253" i="5"/>
  <c r="AC253" i="5"/>
  <c r="AB254" i="5"/>
  <c r="V254" i="5"/>
  <c r="AB255" i="5"/>
  <c r="V255" i="5"/>
  <c r="X257" i="5"/>
  <c r="AC257" i="5"/>
  <c r="AB259" i="5"/>
  <c r="V259" i="5"/>
  <c r="AC262" i="5"/>
  <c r="X262" i="5"/>
  <c r="X249" i="5"/>
  <c r="AC249" i="5"/>
  <c r="AB258" i="5"/>
  <c r="V258" i="5"/>
  <c r="AC252" i="5"/>
  <c r="X252" i="5"/>
  <c r="X261" i="5"/>
  <c r="AC261" i="5"/>
  <c r="AB251" i="5"/>
  <c r="V251" i="5"/>
  <c r="AB250" i="5"/>
  <c r="V250" i="5"/>
  <c r="AB262" i="5"/>
  <c r="V262" i="5"/>
  <c r="AC251" i="5"/>
  <c r="X251" i="5"/>
  <c r="X256" i="5"/>
  <c r="AC256" i="5"/>
  <c r="AC254" i="5"/>
  <c r="X254" i="5"/>
  <c r="V256" i="5"/>
  <c r="AB256" i="5"/>
  <c r="V260" i="5"/>
  <c r="AB260" i="5"/>
  <c r="V249" i="5"/>
  <c r="AB249" i="5"/>
  <c r="AC255" i="5"/>
  <c r="X255" i="5"/>
  <c r="AC258" i="5"/>
  <c r="X258" i="5"/>
  <c r="AC243" i="5"/>
  <c r="X243" i="5"/>
  <c r="V245" i="5"/>
  <c r="AB245" i="5"/>
  <c r="AC238" i="5"/>
  <c r="X238" i="5"/>
  <c r="AB239" i="5"/>
  <c r="V239" i="5"/>
  <c r="AC242" i="5"/>
  <c r="X242" i="5"/>
  <c r="V232" i="5"/>
  <c r="AB232" i="5"/>
  <c r="AC246" i="5"/>
  <c r="X246" i="5"/>
  <c r="AC244" i="5"/>
  <c r="X244" i="5"/>
  <c r="X233" i="5"/>
  <c r="AC233" i="5"/>
  <c r="V238" i="5"/>
  <c r="AB238" i="5"/>
  <c r="V244" i="5"/>
  <c r="AB244" i="5"/>
  <c r="X237" i="5"/>
  <c r="AC237" i="5"/>
  <c r="X240" i="5"/>
  <c r="AC240" i="5"/>
  <c r="V236" i="5"/>
  <c r="AB236" i="5"/>
  <c r="V240" i="5"/>
  <c r="AB240" i="5"/>
  <c r="AB242" i="5"/>
  <c r="V242" i="5"/>
  <c r="AC232" i="5"/>
  <c r="X232" i="5"/>
  <c r="X241" i="5"/>
  <c r="AC241" i="5"/>
  <c r="V241" i="5"/>
  <c r="AB241" i="5"/>
  <c r="AB246" i="5"/>
  <c r="V246" i="5"/>
  <c r="AC235" i="5"/>
  <c r="X235" i="5"/>
  <c r="X245" i="5"/>
  <c r="AC245" i="5"/>
  <c r="V233" i="5"/>
  <c r="AB233" i="5"/>
  <c r="AB237" i="5"/>
  <c r="V237" i="5"/>
  <c r="AC234" i="5"/>
  <c r="X234" i="5"/>
  <c r="AB235" i="5"/>
  <c r="V235" i="5"/>
  <c r="AB234" i="5"/>
  <c r="V234" i="5"/>
  <c r="AB243" i="5"/>
  <c r="V243" i="5"/>
  <c r="AC239" i="5"/>
  <c r="X239" i="5"/>
  <c r="X236" i="5"/>
  <c r="AC236" i="5"/>
  <c r="AB223" i="5"/>
  <c r="V223" i="5"/>
  <c r="AB219" i="5"/>
  <c r="V219" i="5"/>
  <c r="V216" i="5"/>
  <c r="AB216" i="5"/>
  <c r="AB222" i="5"/>
  <c r="V222" i="5"/>
  <c r="AC223" i="5"/>
  <c r="X223" i="5"/>
  <c r="AC218" i="5"/>
  <c r="X218" i="5"/>
  <c r="V217" i="5"/>
  <c r="AB217" i="5"/>
  <c r="AC220" i="5"/>
  <c r="X220" i="5"/>
  <c r="X221" i="5"/>
  <c r="AC221" i="5"/>
  <c r="V220" i="5"/>
  <c r="AB220" i="5"/>
  <c r="X216" i="5"/>
  <c r="AC216" i="5"/>
  <c r="V221" i="5"/>
  <c r="AB221" i="5"/>
  <c r="AC219" i="5"/>
  <c r="X219" i="5"/>
  <c r="AC222" i="5"/>
  <c r="X222" i="5"/>
  <c r="AB218" i="5"/>
  <c r="V218" i="5"/>
  <c r="X217" i="5"/>
  <c r="AC217" i="5"/>
  <c r="V229" i="5"/>
  <c r="AB229" i="5"/>
  <c r="AC224" i="5"/>
  <c r="X224" i="5"/>
  <c r="AB230" i="5"/>
  <c r="V230" i="5"/>
  <c r="V225" i="5"/>
  <c r="AB225" i="5"/>
  <c r="AC228" i="5"/>
  <c r="X228" i="5"/>
  <c r="X227" i="5"/>
  <c r="AC227" i="5"/>
  <c r="AC226" i="5"/>
  <c r="X226" i="5"/>
  <c r="V228" i="5"/>
  <c r="AB228" i="5"/>
  <c r="AC230" i="5"/>
  <c r="X230" i="5"/>
  <c r="AB226" i="5"/>
  <c r="V226" i="5"/>
  <c r="X225" i="5"/>
  <c r="AC225" i="5"/>
  <c r="V224" i="5"/>
  <c r="AB224" i="5"/>
  <c r="AB227" i="5"/>
  <c r="V227" i="5"/>
  <c r="X229" i="5"/>
  <c r="AC229" i="5"/>
  <c r="V201" i="5"/>
  <c r="AB201" i="5"/>
  <c r="AB204" i="5"/>
  <c r="V204" i="5"/>
  <c r="V205" i="5"/>
  <c r="AB205" i="5"/>
  <c r="AB206" i="5"/>
  <c r="V206" i="5"/>
  <c r="AB202" i="5"/>
  <c r="V202" i="5"/>
  <c r="X205" i="5"/>
  <c r="AC205" i="5"/>
  <c r="AC202" i="5"/>
  <c r="X202" i="5"/>
  <c r="AC203" i="5"/>
  <c r="X203" i="5"/>
  <c r="AC204" i="5"/>
  <c r="X204" i="5"/>
  <c r="X201" i="5"/>
  <c r="AC201" i="5"/>
  <c r="AB203" i="5"/>
  <c r="V203" i="5"/>
  <c r="AC206" i="5"/>
  <c r="X206" i="5"/>
  <c r="V200" i="5"/>
  <c r="AB200" i="5"/>
  <c r="AC200" i="5"/>
  <c r="X200" i="5"/>
  <c r="V208" i="5"/>
  <c r="AB208" i="5"/>
  <c r="V212" i="5"/>
  <c r="AB212" i="5"/>
  <c r="AC211" i="5"/>
  <c r="X211" i="5"/>
  <c r="V209" i="5"/>
  <c r="AB209" i="5"/>
  <c r="V213" i="5"/>
  <c r="AB213" i="5"/>
  <c r="AB207" i="5"/>
  <c r="V207" i="5"/>
  <c r="X209" i="5"/>
  <c r="AC209" i="5"/>
  <c r="AC214" i="5"/>
  <c r="X214" i="5"/>
  <c r="AB211" i="5"/>
  <c r="V211" i="5"/>
  <c r="X213" i="5"/>
  <c r="AC213" i="5"/>
  <c r="AC212" i="5"/>
  <c r="X212" i="5"/>
  <c r="AB210" i="5"/>
  <c r="V210" i="5"/>
  <c r="AC208" i="5"/>
  <c r="X208" i="5"/>
  <c r="AC207" i="5"/>
  <c r="X207" i="5"/>
  <c r="AB214" i="5"/>
  <c r="V214" i="5"/>
  <c r="AC210" i="5"/>
  <c r="X210" i="5"/>
  <c r="AC186" i="5"/>
  <c r="X186" i="5"/>
  <c r="AB190" i="5"/>
  <c r="V190" i="5"/>
  <c r="V188" i="5"/>
  <c r="AB188" i="5"/>
  <c r="AC184" i="5"/>
  <c r="X184" i="5"/>
  <c r="AC187" i="5"/>
  <c r="X187" i="5"/>
  <c r="X189" i="5"/>
  <c r="AC189" i="5"/>
  <c r="AC188" i="5"/>
  <c r="X188" i="5"/>
  <c r="V185" i="5"/>
  <c r="AB185" i="5"/>
  <c r="AB186" i="5"/>
  <c r="V186" i="5"/>
  <c r="AB187" i="5"/>
  <c r="V187" i="5"/>
  <c r="AC190" i="5"/>
  <c r="X190" i="5"/>
  <c r="V184" i="5"/>
  <c r="AB184" i="5"/>
  <c r="V189" i="5"/>
  <c r="AB189" i="5"/>
  <c r="X185" i="5"/>
  <c r="AC185" i="5"/>
  <c r="V196" i="5"/>
  <c r="AB196" i="5"/>
  <c r="AB194" i="5"/>
  <c r="V194" i="5"/>
  <c r="V197" i="5"/>
  <c r="AB197" i="5"/>
  <c r="V192" i="5"/>
  <c r="AB192" i="5"/>
  <c r="AC192" i="5"/>
  <c r="X192" i="5"/>
  <c r="V193" i="5"/>
  <c r="AB193" i="5"/>
  <c r="AC194" i="5"/>
  <c r="X194" i="5"/>
  <c r="AB191" i="5"/>
  <c r="V191" i="5"/>
  <c r="AC198" i="5"/>
  <c r="X198" i="5"/>
  <c r="AC196" i="5"/>
  <c r="X196" i="5"/>
  <c r="AC191" i="5"/>
  <c r="X191" i="5"/>
  <c r="AC195" i="5"/>
  <c r="X195" i="5"/>
  <c r="AB195" i="5"/>
  <c r="V195" i="5"/>
  <c r="X193" i="5"/>
  <c r="AC193" i="5"/>
  <c r="AB198" i="5"/>
  <c r="V198" i="5"/>
  <c r="X197" i="5"/>
  <c r="AC197" i="5"/>
  <c r="AB170" i="5"/>
  <c r="V170" i="5"/>
  <c r="X173" i="5"/>
  <c r="AC173" i="5"/>
  <c r="X169" i="5"/>
  <c r="AC169" i="5"/>
  <c r="AB175" i="5"/>
  <c r="V175" i="5"/>
  <c r="AC171" i="5"/>
  <c r="X171" i="5"/>
  <c r="AB171" i="5"/>
  <c r="V171" i="5"/>
  <c r="AC170" i="5"/>
  <c r="X170" i="5"/>
  <c r="AC174" i="5"/>
  <c r="X174" i="5"/>
  <c r="AB174" i="5"/>
  <c r="V174" i="5"/>
  <c r="AC175" i="5"/>
  <c r="X175" i="5"/>
  <c r="V173" i="5"/>
  <c r="AB173" i="5"/>
  <c r="V169" i="5"/>
  <c r="AB169" i="5"/>
  <c r="X168" i="5"/>
  <c r="AC168" i="5"/>
  <c r="V168" i="5"/>
  <c r="AB168" i="5"/>
  <c r="V172" i="5"/>
  <c r="AB172" i="5"/>
  <c r="AC172" i="5"/>
  <c r="X172" i="5"/>
  <c r="V177" i="5"/>
  <c r="AB177" i="5"/>
  <c r="V181" i="5"/>
  <c r="AB181" i="5"/>
  <c r="V176" i="5"/>
  <c r="AB176" i="5"/>
  <c r="AC176" i="5"/>
  <c r="X176" i="5"/>
  <c r="X179" i="5"/>
  <c r="AC179" i="5"/>
  <c r="AC178" i="5"/>
  <c r="X178" i="5"/>
  <c r="V180" i="5"/>
  <c r="AB180" i="5"/>
  <c r="AC180" i="5"/>
  <c r="X180" i="5"/>
  <c r="AC182" i="5"/>
  <c r="X182" i="5"/>
  <c r="AB178" i="5"/>
  <c r="V178" i="5"/>
  <c r="AB182" i="5"/>
  <c r="V182" i="5"/>
  <c r="X177" i="5"/>
  <c r="AC177" i="5"/>
  <c r="AB179" i="5"/>
  <c r="V179" i="5"/>
  <c r="X181" i="5"/>
  <c r="AC181" i="5"/>
  <c r="AC164" i="5"/>
  <c r="X164" i="5"/>
  <c r="V161" i="5"/>
  <c r="AB161" i="5"/>
  <c r="AC166" i="5"/>
  <c r="X166" i="5"/>
  <c r="V152" i="5"/>
  <c r="AB152" i="5"/>
  <c r="AB166" i="5"/>
  <c r="V166" i="5"/>
  <c r="AC159" i="5"/>
  <c r="X159" i="5"/>
  <c r="V153" i="5"/>
  <c r="AB153" i="5"/>
  <c r="AC163" i="5"/>
  <c r="X163" i="5"/>
  <c r="V157" i="5"/>
  <c r="AB157" i="5"/>
  <c r="V165" i="5"/>
  <c r="AB165" i="5"/>
  <c r="X153" i="5"/>
  <c r="AC153" i="5"/>
  <c r="AB155" i="5"/>
  <c r="V155" i="5"/>
  <c r="X161" i="5"/>
  <c r="AC161" i="5"/>
  <c r="AB159" i="5"/>
  <c r="V159" i="5"/>
  <c r="V164" i="5"/>
  <c r="AB164" i="5"/>
  <c r="X165" i="5"/>
  <c r="AC165" i="5"/>
  <c r="AB163" i="5"/>
  <c r="V163" i="5"/>
  <c r="AB154" i="5"/>
  <c r="V154" i="5"/>
  <c r="AC152" i="5"/>
  <c r="X152" i="5"/>
  <c r="AC158" i="5"/>
  <c r="X158" i="5"/>
  <c r="AC154" i="5"/>
  <c r="X154" i="5"/>
  <c r="V156" i="5"/>
  <c r="AB156" i="5"/>
  <c r="V160" i="5"/>
  <c r="AB160" i="5"/>
  <c r="AB158" i="5"/>
  <c r="V158" i="5"/>
  <c r="AC156" i="5"/>
  <c r="X156" i="5"/>
  <c r="AC160" i="5"/>
  <c r="X160" i="5"/>
  <c r="X157" i="5"/>
  <c r="AC157" i="5"/>
  <c r="AB162" i="5"/>
  <c r="V162" i="5"/>
  <c r="AC155" i="5"/>
  <c r="X155" i="5"/>
  <c r="AC162" i="5"/>
  <c r="X162" i="5"/>
  <c r="AB141" i="5"/>
  <c r="V141" i="5"/>
  <c r="AB139" i="5"/>
  <c r="V139" i="5"/>
  <c r="AB136" i="5"/>
  <c r="V136" i="5"/>
  <c r="X141" i="5"/>
  <c r="AC141" i="5"/>
  <c r="X137" i="5"/>
  <c r="AC137" i="5"/>
  <c r="AC136" i="5"/>
  <c r="X136" i="5"/>
  <c r="V140" i="5"/>
  <c r="AB140" i="5"/>
  <c r="AC139" i="5"/>
  <c r="X139" i="5"/>
  <c r="V137" i="5"/>
  <c r="AB137" i="5"/>
  <c r="AB138" i="5"/>
  <c r="V138" i="5"/>
  <c r="AC138" i="5"/>
  <c r="X138" i="5"/>
  <c r="X140" i="5"/>
  <c r="AC140" i="5"/>
  <c r="V144" i="5"/>
  <c r="AB144" i="5"/>
  <c r="V148" i="5"/>
  <c r="AB148" i="5"/>
  <c r="AC143" i="5"/>
  <c r="X143" i="5"/>
  <c r="AC147" i="5"/>
  <c r="X147" i="5"/>
  <c r="X144" i="5"/>
  <c r="AC144" i="5"/>
  <c r="AC142" i="5"/>
  <c r="X142" i="5"/>
  <c r="AC146" i="5"/>
  <c r="X146" i="5"/>
  <c r="AB150" i="5"/>
  <c r="V150" i="5"/>
  <c r="AC150" i="5"/>
  <c r="X150" i="5"/>
  <c r="AB143" i="5"/>
  <c r="V143" i="5"/>
  <c r="V142" i="5"/>
  <c r="AB142" i="5"/>
  <c r="AB146" i="5"/>
  <c r="V146" i="5"/>
  <c r="AB147" i="5"/>
  <c r="V147" i="5"/>
  <c r="AC148" i="5"/>
  <c r="X148" i="5"/>
  <c r="V145" i="5"/>
  <c r="AB145" i="5"/>
  <c r="X145" i="5"/>
  <c r="AC145" i="5"/>
  <c r="V149" i="5"/>
  <c r="AB149" i="5"/>
  <c r="X149" i="5"/>
  <c r="AC149" i="5"/>
  <c r="AB123" i="5"/>
  <c r="V123" i="5"/>
  <c r="AB127" i="5"/>
  <c r="V127" i="5"/>
  <c r="V121" i="5"/>
  <c r="AB121" i="5"/>
  <c r="AC122" i="5"/>
  <c r="X122" i="5"/>
  <c r="X125" i="5"/>
  <c r="AC125" i="5"/>
  <c r="X123" i="5"/>
  <c r="AC123" i="5"/>
  <c r="AB122" i="5"/>
  <c r="V122" i="5"/>
  <c r="AC127" i="5"/>
  <c r="X127" i="5"/>
  <c r="V125" i="5"/>
  <c r="AB125" i="5"/>
  <c r="AC124" i="5"/>
  <c r="X124" i="5"/>
  <c r="V124" i="5"/>
  <c r="AB124" i="5"/>
  <c r="AB126" i="5"/>
  <c r="V126" i="5"/>
  <c r="X121" i="5"/>
  <c r="AC121" i="5"/>
  <c r="AC126" i="5"/>
  <c r="X126" i="5"/>
  <c r="V120" i="5"/>
  <c r="AB120" i="5"/>
  <c r="AC120" i="5"/>
  <c r="X120" i="5"/>
  <c r="V129" i="5"/>
  <c r="AB129" i="5"/>
  <c r="V128" i="5"/>
  <c r="AB128" i="5"/>
  <c r="X128" i="5"/>
  <c r="AC128" i="5"/>
  <c r="AC131" i="5"/>
  <c r="X131" i="5"/>
  <c r="X132" i="5"/>
  <c r="AC132" i="5"/>
  <c r="V132" i="5"/>
  <c r="AB132" i="5"/>
  <c r="AC134" i="5"/>
  <c r="X134" i="5"/>
  <c r="V133" i="5"/>
  <c r="AB133" i="5"/>
  <c r="X129" i="5"/>
  <c r="AC129" i="5"/>
  <c r="AB130" i="5"/>
  <c r="V130" i="5"/>
  <c r="X133" i="5"/>
  <c r="AC133" i="5"/>
  <c r="AB131" i="5"/>
  <c r="V131" i="5"/>
  <c r="AB134" i="5"/>
  <c r="V134" i="5"/>
  <c r="AC130" i="5"/>
  <c r="X130" i="5"/>
  <c r="AB110" i="5"/>
  <c r="V110" i="5"/>
  <c r="AB108" i="5"/>
  <c r="V108" i="5"/>
  <c r="AC106" i="5"/>
  <c r="X106" i="5"/>
  <c r="AB106" i="5"/>
  <c r="V106" i="5"/>
  <c r="AB107" i="5"/>
  <c r="V107" i="5"/>
  <c r="AC104" i="5"/>
  <c r="X104" i="5"/>
  <c r="X110" i="5"/>
  <c r="AC110" i="5"/>
  <c r="X105" i="5"/>
  <c r="AC105" i="5"/>
  <c r="V105" i="5"/>
  <c r="AB105" i="5"/>
  <c r="X109" i="5"/>
  <c r="AC109" i="5"/>
  <c r="V109" i="5"/>
  <c r="AB109" i="5"/>
  <c r="AC108" i="5"/>
  <c r="X108" i="5"/>
  <c r="V104" i="5"/>
  <c r="AB104" i="5"/>
  <c r="AC107" i="5"/>
  <c r="X107" i="5"/>
  <c r="V112" i="5"/>
  <c r="AB112" i="5"/>
  <c r="V116" i="5"/>
  <c r="AB116" i="5"/>
  <c r="V113" i="5"/>
  <c r="AB113" i="5"/>
  <c r="AC116" i="5"/>
  <c r="X116" i="5"/>
  <c r="AB118" i="5"/>
  <c r="V118" i="5"/>
  <c r="AC111" i="5"/>
  <c r="X111" i="5"/>
  <c r="AC115" i="5"/>
  <c r="X115" i="5"/>
  <c r="V117" i="5"/>
  <c r="AB117" i="5"/>
  <c r="AC114" i="5"/>
  <c r="X114" i="5"/>
  <c r="AB111" i="5"/>
  <c r="V111" i="5"/>
  <c r="AC118" i="5"/>
  <c r="X118" i="5"/>
  <c r="AB115" i="5"/>
  <c r="V115" i="5"/>
  <c r="X113" i="5"/>
  <c r="AC113" i="5"/>
  <c r="AC112" i="5"/>
  <c r="X112" i="5"/>
  <c r="AB114" i="5"/>
  <c r="V114" i="5"/>
  <c r="X117" i="5"/>
  <c r="AC117" i="5"/>
  <c r="AC72" i="5"/>
  <c r="AB72" i="5"/>
  <c r="V88" i="5"/>
  <c r="AB88" i="5"/>
  <c r="V89" i="5"/>
  <c r="AB89" i="5"/>
  <c r="AC88" i="5"/>
  <c r="X88" i="5"/>
  <c r="X89" i="5"/>
  <c r="AC89" i="5"/>
  <c r="AC99" i="5"/>
  <c r="X99" i="5"/>
  <c r="AC98" i="5"/>
  <c r="X98" i="5"/>
  <c r="AB94" i="5"/>
  <c r="V94" i="5"/>
  <c r="AC91" i="5"/>
  <c r="X91" i="5"/>
  <c r="AB98" i="5"/>
  <c r="V98" i="5"/>
  <c r="AC95" i="5"/>
  <c r="X95" i="5"/>
  <c r="V97" i="5"/>
  <c r="AB97" i="5"/>
  <c r="X97" i="5"/>
  <c r="AC97" i="5"/>
  <c r="V100" i="5"/>
  <c r="AB100" i="5"/>
  <c r="AB91" i="5"/>
  <c r="V91" i="5"/>
  <c r="V101" i="5"/>
  <c r="AB101" i="5"/>
  <c r="AC94" i="5"/>
  <c r="X94" i="5"/>
  <c r="AB102" i="5"/>
  <c r="V102" i="5"/>
  <c r="V93" i="5"/>
  <c r="AB93" i="5"/>
  <c r="V96" i="5"/>
  <c r="AB96" i="5"/>
  <c r="X101" i="5"/>
  <c r="AC101" i="5"/>
  <c r="AB99" i="5"/>
  <c r="V99" i="5"/>
  <c r="AC102" i="5"/>
  <c r="X102" i="5"/>
  <c r="AC96" i="5"/>
  <c r="X96" i="5"/>
  <c r="V92" i="5"/>
  <c r="AB92" i="5"/>
  <c r="AB95" i="5"/>
  <c r="V95" i="5"/>
  <c r="AC92" i="5"/>
  <c r="X92" i="5"/>
  <c r="AC90" i="5"/>
  <c r="X90" i="5"/>
  <c r="X93" i="5"/>
  <c r="AC93" i="5"/>
  <c r="AB90" i="5"/>
  <c r="V90" i="5"/>
  <c r="AC100" i="5"/>
  <c r="X100" i="5"/>
  <c r="AC83" i="5"/>
  <c r="X83" i="5"/>
  <c r="AC74" i="5"/>
  <c r="X74" i="5"/>
  <c r="V73" i="5"/>
  <c r="AB73" i="5"/>
  <c r="AC82" i="5"/>
  <c r="X82" i="5"/>
  <c r="AB77" i="5"/>
  <c r="V77" i="5"/>
  <c r="AC86" i="5"/>
  <c r="X86" i="5"/>
  <c r="V81" i="5"/>
  <c r="AB81" i="5"/>
  <c r="X76" i="5"/>
  <c r="AC76" i="5"/>
  <c r="AC78" i="5"/>
  <c r="X78" i="5"/>
  <c r="V76" i="5"/>
  <c r="AB76" i="5"/>
  <c r="AB75" i="5"/>
  <c r="V75" i="5"/>
  <c r="V80" i="5"/>
  <c r="AB80" i="5"/>
  <c r="X81" i="5"/>
  <c r="AC81" i="5"/>
  <c r="AB86" i="5"/>
  <c r="V86" i="5"/>
  <c r="X73" i="5"/>
  <c r="AC73" i="5"/>
  <c r="X77" i="5"/>
  <c r="AC77" i="5"/>
  <c r="AB74" i="5"/>
  <c r="V74" i="5"/>
  <c r="V84" i="5"/>
  <c r="AB84" i="5"/>
  <c r="X85" i="5"/>
  <c r="AC85" i="5"/>
  <c r="AB83" i="5"/>
  <c r="V83" i="5"/>
  <c r="V85" i="5"/>
  <c r="AB85" i="5"/>
  <c r="AB78" i="5"/>
  <c r="V78" i="5"/>
  <c r="AC75" i="5"/>
  <c r="X75" i="5"/>
  <c r="AC80" i="5"/>
  <c r="X80" i="5"/>
  <c r="AB79" i="5"/>
  <c r="V79" i="5"/>
  <c r="AB82" i="5"/>
  <c r="V82" i="5"/>
  <c r="AC79" i="5"/>
  <c r="X79" i="5"/>
  <c r="AC84" i="5"/>
  <c r="X84" i="5"/>
  <c r="V56" i="5"/>
  <c r="AB56" i="5"/>
  <c r="V57" i="5"/>
  <c r="AB57" i="5"/>
  <c r="AB58" i="5"/>
  <c r="V58" i="5"/>
  <c r="AC56" i="5"/>
  <c r="X56" i="5"/>
  <c r="X57" i="5"/>
  <c r="AC57" i="5"/>
  <c r="AC58" i="5"/>
  <c r="X58" i="5"/>
  <c r="AB62" i="5"/>
  <c r="V62" i="5"/>
  <c r="AC68" i="5"/>
  <c r="X68" i="5"/>
  <c r="AB59" i="5"/>
  <c r="V59" i="5"/>
  <c r="AC60" i="5"/>
  <c r="X60" i="5"/>
  <c r="AB63" i="5"/>
  <c r="V63" i="5"/>
  <c r="AC59" i="5"/>
  <c r="X59" i="5"/>
  <c r="AB67" i="5"/>
  <c r="V67" i="5"/>
  <c r="AC63" i="5"/>
  <c r="X63" i="5"/>
  <c r="V69" i="5"/>
  <c r="AB69" i="5"/>
  <c r="X61" i="5"/>
  <c r="AC61" i="5"/>
  <c r="AB66" i="5"/>
  <c r="V66" i="5"/>
  <c r="AB70" i="5"/>
  <c r="V70" i="5"/>
  <c r="AC64" i="5"/>
  <c r="X64" i="5"/>
  <c r="AC66" i="5"/>
  <c r="X66" i="5"/>
  <c r="V60" i="5"/>
  <c r="AB60" i="5"/>
  <c r="X65" i="5"/>
  <c r="AC65" i="5"/>
  <c r="AC67" i="5"/>
  <c r="X67" i="5"/>
  <c r="V65" i="5"/>
  <c r="AB65" i="5"/>
  <c r="V64" i="5"/>
  <c r="AB64" i="5"/>
  <c r="X69" i="5"/>
  <c r="AC69" i="5"/>
  <c r="AC62" i="5"/>
  <c r="X62" i="5"/>
  <c r="V61" i="5"/>
  <c r="AB61" i="5"/>
  <c r="V68" i="5"/>
  <c r="AB68" i="5"/>
  <c r="AC70" i="5"/>
  <c r="X70" i="5"/>
  <c r="V41" i="5"/>
  <c r="AB41" i="5"/>
  <c r="AB42" i="5"/>
  <c r="V42" i="5"/>
  <c r="AC40" i="5"/>
  <c r="X40" i="5"/>
  <c r="V40" i="5"/>
  <c r="AB40" i="5"/>
  <c r="X41" i="5"/>
  <c r="AC41" i="5"/>
  <c r="AC42" i="5"/>
  <c r="X42" i="5"/>
  <c r="AB43" i="5"/>
  <c r="V43" i="5"/>
  <c r="AC44" i="5"/>
  <c r="X44" i="5"/>
  <c r="AB49" i="5"/>
  <c r="V49" i="5"/>
  <c r="AC50" i="5"/>
  <c r="X50" i="5"/>
  <c r="AB50" i="5"/>
  <c r="V50" i="5"/>
  <c r="AC43" i="5"/>
  <c r="X43" i="5"/>
  <c r="AB48" i="5"/>
  <c r="V48" i="5"/>
  <c r="V45" i="5"/>
  <c r="AB45" i="5"/>
  <c r="AC45" i="5"/>
  <c r="X45" i="5"/>
  <c r="AC48" i="5"/>
  <c r="X48" i="5"/>
  <c r="AC54" i="5"/>
  <c r="X54" i="5"/>
  <c r="AB47" i="5"/>
  <c r="V47" i="5"/>
  <c r="V53" i="5"/>
  <c r="AB53" i="5"/>
  <c r="V51" i="5"/>
  <c r="AB51" i="5"/>
  <c r="AC51" i="5"/>
  <c r="X51" i="5"/>
  <c r="AB54" i="5"/>
  <c r="V54" i="5"/>
  <c r="V52" i="5"/>
  <c r="AB52" i="5"/>
  <c r="X53" i="5"/>
  <c r="AC53" i="5"/>
  <c r="AB44" i="5"/>
  <c r="V44" i="5"/>
  <c r="X46" i="5"/>
  <c r="AC46" i="5"/>
  <c r="AC49" i="5"/>
  <c r="X49" i="5"/>
  <c r="X47" i="5"/>
  <c r="AC47" i="5"/>
  <c r="V46" i="5"/>
  <c r="AB46" i="5"/>
  <c r="X52" i="5"/>
  <c r="AC52" i="5"/>
  <c r="AC570" i="2"/>
  <c r="X570" i="2"/>
  <c r="AB582" i="2"/>
  <c r="V582" i="2"/>
  <c r="AC580" i="2"/>
  <c r="X580" i="2"/>
  <c r="V569" i="2"/>
  <c r="AB569" i="2"/>
  <c r="AC571" i="2"/>
  <c r="X571" i="2"/>
  <c r="V581" i="2"/>
  <c r="AB581" i="2"/>
  <c r="AC575" i="2"/>
  <c r="X575" i="2"/>
  <c r="X579" i="2"/>
  <c r="AC579" i="2"/>
  <c r="V568" i="2"/>
  <c r="AB568" i="2"/>
  <c r="V572" i="2"/>
  <c r="AB572" i="2"/>
  <c r="V576" i="2"/>
  <c r="AB576" i="2"/>
  <c r="AB575" i="2"/>
  <c r="V575" i="2"/>
  <c r="AB578" i="2"/>
  <c r="V578" i="2"/>
  <c r="X569" i="2"/>
  <c r="AC569" i="2"/>
  <c r="AC574" i="2"/>
  <c r="X574" i="2"/>
  <c r="AB571" i="2"/>
  <c r="V571" i="2"/>
  <c r="AB579" i="2"/>
  <c r="V579" i="2"/>
  <c r="AC568" i="2"/>
  <c r="X568" i="2"/>
  <c r="X573" i="2"/>
  <c r="AC573" i="2"/>
  <c r="V577" i="2"/>
  <c r="AB577" i="2"/>
  <c r="V580" i="2"/>
  <c r="AB580" i="2"/>
  <c r="AB570" i="2"/>
  <c r="V570" i="2"/>
  <c r="AC572" i="2"/>
  <c r="X572" i="2"/>
  <c r="X577" i="2"/>
  <c r="AC577" i="2"/>
  <c r="V573" i="2"/>
  <c r="AB573" i="2"/>
  <c r="AC578" i="2"/>
  <c r="X578" i="2"/>
  <c r="AC582" i="2"/>
  <c r="X582" i="2"/>
  <c r="AB574" i="2"/>
  <c r="V574" i="2"/>
  <c r="AC576" i="2"/>
  <c r="X576" i="2"/>
  <c r="X581" i="2"/>
  <c r="AC581" i="2"/>
  <c r="AC554" i="2"/>
  <c r="X554" i="2"/>
  <c r="AB561" i="2"/>
  <c r="V561" i="2"/>
  <c r="AC558" i="2"/>
  <c r="X558" i="2"/>
  <c r="V565" i="2"/>
  <c r="AB565" i="2"/>
  <c r="AC562" i="2"/>
  <c r="X562" i="2"/>
  <c r="AC563" i="2"/>
  <c r="X563" i="2"/>
  <c r="AB557" i="2"/>
  <c r="V557" i="2"/>
  <c r="AB563" i="2"/>
  <c r="V563" i="2"/>
  <c r="AC566" i="2"/>
  <c r="X566" i="2"/>
  <c r="V552" i="2"/>
  <c r="AB552" i="2"/>
  <c r="AC560" i="2"/>
  <c r="X560" i="2"/>
  <c r="V553" i="2"/>
  <c r="AB553" i="2"/>
  <c r="AC552" i="2"/>
  <c r="X552" i="2"/>
  <c r="V560" i="2"/>
  <c r="AB560" i="2"/>
  <c r="V558" i="2"/>
  <c r="AB558" i="2"/>
  <c r="V564" i="2"/>
  <c r="AB564" i="2"/>
  <c r="X557" i="2"/>
  <c r="AC557" i="2"/>
  <c r="AB555" i="2"/>
  <c r="V555" i="2"/>
  <c r="AB554" i="2"/>
  <c r="V554" i="2"/>
  <c r="AB562" i="2"/>
  <c r="V562" i="2"/>
  <c r="AC564" i="2"/>
  <c r="X564" i="2"/>
  <c r="X561" i="2"/>
  <c r="AC561" i="2"/>
  <c r="AB566" i="2"/>
  <c r="V566" i="2"/>
  <c r="AC555" i="2"/>
  <c r="X555" i="2"/>
  <c r="X565" i="2"/>
  <c r="AC565" i="2"/>
  <c r="V556" i="2"/>
  <c r="AB556" i="2"/>
  <c r="X553" i="2"/>
  <c r="AC553" i="2"/>
  <c r="AB559" i="2"/>
  <c r="V559" i="2"/>
  <c r="AC559" i="2"/>
  <c r="X559" i="2"/>
  <c r="X556" i="2"/>
  <c r="AC556" i="2"/>
  <c r="V537" i="2"/>
  <c r="AB537" i="2"/>
  <c r="AB538" i="2"/>
  <c r="V538" i="2"/>
  <c r="AC536" i="2"/>
  <c r="X536" i="2"/>
  <c r="X537" i="2"/>
  <c r="AC537" i="2"/>
  <c r="V536" i="2"/>
  <c r="AB536" i="2"/>
  <c r="AC538" i="2"/>
  <c r="X538" i="2"/>
  <c r="AB539" i="2"/>
  <c r="V539" i="2"/>
  <c r="AC539" i="2"/>
  <c r="X539" i="2"/>
  <c r="AB542" i="2"/>
  <c r="V542" i="2"/>
  <c r="AC543" i="2"/>
  <c r="X543" i="2"/>
  <c r="AB546" i="2"/>
  <c r="V546" i="2"/>
  <c r="AC547" i="2"/>
  <c r="X547" i="2"/>
  <c r="AB550" i="2"/>
  <c r="V550" i="2"/>
  <c r="AC548" i="2"/>
  <c r="X548" i="2"/>
  <c r="V541" i="2"/>
  <c r="AB541" i="2"/>
  <c r="AC546" i="2"/>
  <c r="X546" i="2"/>
  <c r="AC550" i="2"/>
  <c r="X550" i="2"/>
  <c r="V540" i="2"/>
  <c r="AB540" i="2"/>
  <c r="X541" i="2"/>
  <c r="AC541" i="2"/>
  <c r="X540" i="2"/>
  <c r="AC540" i="2"/>
  <c r="AB543" i="2"/>
  <c r="V543" i="2"/>
  <c r="V544" i="2"/>
  <c r="AB544" i="2"/>
  <c r="X545" i="2"/>
  <c r="AC545" i="2"/>
  <c r="V549" i="2"/>
  <c r="AB549" i="2"/>
  <c r="V548" i="2"/>
  <c r="AB548" i="2"/>
  <c r="X549" i="2"/>
  <c r="AC549" i="2"/>
  <c r="AC542" i="2"/>
  <c r="X542" i="2"/>
  <c r="V545" i="2"/>
  <c r="AB545" i="2"/>
  <c r="AB547" i="2"/>
  <c r="V547" i="2"/>
  <c r="AC544" i="2"/>
  <c r="X544" i="2"/>
  <c r="AB523" i="2"/>
  <c r="V523" i="2"/>
  <c r="X521" i="2"/>
  <c r="AC521" i="2"/>
  <c r="AC524" i="2"/>
  <c r="X524" i="2"/>
  <c r="AB522" i="2"/>
  <c r="V522" i="2"/>
  <c r="AC522" i="2"/>
  <c r="X522" i="2"/>
  <c r="V524" i="2"/>
  <c r="AB524" i="2"/>
  <c r="AC520" i="2"/>
  <c r="X520" i="2"/>
  <c r="V521" i="2"/>
  <c r="AB521" i="2"/>
  <c r="V520" i="2"/>
  <c r="AB520" i="2"/>
  <c r="AC523" i="2"/>
  <c r="X523" i="2"/>
  <c r="X532" i="2"/>
  <c r="AC532" i="2"/>
  <c r="AC527" i="2"/>
  <c r="X527" i="2"/>
  <c r="AB526" i="2"/>
  <c r="V526" i="2"/>
  <c r="AC531" i="2"/>
  <c r="X531" i="2"/>
  <c r="AB530" i="2"/>
  <c r="V530" i="2"/>
  <c r="X528" i="2"/>
  <c r="AC528" i="2"/>
  <c r="AB534" i="2"/>
  <c r="V534" i="2"/>
  <c r="AC526" i="2"/>
  <c r="X526" i="2"/>
  <c r="V525" i="2"/>
  <c r="AB525" i="2"/>
  <c r="AC530" i="2"/>
  <c r="X530" i="2"/>
  <c r="V532" i="2"/>
  <c r="AB532" i="2"/>
  <c r="AB527" i="2"/>
  <c r="V527" i="2"/>
  <c r="AB529" i="2"/>
  <c r="V529" i="2"/>
  <c r="V533" i="2"/>
  <c r="AB533" i="2"/>
  <c r="X525" i="2"/>
  <c r="AC525" i="2"/>
  <c r="AC534" i="2"/>
  <c r="X534" i="2"/>
  <c r="AB531" i="2"/>
  <c r="V531" i="2"/>
  <c r="X529" i="2"/>
  <c r="AC529" i="2"/>
  <c r="V528" i="2"/>
  <c r="AB528" i="2"/>
  <c r="X533" i="2"/>
  <c r="AC533" i="2"/>
  <c r="V505" i="2"/>
  <c r="AB505" i="2"/>
  <c r="AB506" i="2"/>
  <c r="V506" i="2"/>
  <c r="V504" i="2"/>
  <c r="AB504" i="2"/>
  <c r="AC472" i="2"/>
  <c r="AC504" i="2"/>
  <c r="X504" i="2"/>
  <c r="X505" i="2"/>
  <c r="AC505" i="2"/>
  <c r="AC506" i="2"/>
  <c r="X506" i="2"/>
  <c r="AB511" i="2"/>
  <c r="V511" i="2"/>
  <c r="AC507" i="2"/>
  <c r="X507" i="2"/>
  <c r="AB515" i="2"/>
  <c r="V515" i="2"/>
  <c r="AC511" i="2"/>
  <c r="X511" i="2"/>
  <c r="AC516" i="2"/>
  <c r="X516" i="2"/>
  <c r="AB507" i="2"/>
  <c r="V507" i="2"/>
  <c r="AB510" i="2"/>
  <c r="V510" i="2"/>
  <c r="AC515" i="2"/>
  <c r="X515" i="2"/>
  <c r="AB518" i="2"/>
  <c r="V518" i="2"/>
  <c r="V509" i="2"/>
  <c r="AB509" i="2"/>
  <c r="AC512" i="2"/>
  <c r="X512" i="2"/>
  <c r="V513" i="2"/>
  <c r="AB513" i="2"/>
  <c r="AC514" i="2"/>
  <c r="X514" i="2"/>
  <c r="AC510" i="2"/>
  <c r="X510" i="2"/>
  <c r="V517" i="2"/>
  <c r="AB517" i="2"/>
  <c r="X509" i="2"/>
  <c r="AC509" i="2"/>
  <c r="AC508" i="2"/>
  <c r="X508" i="2"/>
  <c r="V508" i="2"/>
  <c r="AB508" i="2"/>
  <c r="X513" i="2"/>
  <c r="AC513" i="2"/>
  <c r="AB514" i="2"/>
  <c r="V514" i="2"/>
  <c r="V512" i="2"/>
  <c r="AB512" i="2"/>
  <c r="X517" i="2"/>
  <c r="AC517" i="2"/>
  <c r="V516" i="2"/>
  <c r="AB516" i="2"/>
  <c r="AC518" i="2"/>
  <c r="X518" i="2"/>
  <c r="AB472" i="2"/>
  <c r="V488" i="2"/>
  <c r="AB488" i="2"/>
  <c r="V489" i="2"/>
  <c r="AB489" i="2"/>
  <c r="AC488" i="2"/>
  <c r="X488" i="2"/>
  <c r="X489" i="2"/>
  <c r="AC489" i="2"/>
  <c r="AB498" i="2"/>
  <c r="V498" i="2"/>
  <c r="V492" i="2"/>
  <c r="AB492" i="2"/>
  <c r="AB490" i="2"/>
  <c r="V490" i="2"/>
  <c r="AC500" i="2"/>
  <c r="X500" i="2"/>
  <c r="AB502" i="2"/>
  <c r="V502" i="2"/>
  <c r="X499" i="2"/>
  <c r="AC499" i="2"/>
  <c r="V496" i="2"/>
  <c r="AB496" i="2"/>
  <c r="V497" i="2"/>
  <c r="AB497" i="2"/>
  <c r="V500" i="2"/>
  <c r="AB500" i="2"/>
  <c r="X493" i="2"/>
  <c r="AC493" i="2"/>
  <c r="AB494" i="2"/>
  <c r="V494" i="2"/>
  <c r="AC495" i="2"/>
  <c r="X495" i="2"/>
  <c r="AC490" i="2"/>
  <c r="X490" i="2"/>
  <c r="AC494" i="2"/>
  <c r="X494" i="2"/>
  <c r="AB491" i="2"/>
  <c r="V491" i="2"/>
  <c r="X497" i="2"/>
  <c r="AC497" i="2"/>
  <c r="AC491" i="2"/>
  <c r="X491" i="2"/>
  <c r="V493" i="2"/>
  <c r="AB493" i="2"/>
  <c r="AC498" i="2"/>
  <c r="X498" i="2"/>
  <c r="AC502" i="2"/>
  <c r="X502" i="2"/>
  <c r="AB495" i="2"/>
  <c r="V495" i="2"/>
  <c r="AC492" i="2"/>
  <c r="X492" i="2"/>
  <c r="X501" i="2"/>
  <c r="AC501" i="2"/>
  <c r="V501" i="2"/>
  <c r="AB501" i="2"/>
  <c r="AB499" i="2"/>
  <c r="V499" i="2"/>
  <c r="AC496" i="2"/>
  <c r="X496" i="2"/>
  <c r="V481" i="2"/>
  <c r="AB481" i="2"/>
  <c r="AB478" i="2"/>
  <c r="V478" i="2"/>
  <c r="AC479" i="2"/>
  <c r="X479" i="2"/>
  <c r="AB482" i="2"/>
  <c r="V482" i="2"/>
  <c r="AC483" i="2"/>
  <c r="X483" i="2"/>
  <c r="V473" i="2"/>
  <c r="AB473" i="2"/>
  <c r="AB475" i="2"/>
  <c r="V475" i="2"/>
  <c r="V480" i="2"/>
  <c r="AB480" i="2"/>
  <c r="X485" i="2"/>
  <c r="AC485" i="2"/>
  <c r="AC482" i="2"/>
  <c r="X482" i="2"/>
  <c r="X481" i="2"/>
  <c r="AC481" i="2"/>
  <c r="AB483" i="2"/>
  <c r="V483" i="2"/>
  <c r="V484" i="2"/>
  <c r="AB484" i="2"/>
  <c r="AC474" i="2"/>
  <c r="X474" i="2"/>
  <c r="AB486" i="2"/>
  <c r="V486" i="2"/>
  <c r="AC480" i="2"/>
  <c r="X480" i="2"/>
  <c r="V477" i="2"/>
  <c r="AB477" i="2"/>
  <c r="X477" i="2"/>
  <c r="AC477" i="2"/>
  <c r="V476" i="2"/>
  <c r="AB476" i="2"/>
  <c r="AB479" i="2"/>
  <c r="V479" i="2"/>
  <c r="AC476" i="2"/>
  <c r="X476" i="2"/>
  <c r="AC478" i="2"/>
  <c r="X478" i="2"/>
  <c r="AC484" i="2"/>
  <c r="X484" i="2"/>
  <c r="X473" i="2"/>
  <c r="AC473" i="2"/>
  <c r="V485" i="2"/>
  <c r="AB485" i="2"/>
  <c r="AB474" i="2"/>
  <c r="V474" i="2"/>
  <c r="AC475" i="2"/>
  <c r="X475" i="2"/>
  <c r="AC486" i="2"/>
  <c r="X486" i="2"/>
  <c r="V457" i="2"/>
  <c r="AB457" i="2"/>
  <c r="V461" i="2"/>
  <c r="AB461" i="2"/>
  <c r="V460" i="2"/>
  <c r="AB460" i="2"/>
  <c r="X457" i="2"/>
  <c r="AC457" i="2"/>
  <c r="X461" i="2"/>
  <c r="AC461" i="2"/>
  <c r="V456" i="2"/>
  <c r="AB456" i="2"/>
  <c r="V459" i="2"/>
  <c r="AB459" i="2"/>
  <c r="AC460" i="2"/>
  <c r="X460" i="2"/>
  <c r="AC459" i="2"/>
  <c r="X459" i="2"/>
  <c r="AB458" i="2"/>
  <c r="V458" i="2"/>
  <c r="X456" i="2"/>
  <c r="AC456" i="2"/>
  <c r="AC458" i="2"/>
  <c r="X458" i="2"/>
  <c r="AC463" i="2"/>
  <c r="X463" i="2"/>
  <c r="V469" i="2"/>
  <c r="AB469" i="2"/>
  <c r="V464" i="2"/>
  <c r="AB464" i="2"/>
  <c r="V468" i="2"/>
  <c r="AB468" i="2"/>
  <c r="AC467" i="2"/>
  <c r="X467" i="2"/>
  <c r="V467" i="2"/>
  <c r="AB467" i="2"/>
  <c r="AB462" i="2"/>
  <c r="V462" i="2"/>
  <c r="AC466" i="2"/>
  <c r="X466" i="2"/>
  <c r="AC468" i="2"/>
  <c r="X468" i="2"/>
  <c r="AB466" i="2"/>
  <c r="V466" i="2"/>
  <c r="AC470" i="2"/>
  <c r="X470" i="2"/>
  <c r="AC464" i="2"/>
  <c r="X464" i="2"/>
  <c r="AC462" i="2"/>
  <c r="X462" i="2"/>
  <c r="AB470" i="2"/>
  <c r="V470" i="2"/>
  <c r="X465" i="2"/>
  <c r="AC465" i="2"/>
  <c r="AB463" i="2"/>
  <c r="V463" i="2"/>
  <c r="V465" i="2"/>
  <c r="AB465" i="2"/>
  <c r="X469" i="2"/>
  <c r="AC469" i="2"/>
  <c r="AC440" i="2"/>
  <c r="X440" i="2"/>
  <c r="AC448" i="2"/>
  <c r="X448" i="2"/>
  <c r="AB454" i="2"/>
  <c r="V454" i="2"/>
  <c r="AC452" i="2"/>
  <c r="X452" i="2"/>
  <c r="V441" i="2"/>
  <c r="AB441" i="2"/>
  <c r="AC444" i="2"/>
  <c r="X444" i="2"/>
  <c r="V445" i="2"/>
  <c r="AB445" i="2"/>
  <c r="AC446" i="2"/>
  <c r="X446" i="2"/>
  <c r="X445" i="2"/>
  <c r="AC445" i="2"/>
  <c r="AB447" i="2"/>
  <c r="V447" i="2"/>
  <c r="V452" i="2"/>
  <c r="AB452" i="2"/>
  <c r="X449" i="2"/>
  <c r="AC449" i="2"/>
  <c r="V453" i="2"/>
  <c r="AB453" i="2"/>
  <c r="AB451" i="2"/>
  <c r="V451" i="2"/>
  <c r="AB443" i="2"/>
  <c r="V443" i="2"/>
  <c r="AB442" i="2"/>
  <c r="V442" i="2"/>
  <c r="AC443" i="2"/>
  <c r="X443" i="2"/>
  <c r="X453" i="2"/>
  <c r="AC453" i="2"/>
  <c r="V440" i="2"/>
  <c r="AB440" i="2"/>
  <c r="V444" i="2"/>
  <c r="AB444" i="2"/>
  <c r="V448" i="2"/>
  <c r="AB448" i="2"/>
  <c r="AB446" i="2"/>
  <c r="V446" i="2"/>
  <c r="AC447" i="2"/>
  <c r="X447" i="2"/>
  <c r="AC442" i="2"/>
  <c r="X442" i="2"/>
  <c r="V449" i="2"/>
  <c r="AB449" i="2"/>
  <c r="AC450" i="2"/>
  <c r="X450" i="2"/>
  <c r="X441" i="2"/>
  <c r="AC441" i="2"/>
  <c r="AB450" i="2"/>
  <c r="V450" i="2"/>
  <c r="AC451" i="2"/>
  <c r="X451" i="2"/>
  <c r="AC454" i="2"/>
  <c r="X454" i="2"/>
  <c r="AC431" i="2"/>
  <c r="X431" i="2"/>
  <c r="AC435" i="2"/>
  <c r="X435" i="2"/>
  <c r="AC426" i="2"/>
  <c r="X426" i="2"/>
  <c r="AC430" i="2"/>
  <c r="X430" i="2"/>
  <c r="AB434" i="2"/>
  <c r="V434" i="2"/>
  <c r="AC436" i="2"/>
  <c r="X436" i="2"/>
  <c r="AB438" i="2"/>
  <c r="V438" i="2"/>
  <c r="AC427" i="2"/>
  <c r="X427" i="2"/>
  <c r="V429" i="2"/>
  <c r="AB429" i="2"/>
  <c r="V424" i="2"/>
  <c r="AB424" i="2"/>
  <c r="V432" i="2"/>
  <c r="AB432" i="2"/>
  <c r="AB431" i="2"/>
  <c r="V431" i="2"/>
  <c r="V425" i="2"/>
  <c r="AB425" i="2"/>
  <c r="X425" i="2"/>
  <c r="AC425" i="2"/>
  <c r="V436" i="2"/>
  <c r="AB436" i="2"/>
  <c r="AB435" i="2"/>
  <c r="V435" i="2"/>
  <c r="AC424" i="2"/>
  <c r="X424" i="2"/>
  <c r="X429" i="2"/>
  <c r="AC429" i="2"/>
  <c r="V428" i="2"/>
  <c r="AB428" i="2"/>
  <c r="AC434" i="2"/>
  <c r="X434" i="2"/>
  <c r="AC438" i="2"/>
  <c r="X438" i="2"/>
  <c r="AB426" i="2"/>
  <c r="V426" i="2"/>
  <c r="AC428" i="2"/>
  <c r="X428" i="2"/>
  <c r="X433" i="2"/>
  <c r="AC433" i="2"/>
  <c r="V437" i="2"/>
  <c r="AB437" i="2"/>
  <c r="V433" i="2"/>
  <c r="AB433" i="2"/>
  <c r="AB427" i="2"/>
  <c r="V427" i="2"/>
  <c r="AB430" i="2"/>
  <c r="V430" i="2"/>
  <c r="AC432" i="2"/>
  <c r="X432" i="2"/>
  <c r="X437" i="2"/>
  <c r="AC437" i="2"/>
  <c r="AB410" i="2"/>
  <c r="V410" i="2"/>
  <c r="V409" i="2"/>
  <c r="AB409" i="2"/>
  <c r="AC408" i="2"/>
  <c r="X408" i="2"/>
  <c r="V408" i="2"/>
  <c r="AB408" i="2"/>
  <c r="X409" i="2"/>
  <c r="AC409" i="2"/>
  <c r="AC410" i="2"/>
  <c r="X410" i="2"/>
  <c r="AC415" i="2"/>
  <c r="X415" i="2"/>
  <c r="AC419" i="2"/>
  <c r="X419" i="2"/>
  <c r="AB418" i="2"/>
  <c r="V418" i="2"/>
  <c r="AB422" i="2"/>
  <c r="V422" i="2"/>
  <c r="AB419" i="2"/>
  <c r="V419" i="2"/>
  <c r="AC412" i="2"/>
  <c r="X412" i="2"/>
  <c r="AB411" i="2"/>
  <c r="V411" i="2"/>
  <c r="AC411" i="2"/>
  <c r="X411" i="2"/>
  <c r="AC420" i="2"/>
  <c r="X420" i="2"/>
  <c r="AC422" i="2"/>
  <c r="X422" i="2"/>
  <c r="X413" i="2"/>
  <c r="AC413" i="2"/>
  <c r="V421" i="2"/>
  <c r="AB421" i="2"/>
  <c r="X417" i="2"/>
  <c r="AC417" i="2"/>
  <c r="AC416" i="2"/>
  <c r="X416" i="2"/>
  <c r="V413" i="2"/>
  <c r="AB413" i="2"/>
  <c r="V412" i="2"/>
  <c r="AB412" i="2"/>
  <c r="X421" i="2"/>
  <c r="AC421" i="2"/>
  <c r="AB415" i="2"/>
  <c r="V415" i="2"/>
  <c r="V417" i="2"/>
  <c r="AB417" i="2"/>
  <c r="V416" i="2"/>
  <c r="AB416" i="2"/>
  <c r="AC418" i="2"/>
  <c r="X418" i="2"/>
  <c r="AB414" i="2"/>
  <c r="V414" i="2"/>
  <c r="V420" i="2"/>
  <c r="AB420" i="2"/>
  <c r="AC414" i="2"/>
  <c r="X414" i="2"/>
  <c r="AB406" i="2"/>
  <c r="V406" i="2"/>
  <c r="AC403" i="2"/>
  <c r="X403" i="2"/>
  <c r="V393" i="2"/>
  <c r="AB393" i="2"/>
  <c r="AC396" i="2"/>
  <c r="X396" i="2"/>
  <c r="V397" i="2"/>
  <c r="AB397" i="2"/>
  <c r="AC404" i="2"/>
  <c r="X404" i="2"/>
  <c r="V401" i="2"/>
  <c r="AB401" i="2"/>
  <c r="AC392" i="2"/>
  <c r="X392" i="2"/>
  <c r="AC402" i="2"/>
  <c r="X402" i="2"/>
  <c r="AB395" i="2"/>
  <c r="V395" i="2"/>
  <c r="AB403" i="2"/>
  <c r="V403" i="2"/>
  <c r="V404" i="2"/>
  <c r="AB404" i="2"/>
  <c r="X405" i="2"/>
  <c r="AC405" i="2"/>
  <c r="V405" i="2"/>
  <c r="AB405" i="2"/>
  <c r="X393" i="2"/>
  <c r="AC393" i="2"/>
  <c r="X397" i="2"/>
  <c r="AC397" i="2"/>
  <c r="V400" i="2"/>
  <c r="AB400" i="2"/>
  <c r="AB394" i="2"/>
  <c r="V394" i="2"/>
  <c r="AC400" i="2"/>
  <c r="X400" i="2"/>
  <c r="AC398" i="2"/>
  <c r="X398" i="2"/>
  <c r="V392" i="2"/>
  <c r="AB392" i="2"/>
  <c r="V396" i="2"/>
  <c r="AB396" i="2"/>
  <c r="X401" i="2"/>
  <c r="AC401" i="2"/>
  <c r="AB398" i="2"/>
  <c r="V398" i="2"/>
  <c r="AC395" i="2"/>
  <c r="X395" i="2"/>
  <c r="AC406" i="2"/>
  <c r="X406" i="2"/>
  <c r="AB399" i="2"/>
  <c r="V399" i="2"/>
  <c r="AB402" i="2"/>
  <c r="V402" i="2"/>
  <c r="AC399" i="2"/>
  <c r="X399" i="2"/>
  <c r="AC394" i="2"/>
  <c r="X394" i="2"/>
  <c r="AC390" i="2"/>
  <c r="X390" i="2"/>
  <c r="AB390" i="2"/>
  <c r="V390" i="2"/>
  <c r="AC387" i="2"/>
  <c r="X387" i="2"/>
  <c r="V377" i="2"/>
  <c r="AB377" i="2"/>
  <c r="AC384" i="2"/>
  <c r="X384" i="2"/>
  <c r="V381" i="2"/>
  <c r="AB381" i="2"/>
  <c r="AC388" i="2"/>
  <c r="X388" i="2"/>
  <c r="AC378" i="2"/>
  <c r="X378" i="2"/>
  <c r="X377" i="2"/>
  <c r="AC377" i="2"/>
  <c r="X381" i="2"/>
  <c r="AC381" i="2"/>
  <c r="AB383" i="2"/>
  <c r="V383" i="2"/>
  <c r="V388" i="2"/>
  <c r="AB388" i="2"/>
  <c r="X389" i="2"/>
  <c r="AC389" i="2"/>
  <c r="V389" i="2"/>
  <c r="AB389" i="2"/>
  <c r="V380" i="2"/>
  <c r="AB380" i="2"/>
  <c r="V384" i="2"/>
  <c r="AB384" i="2"/>
  <c r="AB378" i="2"/>
  <c r="V378" i="2"/>
  <c r="AC380" i="2"/>
  <c r="X380" i="2"/>
  <c r="AC376" i="2"/>
  <c r="X376" i="2"/>
  <c r="V385" i="2"/>
  <c r="AB385" i="2"/>
  <c r="AB379" i="2"/>
  <c r="V379" i="2"/>
  <c r="AB387" i="2"/>
  <c r="V387" i="2"/>
  <c r="AB382" i="2"/>
  <c r="V382" i="2"/>
  <c r="AC379" i="2"/>
  <c r="X379" i="2"/>
  <c r="AC386" i="2"/>
  <c r="X386" i="2"/>
  <c r="V376" i="2"/>
  <c r="AB376" i="2"/>
  <c r="X385" i="2"/>
  <c r="AC385" i="2"/>
  <c r="AB386" i="2"/>
  <c r="V386" i="2"/>
  <c r="AC383" i="2"/>
  <c r="X383" i="2"/>
  <c r="AC382" i="2"/>
  <c r="X382" i="2"/>
  <c r="V360" i="2"/>
  <c r="AB360" i="2"/>
  <c r="AB374" i="2"/>
  <c r="V374" i="2"/>
  <c r="AC367" i="2"/>
  <c r="X367" i="2"/>
  <c r="V361" i="2"/>
  <c r="AB361" i="2"/>
  <c r="AC371" i="2"/>
  <c r="X371" i="2"/>
  <c r="V365" i="2"/>
  <c r="AB365" i="2"/>
  <c r="AC368" i="2"/>
  <c r="X368" i="2"/>
  <c r="V369" i="2"/>
  <c r="AB369" i="2"/>
  <c r="AB367" i="2"/>
  <c r="V367" i="2"/>
  <c r="X328" i="2"/>
  <c r="AB371" i="2"/>
  <c r="V371" i="2"/>
  <c r="V373" i="2"/>
  <c r="AB373" i="2"/>
  <c r="X373" i="2"/>
  <c r="AC373" i="2"/>
  <c r="AC372" i="2"/>
  <c r="X372" i="2"/>
  <c r="X361" i="2"/>
  <c r="AC361" i="2"/>
  <c r="X365" i="2"/>
  <c r="AC365" i="2"/>
  <c r="V372" i="2"/>
  <c r="AB372" i="2"/>
  <c r="AB362" i="2"/>
  <c r="V362" i="2"/>
  <c r="AC360" i="2"/>
  <c r="X360" i="2"/>
  <c r="AC362" i="2"/>
  <c r="X362" i="2"/>
  <c r="V368" i="2"/>
  <c r="AB368" i="2"/>
  <c r="X369" i="2"/>
  <c r="AC369" i="2"/>
  <c r="AB366" i="2"/>
  <c r="V366" i="2"/>
  <c r="AC364" i="2"/>
  <c r="X364" i="2"/>
  <c r="AC366" i="2"/>
  <c r="X366" i="2"/>
  <c r="AC370" i="2"/>
  <c r="X370" i="2"/>
  <c r="V364" i="2"/>
  <c r="AB364" i="2"/>
  <c r="AB363" i="2"/>
  <c r="V363" i="2"/>
  <c r="AB370" i="2"/>
  <c r="V370" i="2"/>
  <c r="AC363" i="2"/>
  <c r="X363" i="2"/>
  <c r="AC374" i="2"/>
  <c r="X374" i="2"/>
  <c r="X345" i="2"/>
  <c r="AC345" i="2"/>
  <c r="X349" i="2"/>
  <c r="AC349" i="2"/>
  <c r="AB328" i="2"/>
  <c r="V349" i="2"/>
  <c r="AB349" i="2"/>
  <c r="AC344" i="2"/>
  <c r="X344" i="2"/>
  <c r="V353" i="2"/>
  <c r="AB353" i="2"/>
  <c r="AC348" i="2"/>
  <c r="X348" i="2"/>
  <c r="AC354" i="2"/>
  <c r="X354" i="2"/>
  <c r="V348" i="2"/>
  <c r="AB348" i="2"/>
  <c r="V356" i="2"/>
  <c r="AB356" i="2"/>
  <c r="AB346" i="2"/>
  <c r="V346" i="2"/>
  <c r="AB350" i="2"/>
  <c r="V350" i="2"/>
  <c r="AC356" i="2"/>
  <c r="X356" i="2"/>
  <c r="AC346" i="2"/>
  <c r="X346" i="2"/>
  <c r="V357" i="2"/>
  <c r="AB357" i="2"/>
  <c r="V344" i="2"/>
  <c r="AB344" i="2"/>
  <c r="V352" i="2"/>
  <c r="AB352" i="2"/>
  <c r="AB351" i="2"/>
  <c r="V351" i="2"/>
  <c r="X357" i="2"/>
  <c r="AC357" i="2"/>
  <c r="AB354" i="2"/>
  <c r="V354" i="2"/>
  <c r="AC347" i="2"/>
  <c r="X347" i="2"/>
  <c r="AC358" i="2"/>
  <c r="X358" i="2"/>
  <c r="AC352" i="2"/>
  <c r="X352" i="2"/>
  <c r="AB347" i="2"/>
  <c r="V347" i="2"/>
  <c r="AB358" i="2"/>
  <c r="V358" i="2"/>
  <c r="AC351" i="2"/>
  <c r="X351" i="2"/>
  <c r="AC350" i="2"/>
  <c r="X350" i="2"/>
  <c r="AB355" i="2"/>
  <c r="V355" i="2"/>
  <c r="X353" i="2"/>
  <c r="AC353" i="2"/>
  <c r="V345" i="2"/>
  <c r="AB345" i="2"/>
  <c r="AC355" i="2"/>
  <c r="X355" i="2"/>
  <c r="AC340" i="2"/>
  <c r="X340" i="2"/>
  <c r="AB334" i="2"/>
  <c r="V334" i="2"/>
  <c r="AB338" i="2"/>
  <c r="V338" i="2"/>
  <c r="V341" i="2"/>
  <c r="AB341" i="2"/>
  <c r="V333" i="2"/>
  <c r="AB333" i="2"/>
  <c r="V336" i="2"/>
  <c r="AB336" i="2"/>
  <c r="AC342" i="2"/>
  <c r="X342" i="2"/>
  <c r="AC331" i="2"/>
  <c r="X331" i="2"/>
  <c r="AC330" i="2"/>
  <c r="X330" i="2"/>
  <c r="V332" i="2"/>
  <c r="AB332" i="2"/>
  <c r="V337" i="2"/>
  <c r="AB337" i="2"/>
  <c r="V340" i="2"/>
  <c r="AB340" i="2"/>
  <c r="X329" i="2"/>
  <c r="AC329" i="2"/>
  <c r="AB330" i="2"/>
  <c r="V330" i="2"/>
  <c r="AC335" i="2"/>
  <c r="X335" i="2"/>
  <c r="X339" i="2"/>
  <c r="AC339" i="2"/>
  <c r="AC338" i="2"/>
  <c r="X338" i="2"/>
  <c r="AB331" i="2"/>
  <c r="V331" i="2"/>
  <c r="V329" i="2"/>
  <c r="AB329" i="2"/>
  <c r="X333" i="2"/>
  <c r="AC333" i="2"/>
  <c r="AB342" i="2"/>
  <c r="V342" i="2"/>
  <c r="AC334" i="2"/>
  <c r="X334" i="2"/>
  <c r="AB335" i="2"/>
  <c r="V335" i="2"/>
  <c r="AC332" i="2"/>
  <c r="X332" i="2"/>
  <c r="X337" i="2"/>
  <c r="AC337" i="2"/>
  <c r="AB339" i="2"/>
  <c r="V339" i="2"/>
  <c r="AC336" i="2"/>
  <c r="X336" i="2"/>
  <c r="X341" i="2"/>
  <c r="AC341" i="2"/>
  <c r="AB326" i="2"/>
  <c r="V326" i="2"/>
  <c r="V321" i="2"/>
  <c r="AB321" i="2"/>
  <c r="AC318" i="2"/>
  <c r="X318" i="2"/>
  <c r="AC323" i="2"/>
  <c r="X323" i="2"/>
  <c r="AC324" i="2"/>
  <c r="X324" i="2"/>
  <c r="X313" i="2"/>
  <c r="AC313" i="2"/>
  <c r="X317" i="2"/>
  <c r="AC317" i="2"/>
  <c r="AB315" i="2"/>
  <c r="V315" i="2"/>
  <c r="V320" i="2"/>
  <c r="AB320" i="2"/>
  <c r="X321" i="2"/>
  <c r="AC321" i="2"/>
  <c r="V317" i="2"/>
  <c r="AB317" i="2"/>
  <c r="V312" i="2"/>
  <c r="AB312" i="2"/>
  <c r="V316" i="2"/>
  <c r="AB316" i="2"/>
  <c r="AB323" i="2"/>
  <c r="V323" i="2"/>
  <c r="V324" i="2"/>
  <c r="AB324" i="2"/>
  <c r="X325" i="2"/>
  <c r="AC325" i="2"/>
  <c r="AC322" i="2"/>
  <c r="X322" i="2"/>
  <c r="AB319" i="2"/>
  <c r="V319" i="2"/>
  <c r="AB314" i="2"/>
  <c r="V314" i="2"/>
  <c r="AC312" i="2"/>
  <c r="X312" i="2"/>
  <c r="AC320" i="2"/>
  <c r="X320" i="2"/>
  <c r="AC319" i="2"/>
  <c r="X319" i="2"/>
  <c r="V313" i="2"/>
  <c r="AB313" i="2"/>
  <c r="AB318" i="2"/>
  <c r="V318" i="2"/>
  <c r="AC316" i="2"/>
  <c r="X316" i="2"/>
  <c r="AC314" i="2"/>
  <c r="X314" i="2"/>
  <c r="V325" i="2"/>
  <c r="AB325" i="2"/>
  <c r="AB322" i="2"/>
  <c r="V322" i="2"/>
  <c r="AC315" i="2"/>
  <c r="X315" i="2"/>
  <c r="AC326" i="2"/>
  <c r="X326" i="2"/>
  <c r="V305" i="2"/>
  <c r="AB305" i="2"/>
  <c r="AC302" i="2"/>
  <c r="X302" i="2"/>
  <c r="AC306" i="2"/>
  <c r="X306" i="2"/>
  <c r="X297" i="2"/>
  <c r="AC297" i="2"/>
  <c r="AB299" i="2"/>
  <c r="V299" i="2"/>
  <c r="AC299" i="2"/>
  <c r="X299" i="2"/>
  <c r="V304" i="2"/>
  <c r="AB304" i="2"/>
  <c r="AB296" i="2"/>
  <c r="V296" i="2"/>
  <c r="AC296" i="2"/>
  <c r="X296" i="2"/>
  <c r="X305" i="2"/>
  <c r="AC305" i="2"/>
  <c r="AC298" i="2"/>
  <c r="X298" i="2"/>
  <c r="AB303" i="2"/>
  <c r="V303" i="2"/>
  <c r="AC303" i="2"/>
  <c r="X303" i="2"/>
  <c r="AB298" i="2"/>
  <c r="V298" i="2"/>
  <c r="AB302" i="2"/>
  <c r="V302" i="2"/>
  <c r="V300" i="2"/>
  <c r="AB300" i="2"/>
  <c r="X301" i="2"/>
  <c r="AC301" i="2"/>
  <c r="AB297" i="2"/>
  <c r="V297" i="2"/>
  <c r="AC300" i="2"/>
  <c r="X300" i="2"/>
  <c r="AB306" i="2"/>
  <c r="V306" i="2"/>
  <c r="AB301" i="2"/>
  <c r="V301" i="2"/>
  <c r="X304" i="2"/>
  <c r="AC304" i="2"/>
  <c r="AB310" i="2"/>
  <c r="V310" i="2"/>
  <c r="AB307" i="2"/>
  <c r="V307" i="2"/>
  <c r="AC307" i="2"/>
  <c r="X307" i="2"/>
  <c r="V308" i="2"/>
  <c r="AB308" i="2"/>
  <c r="AC308" i="2"/>
  <c r="X308" i="2"/>
  <c r="AC310" i="2"/>
  <c r="X310" i="2"/>
  <c r="V309" i="2"/>
  <c r="AB309" i="2"/>
  <c r="X309" i="2"/>
  <c r="AC309" i="2"/>
  <c r="X287" i="2"/>
  <c r="AC287" i="2"/>
  <c r="X291" i="2"/>
  <c r="AC291" i="2"/>
  <c r="AB294" i="2"/>
  <c r="V294" i="2"/>
  <c r="AC286" i="2"/>
  <c r="X286" i="2"/>
  <c r="V284" i="2"/>
  <c r="AB284" i="2"/>
  <c r="V293" i="2"/>
  <c r="AB293" i="2"/>
  <c r="AC292" i="2"/>
  <c r="X292" i="2"/>
  <c r="AB286" i="2"/>
  <c r="V286" i="2"/>
  <c r="AC282" i="2"/>
  <c r="X282" i="2"/>
  <c r="AB283" i="2"/>
  <c r="V283" i="2"/>
  <c r="V288" i="2"/>
  <c r="AB288" i="2"/>
  <c r="AC294" i="2"/>
  <c r="X294" i="2"/>
  <c r="AB287" i="2"/>
  <c r="V287" i="2"/>
  <c r="V292" i="2"/>
  <c r="AB292" i="2"/>
  <c r="X281" i="2"/>
  <c r="AC281" i="2"/>
  <c r="AB282" i="2"/>
  <c r="V282" i="2"/>
  <c r="AB291" i="2"/>
  <c r="V291" i="2"/>
  <c r="V281" i="2"/>
  <c r="AB281" i="2"/>
  <c r="AC280" i="2"/>
  <c r="X280" i="2"/>
  <c r="X285" i="2"/>
  <c r="AC285" i="2"/>
  <c r="X283" i="2"/>
  <c r="AC283" i="2"/>
  <c r="V285" i="2"/>
  <c r="AB285" i="2"/>
  <c r="AC284" i="2"/>
  <c r="X284" i="2"/>
  <c r="X289" i="2"/>
  <c r="AC289" i="2"/>
  <c r="V290" i="2"/>
  <c r="AB290" i="2"/>
  <c r="V280" i="2"/>
  <c r="AB280" i="2"/>
  <c r="AC290" i="2"/>
  <c r="X290" i="2"/>
  <c r="V289" i="2"/>
  <c r="AB289" i="2"/>
  <c r="AC288" i="2"/>
  <c r="X288" i="2"/>
  <c r="X293" i="2"/>
  <c r="AC293" i="2"/>
  <c r="AC271" i="2"/>
  <c r="X271" i="2"/>
  <c r="AC275" i="2"/>
  <c r="X275" i="2"/>
  <c r="AC270" i="2"/>
  <c r="X270" i="2"/>
  <c r="AB270" i="2"/>
  <c r="V270" i="2"/>
  <c r="AC276" i="2"/>
  <c r="X276" i="2"/>
  <c r="AB274" i="2"/>
  <c r="V274" i="2"/>
  <c r="AC267" i="2"/>
  <c r="X267" i="2"/>
  <c r="AC266" i="2"/>
  <c r="X266" i="2"/>
  <c r="AC274" i="2"/>
  <c r="X274" i="2"/>
  <c r="V276" i="2"/>
  <c r="AB276" i="2"/>
  <c r="AB271" i="2"/>
  <c r="V271" i="2"/>
  <c r="AB269" i="2"/>
  <c r="V269" i="2"/>
  <c r="X265" i="2"/>
  <c r="AC265" i="2"/>
  <c r="V272" i="2"/>
  <c r="AB272" i="2"/>
  <c r="AC278" i="2"/>
  <c r="X278" i="2"/>
  <c r="AB275" i="2"/>
  <c r="V275" i="2"/>
  <c r="AC264" i="2"/>
  <c r="X264" i="2"/>
  <c r="X269" i="2"/>
  <c r="AC269" i="2"/>
  <c r="AB278" i="2"/>
  <c r="V278" i="2"/>
  <c r="V268" i="2"/>
  <c r="AB268" i="2"/>
  <c r="V277" i="2"/>
  <c r="AB277" i="2"/>
  <c r="AB267" i="2"/>
  <c r="V267" i="2"/>
  <c r="V273" i="2"/>
  <c r="AB273" i="2"/>
  <c r="AC268" i="2"/>
  <c r="X268" i="2"/>
  <c r="X273" i="2"/>
  <c r="AC273" i="2"/>
  <c r="AB265" i="2"/>
  <c r="V265" i="2"/>
  <c r="V264" i="2"/>
  <c r="AB264" i="2"/>
  <c r="AB266" i="2"/>
  <c r="V266" i="2"/>
  <c r="AC272" i="2"/>
  <c r="X272" i="2"/>
  <c r="X277" i="2"/>
  <c r="AC277" i="2"/>
  <c r="AB262" i="2"/>
  <c r="V262" i="2"/>
  <c r="AC251" i="2"/>
  <c r="X251" i="2"/>
  <c r="AC255" i="2"/>
  <c r="X255" i="2"/>
  <c r="AC250" i="2"/>
  <c r="X250" i="2"/>
  <c r="AB255" i="2"/>
  <c r="V255" i="2"/>
  <c r="V256" i="2"/>
  <c r="AB256" i="2"/>
  <c r="AC262" i="2"/>
  <c r="X262" i="2"/>
  <c r="AC260" i="2"/>
  <c r="X260" i="2"/>
  <c r="V253" i="2"/>
  <c r="AB253" i="2"/>
  <c r="V249" i="2"/>
  <c r="AB249" i="2"/>
  <c r="AC254" i="2"/>
  <c r="X254" i="2"/>
  <c r="V252" i="2"/>
  <c r="AB252" i="2"/>
  <c r="AB259" i="2"/>
  <c r="V259" i="2"/>
  <c r="V260" i="2"/>
  <c r="AB260" i="2"/>
  <c r="X249" i="2"/>
  <c r="AC249" i="2"/>
  <c r="V261" i="2"/>
  <c r="AB261" i="2"/>
  <c r="AB251" i="2"/>
  <c r="V251" i="2"/>
  <c r="AB250" i="2"/>
  <c r="V250" i="2"/>
  <c r="AC248" i="2"/>
  <c r="X248" i="2"/>
  <c r="X253" i="2"/>
  <c r="AC253" i="2"/>
  <c r="V248" i="2"/>
  <c r="AB248" i="2"/>
  <c r="AB254" i="2"/>
  <c r="V254" i="2"/>
  <c r="AC252" i="2"/>
  <c r="X252" i="2"/>
  <c r="X257" i="2"/>
  <c r="AC257" i="2"/>
  <c r="AC259" i="2"/>
  <c r="X259" i="2"/>
  <c r="V257" i="2"/>
  <c r="AB257" i="2"/>
  <c r="AC258" i="2"/>
  <c r="X258" i="2"/>
  <c r="AB258" i="2"/>
  <c r="V258" i="2"/>
  <c r="AC256" i="2"/>
  <c r="X256" i="2"/>
  <c r="X261" i="2"/>
  <c r="AC261" i="2"/>
  <c r="V237" i="2"/>
  <c r="AB237" i="2"/>
  <c r="V241" i="2"/>
  <c r="AB241" i="2"/>
  <c r="AC242" i="2"/>
  <c r="X242" i="2"/>
  <c r="V232" i="2"/>
  <c r="AB232" i="2"/>
  <c r="AC240" i="2"/>
  <c r="X240" i="2"/>
  <c r="V236" i="2"/>
  <c r="AB236" i="2"/>
  <c r="AC246" i="2"/>
  <c r="X246" i="2"/>
  <c r="X233" i="2"/>
  <c r="AC233" i="2"/>
  <c r="V244" i="2"/>
  <c r="AB244" i="2"/>
  <c r="AB238" i="2"/>
  <c r="V238" i="2"/>
  <c r="AB239" i="2"/>
  <c r="V239" i="2"/>
  <c r="X241" i="2"/>
  <c r="AC241" i="2"/>
  <c r="AC238" i="2"/>
  <c r="X238" i="2"/>
  <c r="AB243" i="2"/>
  <c r="V243" i="2"/>
  <c r="AB235" i="2"/>
  <c r="V235" i="2"/>
  <c r="V242" i="2"/>
  <c r="AB242" i="2"/>
  <c r="AC232" i="2"/>
  <c r="X232" i="2"/>
  <c r="X245" i="2"/>
  <c r="AC245" i="2"/>
  <c r="V245" i="2"/>
  <c r="AB245" i="2"/>
  <c r="AB234" i="2"/>
  <c r="V234" i="2"/>
  <c r="AB246" i="2"/>
  <c r="V246" i="2"/>
  <c r="AC235" i="2"/>
  <c r="X235" i="2"/>
  <c r="X236" i="2"/>
  <c r="AC236" i="2"/>
  <c r="AC243" i="2"/>
  <c r="X243" i="2"/>
  <c r="AC234" i="2"/>
  <c r="X234" i="2"/>
  <c r="V240" i="2"/>
  <c r="AB240" i="2"/>
  <c r="X237" i="2"/>
  <c r="AC237" i="2"/>
  <c r="V233" i="2"/>
  <c r="AB233" i="2"/>
  <c r="AC239" i="2"/>
  <c r="X239" i="2"/>
  <c r="AC244" i="2"/>
  <c r="X244" i="2"/>
  <c r="AC216" i="2"/>
  <c r="X216" i="2"/>
  <c r="V221" i="2"/>
  <c r="AB221" i="2"/>
  <c r="AC220" i="2"/>
  <c r="X220" i="2"/>
  <c r="V225" i="2"/>
  <c r="AB225" i="2"/>
  <c r="AC224" i="2"/>
  <c r="X224" i="2"/>
  <c r="V216" i="2"/>
  <c r="AB216" i="2"/>
  <c r="AC230" i="2"/>
  <c r="X230" i="2"/>
  <c r="AB230" i="2"/>
  <c r="V230" i="2"/>
  <c r="V220" i="2"/>
  <c r="AB220" i="2"/>
  <c r="V224" i="2"/>
  <c r="AB224" i="2"/>
  <c r="X225" i="2"/>
  <c r="AC225" i="2"/>
  <c r="AB223" i="2"/>
  <c r="V223" i="2"/>
  <c r="V229" i="2"/>
  <c r="AB229" i="2"/>
  <c r="X229" i="2"/>
  <c r="AC229" i="2"/>
  <c r="V217" i="2"/>
  <c r="AB217" i="2"/>
  <c r="AB219" i="2"/>
  <c r="V219" i="2"/>
  <c r="V218" i="2"/>
  <c r="AB218" i="2"/>
  <c r="AC228" i="2"/>
  <c r="X228" i="2"/>
  <c r="AC218" i="2"/>
  <c r="X218" i="2"/>
  <c r="AC227" i="2"/>
  <c r="X227" i="2"/>
  <c r="X217" i="2"/>
  <c r="AC217" i="2"/>
  <c r="X221" i="2"/>
  <c r="AC221" i="2"/>
  <c r="V228" i="2"/>
  <c r="AB228" i="2"/>
  <c r="V222" i="2"/>
  <c r="AB222" i="2"/>
  <c r="AC219" i="2"/>
  <c r="X219" i="2"/>
  <c r="AC222" i="2"/>
  <c r="X222" i="2"/>
  <c r="AB227" i="2"/>
  <c r="V227" i="2"/>
  <c r="AB226" i="2"/>
  <c r="V226" i="2"/>
  <c r="AC223" i="2"/>
  <c r="X223" i="2"/>
  <c r="AC226" i="2"/>
  <c r="X226" i="2"/>
  <c r="AB214" i="2"/>
  <c r="V214" i="2"/>
  <c r="AC211" i="2"/>
  <c r="X211" i="2"/>
  <c r="V209" i="2"/>
  <c r="AB209" i="2"/>
  <c r="V200" i="2"/>
  <c r="AB200" i="2"/>
  <c r="X201" i="2"/>
  <c r="AC201" i="2"/>
  <c r="AB207" i="2"/>
  <c r="V207" i="2"/>
  <c r="V212" i="2"/>
  <c r="AB212" i="2"/>
  <c r="X209" i="2"/>
  <c r="AC209" i="2"/>
  <c r="AB203" i="2"/>
  <c r="V203" i="2"/>
  <c r="AB211" i="2"/>
  <c r="V211" i="2"/>
  <c r="V213" i="2"/>
  <c r="AB213" i="2"/>
  <c r="X213" i="2"/>
  <c r="AC213" i="2"/>
  <c r="AC207" i="2"/>
  <c r="X207" i="2"/>
  <c r="V201" i="2"/>
  <c r="AB201" i="2"/>
  <c r="AC200" i="2"/>
  <c r="X200" i="2"/>
  <c r="AC208" i="2"/>
  <c r="X208" i="2"/>
  <c r="X205" i="2"/>
  <c r="AC205" i="2"/>
  <c r="AB202" i="2"/>
  <c r="V202" i="2"/>
  <c r="AC204" i="2"/>
  <c r="X204" i="2"/>
  <c r="AC206" i="2"/>
  <c r="X206" i="2"/>
  <c r="V205" i="2"/>
  <c r="AB205" i="2"/>
  <c r="AC210" i="2"/>
  <c r="X210" i="2"/>
  <c r="V204" i="2"/>
  <c r="AB204" i="2"/>
  <c r="V208" i="2"/>
  <c r="AB208" i="2"/>
  <c r="AB206" i="2"/>
  <c r="V206" i="2"/>
  <c r="AC212" i="2"/>
  <c r="X212" i="2"/>
  <c r="AC214" i="2"/>
  <c r="X214" i="2"/>
  <c r="AB210" i="2"/>
  <c r="V210" i="2"/>
  <c r="AC203" i="2"/>
  <c r="X203" i="2"/>
  <c r="AC202" i="2"/>
  <c r="X202" i="2"/>
  <c r="V185" i="2"/>
  <c r="AB185" i="2"/>
  <c r="AC196" i="2"/>
  <c r="X196" i="2"/>
  <c r="AC192" i="2"/>
  <c r="X192" i="2"/>
  <c r="AC194" i="2"/>
  <c r="X194" i="2"/>
  <c r="AB187" i="2"/>
  <c r="V187" i="2"/>
  <c r="V196" i="2"/>
  <c r="AB196" i="2"/>
  <c r="X193" i="2"/>
  <c r="AC193" i="2"/>
  <c r="AC184" i="2"/>
  <c r="X184" i="2"/>
  <c r="X189" i="2"/>
  <c r="AC189" i="2"/>
  <c r="AB195" i="2"/>
  <c r="V195" i="2"/>
  <c r="V197" i="2"/>
  <c r="AB197" i="2"/>
  <c r="X197" i="2"/>
  <c r="AC197" i="2"/>
  <c r="V189" i="2"/>
  <c r="AB189" i="2"/>
  <c r="V193" i="2"/>
  <c r="AB193" i="2"/>
  <c r="V188" i="2"/>
  <c r="AB188" i="2"/>
  <c r="V192" i="2"/>
  <c r="AB192" i="2"/>
  <c r="AB186" i="2"/>
  <c r="V186" i="2"/>
  <c r="AC187" i="2"/>
  <c r="X187" i="2"/>
  <c r="AC190" i="2"/>
  <c r="X190" i="2"/>
  <c r="AB198" i="2"/>
  <c r="V198" i="2"/>
  <c r="AB190" i="2"/>
  <c r="V190" i="2"/>
  <c r="AC191" i="2"/>
  <c r="X191" i="2"/>
  <c r="AC198" i="2"/>
  <c r="X198" i="2"/>
  <c r="AC188" i="2"/>
  <c r="X188" i="2"/>
  <c r="V184" i="2"/>
  <c r="AB184" i="2"/>
  <c r="X185" i="2"/>
  <c r="AC185" i="2"/>
  <c r="AB191" i="2"/>
  <c r="V191" i="2"/>
  <c r="AB194" i="2"/>
  <c r="V194" i="2"/>
  <c r="AC195" i="2"/>
  <c r="X195" i="2"/>
  <c r="AC186" i="2"/>
  <c r="X186" i="2"/>
  <c r="V173" i="2"/>
  <c r="AB173" i="2"/>
  <c r="AC178" i="2"/>
  <c r="X178" i="2"/>
  <c r="AB182" i="2"/>
  <c r="V182" i="2"/>
  <c r="AC175" i="2"/>
  <c r="X175" i="2"/>
  <c r="V169" i="2"/>
  <c r="AB169" i="2"/>
  <c r="AC179" i="2"/>
  <c r="X179" i="2"/>
  <c r="V181" i="2"/>
  <c r="AB181" i="2"/>
  <c r="AB175" i="2"/>
  <c r="V175" i="2"/>
  <c r="AB179" i="2"/>
  <c r="V179" i="2"/>
  <c r="V180" i="2"/>
  <c r="AB180" i="2"/>
  <c r="X181" i="2"/>
  <c r="AC181" i="2"/>
  <c r="V177" i="2"/>
  <c r="AB177" i="2"/>
  <c r="V168" i="2"/>
  <c r="AB168" i="2"/>
  <c r="V176" i="2"/>
  <c r="AB176" i="2"/>
  <c r="AB170" i="2"/>
  <c r="V170" i="2"/>
  <c r="AC172" i="2"/>
  <c r="X172" i="2"/>
  <c r="AC174" i="2"/>
  <c r="X174" i="2"/>
  <c r="AC176" i="2"/>
  <c r="X176" i="2"/>
  <c r="X173" i="2"/>
  <c r="AC173" i="2"/>
  <c r="X177" i="2"/>
  <c r="AC177" i="2"/>
  <c r="AB174" i="2"/>
  <c r="V174" i="2"/>
  <c r="AC180" i="2"/>
  <c r="X180" i="2"/>
  <c r="AC170" i="2"/>
  <c r="X170" i="2"/>
  <c r="AC168" i="2"/>
  <c r="X168" i="2"/>
  <c r="X169" i="2"/>
  <c r="AC169" i="2"/>
  <c r="V172" i="2"/>
  <c r="AB172" i="2"/>
  <c r="AB171" i="2"/>
  <c r="V171" i="2"/>
  <c r="AB178" i="2"/>
  <c r="V178" i="2"/>
  <c r="AC171" i="2"/>
  <c r="X171" i="2"/>
  <c r="AC182" i="2"/>
  <c r="X182" i="2"/>
  <c r="X157" i="2"/>
  <c r="AC157" i="2"/>
  <c r="V152" i="2"/>
  <c r="AB152" i="2"/>
  <c r="X160" i="2"/>
  <c r="AC160" i="2"/>
  <c r="AB154" i="2"/>
  <c r="V154" i="2"/>
  <c r="AB158" i="2"/>
  <c r="V158" i="2"/>
  <c r="AC158" i="2"/>
  <c r="X158" i="2"/>
  <c r="AC159" i="2"/>
  <c r="X159" i="2"/>
  <c r="AB159" i="2"/>
  <c r="V159" i="2"/>
  <c r="V157" i="2"/>
  <c r="AB157" i="2"/>
  <c r="AC152" i="2"/>
  <c r="X152" i="2"/>
  <c r="V153" i="2"/>
  <c r="AB153" i="2"/>
  <c r="AB155" i="2"/>
  <c r="V155" i="2"/>
  <c r="V160" i="2"/>
  <c r="AB160" i="2"/>
  <c r="AC156" i="2"/>
  <c r="X156" i="2"/>
  <c r="AC155" i="2"/>
  <c r="X155" i="2"/>
  <c r="X153" i="2"/>
  <c r="AC153" i="2"/>
  <c r="V156" i="2"/>
  <c r="AB156" i="2"/>
  <c r="AC154" i="2"/>
  <c r="X154" i="2"/>
  <c r="V165" i="2"/>
  <c r="AB165" i="2"/>
  <c r="AC163" i="2"/>
  <c r="X163" i="2"/>
  <c r="AB166" i="2"/>
  <c r="V166" i="2"/>
  <c r="AC164" i="2"/>
  <c r="X164" i="2"/>
  <c r="AC162" i="2"/>
  <c r="X162" i="2"/>
  <c r="AC166" i="2"/>
  <c r="X166" i="2"/>
  <c r="V161" i="2"/>
  <c r="AB161" i="2"/>
  <c r="X161" i="2"/>
  <c r="AC161" i="2"/>
  <c r="AB163" i="2"/>
  <c r="V163" i="2"/>
  <c r="AB162" i="2"/>
  <c r="V162" i="2"/>
  <c r="V164" i="2"/>
  <c r="AB164" i="2"/>
  <c r="X165" i="2"/>
  <c r="AC165" i="2"/>
  <c r="AC148" i="2"/>
  <c r="X148" i="2"/>
  <c r="V136" i="2"/>
  <c r="AB136" i="2"/>
  <c r="X137" i="2"/>
  <c r="AC137" i="2"/>
  <c r="AB139" i="2"/>
  <c r="V139" i="2"/>
  <c r="V137" i="2"/>
  <c r="AB137" i="2"/>
  <c r="X145" i="2"/>
  <c r="AC145" i="2"/>
  <c r="AC144" i="2"/>
  <c r="X144" i="2"/>
  <c r="AC146" i="2"/>
  <c r="X146" i="2"/>
  <c r="X141" i="2"/>
  <c r="AC141" i="2"/>
  <c r="AB147" i="2"/>
  <c r="V147" i="2"/>
  <c r="V145" i="2"/>
  <c r="AB145" i="2"/>
  <c r="X149" i="2"/>
  <c r="AC149" i="2"/>
  <c r="AC136" i="2"/>
  <c r="X136" i="2"/>
  <c r="V141" i="2"/>
  <c r="AB141" i="2"/>
  <c r="V140" i="2"/>
  <c r="AB140" i="2"/>
  <c r="AB143" i="2"/>
  <c r="V143" i="2"/>
  <c r="AB138" i="2"/>
  <c r="V138" i="2"/>
  <c r="AC139" i="2"/>
  <c r="X139" i="2"/>
  <c r="AC142" i="2"/>
  <c r="X142" i="2"/>
  <c r="AC140" i="2"/>
  <c r="X140" i="2"/>
  <c r="V148" i="2"/>
  <c r="AB148" i="2"/>
  <c r="AB142" i="2"/>
  <c r="V142" i="2"/>
  <c r="AC143" i="2"/>
  <c r="X143" i="2"/>
  <c r="AC150" i="2"/>
  <c r="X150" i="2"/>
  <c r="AB150" i="2"/>
  <c r="V150" i="2"/>
  <c r="V149" i="2"/>
  <c r="AB149" i="2"/>
  <c r="V144" i="2"/>
  <c r="AB144" i="2"/>
  <c r="AB146" i="2"/>
  <c r="V146" i="2"/>
  <c r="AC147" i="2"/>
  <c r="X147" i="2"/>
  <c r="AC138" i="2"/>
  <c r="X138" i="2"/>
  <c r="AB134" i="2"/>
  <c r="V134" i="2"/>
  <c r="V129" i="2"/>
  <c r="AB129" i="2"/>
  <c r="AC120" i="2"/>
  <c r="X120" i="2"/>
  <c r="V121" i="2"/>
  <c r="AB121" i="2"/>
  <c r="AC128" i="2"/>
  <c r="X128" i="2"/>
  <c r="V133" i="2"/>
  <c r="AB133" i="2"/>
  <c r="AC130" i="2"/>
  <c r="X130" i="2"/>
  <c r="AC131" i="2"/>
  <c r="X131" i="2"/>
  <c r="V120" i="2"/>
  <c r="AB120" i="2"/>
  <c r="AC124" i="2"/>
  <c r="X124" i="2"/>
  <c r="V124" i="2"/>
  <c r="AB124" i="2"/>
  <c r="X121" i="2"/>
  <c r="AC121" i="2"/>
  <c r="AB123" i="2"/>
  <c r="V123" i="2"/>
  <c r="V128" i="2"/>
  <c r="AB128" i="2"/>
  <c r="X125" i="2"/>
  <c r="AC125" i="2"/>
  <c r="AB131" i="2"/>
  <c r="V131" i="2"/>
  <c r="X129" i="2"/>
  <c r="AC129" i="2"/>
  <c r="V125" i="2"/>
  <c r="AB125" i="2"/>
  <c r="AB122" i="2"/>
  <c r="V122" i="2"/>
  <c r="AC122" i="2"/>
  <c r="X122" i="2"/>
  <c r="AB126" i="2"/>
  <c r="V126" i="2"/>
  <c r="AC123" i="2"/>
  <c r="X123" i="2"/>
  <c r="AC126" i="2"/>
  <c r="X126" i="2"/>
  <c r="V132" i="2"/>
  <c r="AB132" i="2"/>
  <c r="AB127" i="2"/>
  <c r="V127" i="2"/>
  <c r="X133" i="2"/>
  <c r="AC133" i="2"/>
  <c r="AC132" i="2"/>
  <c r="X132" i="2"/>
  <c r="AB130" i="2"/>
  <c r="V130" i="2"/>
  <c r="AC127" i="2"/>
  <c r="X127" i="2"/>
  <c r="AC134" i="2"/>
  <c r="X134" i="2"/>
  <c r="V105" i="2"/>
  <c r="AB105" i="2"/>
  <c r="V109" i="2"/>
  <c r="AB109" i="2"/>
  <c r="V117" i="2"/>
  <c r="AB117" i="2"/>
  <c r="AC118" i="2"/>
  <c r="X118" i="2"/>
  <c r="AB111" i="2"/>
  <c r="V111" i="2"/>
  <c r="AC104" i="2"/>
  <c r="X104" i="2"/>
  <c r="V104" i="2"/>
  <c r="AB104" i="2"/>
  <c r="AC106" i="2"/>
  <c r="X106" i="2"/>
  <c r="AB107" i="2"/>
  <c r="V107" i="2"/>
  <c r="AB106" i="2"/>
  <c r="V106" i="2"/>
  <c r="V116" i="2"/>
  <c r="AB116" i="2"/>
  <c r="X113" i="2"/>
  <c r="AC113" i="2"/>
  <c r="AC115" i="2"/>
  <c r="X115" i="2"/>
  <c r="AC116" i="2"/>
  <c r="X116" i="2"/>
  <c r="X105" i="2"/>
  <c r="AC105" i="2"/>
  <c r="V112" i="2"/>
  <c r="AB112" i="2"/>
  <c r="AB110" i="2"/>
  <c r="V110" i="2"/>
  <c r="X108" i="2"/>
  <c r="AC108" i="2"/>
  <c r="X117" i="2"/>
  <c r="AC117" i="2"/>
  <c r="AB115" i="2"/>
  <c r="V115" i="2"/>
  <c r="AB114" i="2"/>
  <c r="V114" i="2"/>
  <c r="AC107" i="2"/>
  <c r="X107" i="2"/>
  <c r="AC114" i="2"/>
  <c r="X114" i="2"/>
  <c r="X112" i="2"/>
  <c r="AC112" i="2"/>
  <c r="V113" i="2"/>
  <c r="AB113" i="2"/>
  <c r="V108" i="2"/>
  <c r="AB108" i="2"/>
  <c r="X109" i="2"/>
  <c r="AC109" i="2"/>
  <c r="V118" i="2"/>
  <c r="AB118" i="2"/>
  <c r="AC111" i="2"/>
  <c r="X111" i="2"/>
  <c r="AC110" i="2"/>
  <c r="X110" i="2"/>
  <c r="AB91" i="2"/>
  <c r="V91" i="2"/>
  <c r="AB89" i="2"/>
  <c r="V89" i="2"/>
  <c r="AC92" i="2"/>
  <c r="X92" i="2"/>
  <c r="AC91" i="2"/>
  <c r="X91" i="2"/>
  <c r="AC88" i="2"/>
  <c r="X88" i="2"/>
  <c r="V93" i="2"/>
  <c r="AB93" i="2"/>
  <c r="AC94" i="2"/>
  <c r="X94" i="2"/>
  <c r="V88" i="2"/>
  <c r="AB88" i="2"/>
  <c r="AC90" i="2"/>
  <c r="X90" i="2"/>
  <c r="AB90" i="2"/>
  <c r="V90" i="2"/>
  <c r="X89" i="2"/>
  <c r="AC89" i="2"/>
  <c r="V92" i="2"/>
  <c r="AB92" i="2"/>
  <c r="AB94" i="2"/>
  <c r="V94" i="2"/>
  <c r="X93" i="2"/>
  <c r="AC93" i="2"/>
  <c r="V100" i="2"/>
  <c r="AB100" i="2"/>
  <c r="AC96" i="2"/>
  <c r="X96" i="2"/>
  <c r="AC99" i="2"/>
  <c r="X99" i="2"/>
  <c r="V101" i="2"/>
  <c r="AB101" i="2"/>
  <c r="AB95" i="2"/>
  <c r="V95" i="2"/>
  <c r="X100" i="2"/>
  <c r="AC100" i="2"/>
  <c r="AB99" i="2"/>
  <c r="V99" i="2"/>
  <c r="AC102" i="2"/>
  <c r="X102" i="2"/>
  <c r="AB98" i="2"/>
  <c r="V98" i="2"/>
  <c r="AC98" i="2"/>
  <c r="X98" i="2"/>
  <c r="V96" i="2"/>
  <c r="AB96" i="2"/>
  <c r="AC95" i="2"/>
  <c r="X95" i="2"/>
  <c r="V102" i="2"/>
  <c r="AB102" i="2"/>
  <c r="X97" i="2"/>
  <c r="AC97" i="2"/>
  <c r="V97" i="2"/>
  <c r="AB97" i="2"/>
  <c r="X101" i="2"/>
  <c r="AC101" i="2"/>
  <c r="V73" i="2"/>
  <c r="AB73" i="2"/>
  <c r="AC72" i="2"/>
  <c r="X72" i="2"/>
  <c r="AC74" i="2"/>
  <c r="X74" i="2"/>
  <c r="AB83" i="2"/>
  <c r="V83" i="2"/>
  <c r="AC86" i="2"/>
  <c r="X86" i="2"/>
  <c r="V72" i="2"/>
  <c r="AB72" i="2"/>
  <c r="X73" i="2"/>
  <c r="AC73" i="2"/>
  <c r="V77" i="2"/>
  <c r="AB77" i="2"/>
  <c r="X81" i="2"/>
  <c r="AC81" i="2"/>
  <c r="V78" i="2"/>
  <c r="AB78" i="2"/>
  <c r="V84" i="2"/>
  <c r="AB84" i="2"/>
  <c r="X85" i="2"/>
  <c r="AC85" i="2"/>
  <c r="V85" i="2"/>
  <c r="AB85" i="2"/>
  <c r="V76" i="2"/>
  <c r="AB76" i="2"/>
  <c r="AB74" i="2"/>
  <c r="V74" i="2"/>
  <c r="AB82" i="2"/>
  <c r="V82" i="2"/>
  <c r="AC80" i="2"/>
  <c r="X80" i="2"/>
  <c r="AC76" i="2"/>
  <c r="X76" i="2"/>
  <c r="AC83" i="2"/>
  <c r="X83" i="2"/>
  <c r="AC84" i="2"/>
  <c r="X84" i="2"/>
  <c r="V81" i="2"/>
  <c r="AB81" i="2"/>
  <c r="X77" i="2"/>
  <c r="AC77" i="2"/>
  <c r="V80" i="2"/>
  <c r="AB80" i="2"/>
  <c r="AB86" i="2"/>
  <c r="V86" i="2"/>
  <c r="AC75" i="2"/>
  <c r="X75" i="2"/>
  <c r="AC82" i="2"/>
  <c r="X82" i="2"/>
  <c r="AB75" i="2"/>
  <c r="V75" i="2"/>
  <c r="AB79" i="2"/>
  <c r="V79" i="2"/>
  <c r="AC79" i="2"/>
  <c r="X79" i="2"/>
  <c r="AC78" i="2"/>
  <c r="X78" i="2"/>
  <c r="AC64" i="2"/>
  <c r="X64" i="2"/>
  <c r="AB59" i="2"/>
  <c r="V59" i="2"/>
  <c r="X65" i="2"/>
  <c r="AC65" i="2"/>
  <c r="AB63" i="2"/>
  <c r="V63" i="2"/>
  <c r="V69" i="2"/>
  <c r="AB69" i="2"/>
  <c r="X69" i="2"/>
  <c r="AC69" i="2"/>
  <c r="AC63" i="2"/>
  <c r="X63" i="2"/>
  <c r="V65" i="2"/>
  <c r="AB65" i="2"/>
  <c r="V57" i="2"/>
  <c r="AB57" i="2"/>
  <c r="V61" i="2"/>
  <c r="AB61" i="2"/>
  <c r="X61" i="2"/>
  <c r="AC61" i="2"/>
  <c r="V68" i="2"/>
  <c r="AB68" i="2"/>
  <c r="AB58" i="2"/>
  <c r="V58" i="2"/>
  <c r="AC56" i="2"/>
  <c r="X56" i="2"/>
  <c r="AC58" i="2"/>
  <c r="X58" i="2"/>
  <c r="AB70" i="2"/>
  <c r="V70" i="2"/>
  <c r="AC67" i="2"/>
  <c r="X67" i="2"/>
  <c r="AC60" i="2"/>
  <c r="X60" i="2"/>
  <c r="AC66" i="2"/>
  <c r="X66" i="2"/>
  <c r="V56" i="2"/>
  <c r="AB56" i="2"/>
  <c r="V60" i="2"/>
  <c r="AB60" i="2"/>
  <c r="V64" i="2"/>
  <c r="AB64" i="2"/>
  <c r="AB67" i="2"/>
  <c r="V67" i="2"/>
  <c r="AB62" i="2"/>
  <c r="V62" i="2"/>
  <c r="AC68" i="2"/>
  <c r="X68" i="2"/>
  <c r="AC62" i="2"/>
  <c r="X62" i="2"/>
  <c r="X57" i="2"/>
  <c r="AC57" i="2"/>
  <c r="AB66" i="2"/>
  <c r="V66" i="2"/>
  <c r="AC59" i="2"/>
  <c r="X59" i="2"/>
  <c r="AC70" i="2"/>
  <c r="X70" i="2"/>
  <c r="V41" i="2"/>
  <c r="AB41" i="2"/>
  <c r="AC48" i="2"/>
  <c r="X48" i="2"/>
  <c r="V40" i="2"/>
  <c r="AB40" i="2"/>
  <c r="AC54" i="2"/>
  <c r="X54" i="2"/>
  <c r="V52" i="2"/>
  <c r="AB52" i="2"/>
  <c r="AC51" i="2"/>
  <c r="X51" i="2"/>
  <c r="AC43" i="2"/>
  <c r="X43" i="2"/>
  <c r="AB47" i="2"/>
  <c r="V47" i="2"/>
  <c r="V53" i="2"/>
  <c r="AB53" i="2"/>
  <c r="X46" i="2"/>
  <c r="AC46" i="2"/>
  <c r="AB43" i="2"/>
  <c r="V43" i="2"/>
  <c r="V50" i="2"/>
  <c r="AB50" i="2"/>
  <c r="X52" i="2"/>
  <c r="AC52" i="2"/>
  <c r="V46" i="2"/>
  <c r="AB46" i="2"/>
  <c r="X53" i="2"/>
  <c r="AC53" i="2"/>
  <c r="AB42" i="2"/>
  <c r="V42" i="2"/>
  <c r="AC45" i="2"/>
  <c r="X45" i="2"/>
  <c r="X41" i="2"/>
  <c r="AC41" i="2"/>
  <c r="AC49" i="2"/>
  <c r="X49" i="2"/>
  <c r="AC42" i="2"/>
  <c r="X42" i="2"/>
  <c r="V45" i="2"/>
  <c r="AB45" i="2"/>
  <c r="AB44" i="2"/>
  <c r="V44" i="2"/>
  <c r="AB48" i="2"/>
  <c r="V48" i="2"/>
  <c r="AC44" i="2"/>
  <c r="X44" i="2"/>
  <c r="X47" i="2"/>
  <c r="AC47" i="2"/>
  <c r="AB49" i="2"/>
  <c r="V49" i="2"/>
  <c r="V51" i="2"/>
  <c r="AB51" i="2"/>
  <c r="AB54" i="2"/>
  <c r="V54" i="2"/>
  <c r="AC50" i="2"/>
  <c r="X50" i="2"/>
  <c r="X40" i="2"/>
  <c r="AC40" i="2"/>
  <c r="AB854" i="3"/>
  <c r="V854" i="3"/>
  <c r="V841" i="3"/>
  <c r="AB841" i="3"/>
  <c r="AC851" i="3"/>
  <c r="X851" i="3"/>
  <c r="AC842" i="3"/>
  <c r="X842" i="3"/>
  <c r="AC846" i="3"/>
  <c r="X846" i="3"/>
  <c r="V845" i="3"/>
  <c r="AB845" i="3"/>
  <c r="V848" i="3"/>
  <c r="AB848" i="3"/>
  <c r="AC854" i="3"/>
  <c r="X854" i="3"/>
  <c r="AB850" i="3"/>
  <c r="V850" i="3"/>
  <c r="AB843" i="3"/>
  <c r="V843" i="3"/>
  <c r="V852" i="3"/>
  <c r="AB852" i="3"/>
  <c r="X841" i="3"/>
  <c r="AC841" i="3"/>
  <c r="AB846" i="3"/>
  <c r="V846" i="3"/>
  <c r="V849" i="3"/>
  <c r="AB849" i="3"/>
  <c r="V844" i="3"/>
  <c r="AB844" i="3"/>
  <c r="V847" i="3"/>
  <c r="AB847" i="3"/>
  <c r="AC840" i="3"/>
  <c r="X840" i="3"/>
  <c r="X845" i="3"/>
  <c r="AC845" i="3"/>
  <c r="AC850" i="3"/>
  <c r="X850" i="3"/>
  <c r="V851" i="3"/>
  <c r="AB851" i="3"/>
  <c r="AC844" i="3"/>
  <c r="X844" i="3"/>
  <c r="X849" i="3"/>
  <c r="AC849" i="3"/>
  <c r="AC852" i="3"/>
  <c r="X852" i="3"/>
  <c r="AC843" i="3"/>
  <c r="X843" i="3"/>
  <c r="X847" i="3"/>
  <c r="AC847" i="3"/>
  <c r="V853" i="3"/>
  <c r="AB853" i="3"/>
  <c r="V840" i="3"/>
  <c r="AB840" i="3"/>
  <c r="AB842" i="3"/>
  <c r="V842" i="3"/>
  <c r="AC848" i="3"/>
  <c r="X848" i="3"/>
  <c r="X853" i="3"/>
  <c r="AC853" i="3"/>
  <c r="V833" i="3"/>
  <c r="AB833" i="3"/>
  <c r="AC834" i="3"/>
  <c r="X834" i="3"/>
  <c r="AC830" i="3"/>
  <c r="X830" i="3"/>
  <c r="AB838" i="3"/>
  <c r="V838" i="3"/>
  <c r="AC835" i="3"/>
  <c r="X835" i="3"/>
  <c r="V825" i="3"/>
  <c r="AB825" i="3"/>
  <c r="AC824" i="3"/>
  <c r="X824" i="3"/>
  <c r="X825" i="3"/>
  <c r="AC825" i="3"/>
  <c r="X829" i="3"/>
  <c r="AC829" i="3"/>
  <c r="AB831" i="3"/>
  <c r="V831" i="3"/>
  <c r="V836" i="3"/>
  <c r="AB836" i="3"/>
  <c r="X833" i="3"/>
  <c r="AC833" i="3"/>
  <c r="AC836" i="3"/>
  <c r="X836" i="3"/>
  <c r="AC832" i="3"/>
  <c r="X832" i="3"/>
  <c r="V837" i="3"/>
  <c r="AB837" i="3"/>
  <c r="AB826" i="3"/>
  <c r="V826" i="3"/>
  <c r="AC828" i="3"/>
  <c r="X828" i="3"/>
  <c r="X837" i="3"/>
  <c r="AC837" i="3"/>
  <c r="V829" i="3"/>
  <c r="AB829" i="3"/>
  <c r="V824" i="3"/>
  <c r="AB824" i="3"/>
  <c r="AB835" i="3"/>
  <c r="V835" i="3"/>
  <c r="AB827" i="3"/>
  <c r="V827" i="3"/>
  <c r="AB830" i="3"/>
  <c r="V830" i="3"/>
  <c r="AC827" i="3"/>
  <c r="X827" i="3"/>
  <c r="AC826" i="3"/>
  <c r="X826" i="3"/>
  <c r="V828" i="3"/>
  <c r="AB828" i="3"/>
  <c r="V832" i="3"/>
  <c r="AB832" i="3"/>
  <c r="AB834" i="3"/>
  <c r="V834" i="3"/>
  <c r="AC831" i="3"/>
  <c r="X831" i="3"/>
  <c r="AC838" i="3"/>
  <c r="X838" i="3"/>
  <c r="AB817" i="3"/>
  <c r="V817" i="3"/>
  <c r="AB815" i="3"/>
  <c r="V815" i="3"/>
  <c r="AC810" i="3"/>
  <c r="X810" i="3"/>
  <c r="AB811" i="3"/>
  <c r="V811" i="3"/>
  <c r="AC814" i="3"/>
  <c r="X814" i="3"/>
  <c r="V808" i="3"/>
  <c r="AB808" i="3"/>
  <c r="AC818" i="3"/>
  <c r="X818" i="3"/>
  <c r="AC819" i="3"/>
  <c r="X819" i="3"/>
  <c r="AC812" i="3"/>
  <c r="X812" i="3"/>
  <c r="AB821" i="3"/>
  <c r="V821" i="3"/>
  <c r="AC822" i="3"/>
  <c r="X822" i="3"/>
  <c r="X809" i="3"/>
  <c r="AC809" i="3"/>
  <c r="V818" i="3"/>
  <c r="AB818" i="3"/>
  <c r="V820" i="3"/>
  <c r="AB820" i="3"/>
  <c r="X813" i="3"/>
  <c r="AC813" i="3"/>
  <c r="V812" i="3"/>
  <c r="AB812" i="3"/>
  <c r="AB814" i="3"/>
  <c r="V814" i="3"/>
  <c r="AB822" i="3"/>
  <c r="V822" i="3"/>
  <c r="AC816" i="3"/>
  <c r="X816" i="3"/>
  <c r="X817" i="3"/>
  <c r="AC817" i="3"/>
  <c r="AB810" i="3"/>
  <c r="V810" i="3"/>
  <c r="V816" i="3"/>
  <c r="AB816" i="3"/>
  <c r="AB819" i="3"/>
  <c r="V819" i="3"/>
  <c r="AC811" i="3"/>
  <c r="X811" i="3"/>
  <c r="X821" i="3"/>
  <c r="AC821" i="3"/>
  <c r="V813" i="3"/>
  <c r="AB813" i="3"/>
  <c r="AC820" i="3"/>
  <c r="X820" i="3"/>
  <c r="V809" i="3"/>
  <c r="AB809" i="3"/>
  <c r="AC815" i="3"/>
  <c r="X815" i="3"/>
  <c r="AC808" i="3"/>
  <c r="X808" i="3"/>
  <c r="V805" i="3"/>
  <c r="AB805" i="3"/>
  <c r="V797" i="3"/>
  <c r="AB797" i="3"/>
  <c r="AC804" i="3"/>
  <c r="X804" i="3"/>
  <c r="V793" i="3"/>
  <c r="AB793" i="3"/>
  <c r="AC795" i="3"/>
  <c r="X795" i="3"/>
  <c r="AC799" i="3"/>
  <c r="X799" i="3"/>
  <c r="AC802" i="3"/>
  <c r="X802" i="3"/>
  <c r="AB802" i="3"/>
  <c r="V802" i="3"/>
  <c r="V803" i="3"/>
  <c r="AB803" i="3"/>
  <c r="V801" i="3"/>
  <c r="AB801" i="3"/>
  <c r="X793" i="3"/>
  <c r="AC793" i="3"/>
  <c r="AC803" i="3"/>
  <c r="X803" i="3"/>
  <c r="AC794" i="3"/>
  <c r="X794" i="3"/>
  <c r="AC798" i="3"/>
  <c r="X798" i="3"/>
  <c r="V795" i="3"/>
  <c r="AB795" i="3"/>
  <c r="AB799" i="3"/>
  <c r="V799" i="3"/>
  <c r="AB794" i="3"/>
  <c r="V794" i="3"/>
  <c r="AC792" i="3"/>
  <c r="X792" i="3"/>
  <c r="X797" i="3"/>
  <c r="AC797" i="3"/>
  <c r="V792" i="3"/>
  <c r="AB792" i="3"/>
  <c r="V796" i="3"/>
  <c r="AB796" i="3"/>
  <c r="V804" i="3"/>
  <c r="AB804" i="3"/>
  <c r="AC806" i="3"/>
  <c r="X806" i="3"/>
  <c r="AB798" i="3"/>
  <c r="V798" i="3"/>
  <c r="AC796" i="3"/>
  <c r="X796" i="3"/>
  <c r="X801" i="3"/>
  <c r="AC801" i="3"/>
  <c r="V800" i="3"/>
  <c r="AB800" i="3"/>
  <c r="AB806" i="3"/>
  <c r="V806" i="3"/>
  <c r="AC800" i="3"/>
  <c r="X800" i="3"/>
  <c r="X805" i="3"/>
  <c r="AC805" i="3"/>
  <c r="AC788" i="3"/>
  <c r="X788" i="3"/>
  <c r="X777" i="3"/>
  <c r="AC777" i="3"/>
  <c r="X781" i="3"/>
  <c r="AC781" i="3"/>
  <c r="AB790" i="3"/>
  <c r="V790" i="3"/>
  <c r="AC787" i="3"/>
  <c r="X787" i="3"/>
  <c r="V777" i="3"/>
  <c r="AB777" i="3"/>
  <c r="AC786" i="3"/>
  <c r="X786" i="3"/>
  <c r="AB779" i="3"/>
  <c r="V779" i="3"/>
  <c r="AB783" i="3"/>
  <c r="V783" i="3"/>
  <c r="V788" i="3"/>
  <c r="AB788" i="3"/>
  <c r="AC784" i="3"/>
  <c r="X784" i="3"/>
  <c r="V785" i="3"/>
  <c r="AB785" i="3"/>
  <c r="X785" i="3"/>
  <c r="AC785" i="3"/>
  <c r="V784" i="3"/>
  <c r="AB784" i="3"/>
  <c r="AB778" i="3"/>
  <c r="V778" i="3"/>
  <c r="AC780" i="3"/>
  <c r="X780" i="3"/>
  <c r="AC790" i="3"/>
  <c r="X790" i="3"/>
  <c r="AC782" i="3"/>
  <c r="X782" i="3"/>
  <c r="V780" i="3"/>
  <c r="AB780" i="3"/>
  <c r="X789" i="3"/>
  <c r="AC789" i="3"/>
  <c r="AB782" i="3"/>
  <c r="V782" i="3"/>
  <c r="AC779" i="3"/>
  <c r="X779" i="3"/>
  <c r="AC776" i="3"/>
  <c r="X776" i="3"/>
  <c r="V781" i="3"/>
  <c r="AB781" i="3"/>
  <c r="V789" i="3"/>
  <c r="AB789" i="3"/>
  <c r="V776" i="3"/>
  <c r="AB776" i="3"/>
  <c r="AB787" i="3"/>
  <c r="V787" i="3"/>
  <c r="AB786" i="3"/>
  <c r="V786" i="3"/>
  <c r="AC783" i="3"/>
  <c r="X783" i="3"/>
  <c r="AC778" i="3"/>
  <c r="X778" i="3"/>
  <c r="AB774" i="3"/>
  <c r="V774" i="3"/>
  <c r="AC768" i="3"/>
  <c r="X768" i="3"/>
  <c r="AB771" i="3"/>
  <c r="V771" i="3"/>
  <c r="V768" i="3"/>
  <c r="AB768" i="3"/>
  <c r="X765" i="3"/>
  <c r="AC765" i="3"/>
  <c r="V765" i="3"/>
  <c r="AB765" i="3"/>
  <c r="V773" i="3"/>
  <c r="AB773" i="3"/>
  <c r="V760" i="3"/>
  <c r="AB760" i="3"/>
  <c r="X761" i="3"/>
  <c r="AC761" i="3"/>
  <c r="AB767" i="3"/>
  <c r="V767" i="3"/>
  <c r="V772" i="3"/>
  <c r="AB772" i="3"/>
  <c r="X769" i="3"/>
  <c r="AC769" i="3"/>
  <c r="AC771" i="3"/>
  <c r="X771" i="3"/>
  <c r="V761" i="3"/>
  <c r="AB761" i="3"/>
  <c r="AC764" i="3"/>
  <c r="X764" i="3"/>
  <c r="AC774" i="3"/>
  <c r="X774" i="3"/>
  <c r="AB763" i="3"/>
  <c r="V763" i="3"/>
  <c r="AB762" i="3"/>
  <c r="V762" i="3"/>
  <c r="AC772" i="3"/>
  <c r="X772" i="3"/>
  <c r="X773" i="3"/>
  <c r="AC773" i="3"/>
  <c r="AC760" i="3"/>
  <c r="X760" i="3"/>
  <c r="V764" i="3"/>
  <c r="AB764" i="3"/>
  <c r="AB766" i="3"/>
  <c r="V766" i="3"/>
  <c r="AC763" i="3"/>
  <c r="X763" i="3"/>
  <c r="AC766" i="3"/>
  <c r="X766" i="3"/>
  <c r="V769" i="3"/>
  <c r="AB769" i="3"/>
  <c r="AC762" i="3"/>
  <c r="X762" i="3"/>
  <c r="AB770" i="3"/>
  <c r="V770" i="3"/>
  <c r="AC767" i="3"/>
  <c r="X767" i="3"/>
  <c r="AC770" i="3"/>
  <c r="X770" i="3"/>
  <c r="V745" i="3"/>
  <c r="AB745" i="3"/>
  <c r="V744" i="3"/>
  <c r="AB744" i="3"/>
  <c r="AC744" i="3"/>
  <c r="X744" i="3"/>
  <c r="X745" i="3"/>
  <c r="AC745" i="3"/>
  <c r="AB758" i="3"/>
  <c r="V758" i="3"/>
  <c r="AC758" i="3"/>
  <c r="X758" i="3"/>
  <c r="AB751" i="3"/>
  <c r="V751" i="3"/>
  <c r="X753" i="3"/>
  <c r="AC753" i="3"/>
  <c r="AB747" i="3"/>
  <c r="V747" i="3"/>
  <c r="V749" i="3"/>
  <c r="AB749" i="3"/>
  <c r="AC746" i="3"/>
  <c r="X746" i="3"/>
  <c r="V757" i="3"/>
  <c r="AB757" i="3"/>
  <c r="AB755" i="3"/>
  <c r="V755" i="3"/>
  <c r="V748" i="3"/>
  <c r="AB748" i="3"/>
  <c r="X757" i="3"/>
  <c r="AC757" i="3"/>
  <c r="AB754" i="3"/>
  <c r="V754" i="3"/>
  <c r="AC755" i="3"/>
  <c r="X755" i="3"/>
  <c r="X749" i="3"/>
  <c r="AC749" i="3"/>
  <c r="V752" i="3"/>
  <c r="AB752" i="3"/>
  <c r="AC750" i="3"/>
  <c r="X750" i="3"/>
  <c r="AC748" i="3"/>
  <c r="X748" i="3"/>
  <c r="AB746" i="3"/>
  <c r="V746" i="3"/>
  <c r="V756" i="3"/>
  <c r="AB756" i="3"/>
  <c r="X752" i="3"/>
  <c r="AC752" i="3"/>
  <c r="AC747" i="3"/>
  <c r="X747" i="3"/>
  <c r="AC751" i="3"/>
  <c r="X751" i="3"/>
  <c r="AB753" i="3"/>
  <c r="V753" i="3"/>
  <c r="AB750" i="3"/>
  <c r="V750" i="3"/>
  <c r="AC756" i="3"/>
  <c r="X756" i="3"/>
  <c r="AC754" i="3"/>
  <c r="X754" i="3"/>
  <c r="V728" i="3"/>
  <c r="AB728" i="3"/>
  <c r="V729" i="3"/>
  <c r="AB729" i="3"/>
  <c r="AB730" i="3"/>
  <c r="V730" i="3"/>
  <c r="AC728" i="3"/>
  <c r="X728" i="3"/>
  <c r="X729" i="3"/>
  <c r="AC729" i="3"/>
  <c r="AC730" i="3"/>
  <c r="X730" i="3"/>
  <c r="AC731" i="3"/>
  <c r="X731" i="3"/>
  <c r="AB739" i="3"/>
  <c r="V739" i="3"/>
  <c r="AC738" i="3"/>
  <c r="X738" i="3"/>
  <c r="V737" i="3"/>
  <c r="AB737" i="3"/>
  <c r="X733" i="3"/>
  <c r="AC733" i="3"/>
  <c r="AB735" i="3"/>
  <c r="V735" i="3"/>
  <c r="AB738" i="3"/>
  <c r="V738" i="3"/>
  <c r="V741" i="3"/>
  <c r="AB741" i="3"/>
  <c r="X737" i="3"/>
  <c r="AC737" i="3"/>
  <c r="AC739" i="3"/>
  <c r="X739" i="3"/>
  <c r="AC734" i="3"/>
  <c r="X734" i="3"/>
  <c r="V732" i="3"/>
  <c r="AB732" i="3"/>
  <c r="X741" i="3"/>
  <c r="AC741" i="3"/>
  <c r="AB742" i="3"/>
  <c r="V742" i="3"/>
  <c r="V733" i="3"/>
  <c r="AB733" i="3"/>
  <c r="V736" i="3"/>
  <c r="AB736" i="3"/>
  <c r="AC742" i="3"/>
  <c r="X742" i="3"/>
  <c r="AC732" i="3"/>
  <c r="X732" i="3"/>
  <c r="AB731" i="3"/>
  <c r="V731" i="3"/>
  <c r="AC735" i="3"/>
  <c r="X735" i="3"/>
  <c r="AB734" i="3"/>
  <c r="V734" i="3"/>
  <c r="AC740" i="3"/>
  <c r="X740" i="3"/>
  <c r="V740" i="3"/>
  <c r="AB740" i="3"/>
  <c r="AC736" i="3"/>
  <c r="X736" i="3"/>
  <c r="AC714" i="3"/>
  <c r="X714" i="3"/>
  <c r="AC720" i="3"/>
  <c r="X720" i="3"/>
  <c r="AB715" i="3"/>
  <c r="V715" i="3"/>
  <c r="V720" i="3"/>
  <c r="AB720" i="3"/>
  <c r="X717" i="3"/>
  <c r="AC717" i="3"/>
  <c r="AC723" i="3"/>
  <c r="X723" i="3"/>
  <c r="X713" i="3"/>
  <c r="AC713" i="3"/>
  <c r="AB723" i="3"/>
  <c r="V723" i="3"/>
  <c r="V724" i="3"/>
  <c r="AB724" i="3"/>
  <c r="X721" i="3"/>
  <c r="AC721" i="3"/>
  <c r="AC716" i="3"/>
  <c r="X716" i="3"/>
  <c r="V721" i="3"/>
  <c r="AB721" i="3"/>
  <c r="AC726" i="3"/>
  <c r="X726" i="3"/>
  <c r="V716" i="3"/>
  <c r="AB716" i="3"/>
  <c r="AB714" i="3"/>
  <c r="V714" i="3"/>
  <c r="AC724" i="3"/>
  <c r="X724" i="3"/>
  <c r="X725" i="3"/>
  <c r="AC725" i="3"/>
  <c r="AB726" i="3"/>
  <c r="V726" i="3"/>
  <c r="V713" i="3"/>
  <c r="AB713" i="3"/>
  <c r="V717" i="3"/>
  <c r="AB717" i="3"/>
  <c r="V712" i="3"/>
  <c r="AB712" i="3"/>
  <c r="AB719" i="3"/>
  <c r="V719" i="3"/>
  <c r="AB718" i="3"/>
  <c r="V718" i="3"/>
  <c r="AC715" i="3"/>
  <c r="X715" i="3"/>
  <c r="AC718" i="3"/>
  <c r="X718" i="3"/>
  <c r="AC712" i="3"/>
  <c r="X712" i="3"/>
  <c r="V725" i="3"/>
  <c r="AB725" i="3"/>
  <c r="AB722" i="3"/>
  <c r="V722" i="3"/>
  <c r="AC719" i="3"/>
  <c r="X719" i="3"/>
  <c r="AC722" i="3"/>
  <c r="X722" i="3"/>
  <c r="AB706" i="3"/>
  <c r="V706" i="3"/>
  <c r="AC699" i="3"/>
  <c r="X699" i="3"/>
  <c r="AC702" i="3"/>
  <c r="X702" i="3"/>
  <c r="AB699" i="3"/>
  <c r="V699" i="3"/>
  <c r="V704" i="3"/>
  <c r="AB704" i="3"/>
  <c r="AC710" i="3"/>
  <c r="X710" i="3"/>
  <c r="AC708" i="3"/>
  <c r="X708" i="3"/>
  <c r="AC703" i="3"/>
  <c r="X703" i="3"/>
  <c r="V701" i="3"/>
  <c r="AB701" i="3"/>
  <c r="AB703" i="3"/>
  <c r="V703" i="3"/>
  <c r="V708" i="3"/>
  <c r="AB708" i="3"/>
  <c r="X697" i="3"/>
  <c r="AC697" i="3"/>
  <c r="V697" i="3"/>
  <c r="AB697" i="3"/>
  <c r="AC698" i="3"/>
  <c r="X698" i="3"/>
  <c r="AB702" i="3"/>
  <c r="V702" i="3"/>
  <c r="V707" i="3"/>
  <c r="AB707" i="3"/>
  <c r="AC696" i="3"/>
  <c r="X696" i="3"/>
  <c r="X701" i="3"/>
  <c r="AC701" i="3"/>
  <c r="AC707" i="3"/>
  <c r="X707" i="3"/>
  <c r="V709" i="3"/>
  <c r="AB709" i="3"/>
  <c r="V700" i="3"/>
  <c r="AB700" i="3"/>
  <c r="AB710" i="3"/>
  <c r="V710" i="3"/>
  <c r="AC700" i="3"/>
  <c r="X700" i="3"/>
  <c r="X705" i="3"/>
  <c r="AC705" i="3"/>
  <c r="V705" i="3"/>
  <c r="AB705" i="3"/>
  <c r="V696" i="3"/>
  <c r="AB696" i="3"/>
  <c r="AC706" i="3"/>
  <c r="X706" i="3"/>
  <c r="AB698" i="3"/>
  <c r="V698" i="3"/>
  <c r="AC704" i="3"/>
  <c r="X704" i="3"/>
  <c r="X709" i="3"/>
  <c r="AC709" i="3"/>
  <c r="AC680" i="3"/>
  <c r="X680" i="3"/>
  <c r="AC690" i="3"/>
  <c r="X690" i="3"/>
  <c r="V684" i="3"/>
  <c r="AB684" i="3"/>
  <c r="AB694" i="3"/>
  <c r="V694" i="3"/>
  <c r="AC691" i="3"/>
  <c r="X691" i="3"/>
  <c r="V681" i="3"/>
  <c r="AB681" i="3"/>
  <c r="V685" i="3"/>
  <c r="AB685" i="3"/>
  <c r="AC686" i="3"/>
  <c r="X686" i="3"/>
  <c r="AB683" i="3"/>
  <c r="V683" i="3"/>
  <c r="AB687" i="3"/>
  <c r="V687" i="3"/>
  <c r="V692" i="3"/>
  <c r="AB692" i="3"/>
  <c r="X689" i="3"/>
  <c r="AC689" i="3"/>
  <c r="AC692" i="3"/>
  <c r="X692" i="3"/>
  <c r="AB691" i="3"/>
  <c r="V691" i="3"/>
  <c r="X685" i="3"/>
  <c r="AC685" i="3"/>
  <c r="AB682" i="3"/>
  <c r="V682" i="3"/>
  <c r="AC684" i="3"/>
  <c r="X684" i="3"/>
  <c r="X693" i="3"/>
  <c r="AC693" i="3"/>
  <c r="AC682" i="3"/>
  <c r="X682" i="3"/>
  <c r="V689" i="3"/>
  <c r="AB689" i="3"/>
  <c r="V688" i="3"/>
  <c r="AB688" i="3"/>
  <c r="AB686" i="3"/>
  <c r="V686" i="3"/>
  <c r="AC683" i="3"/>
  <c r="X683" i="3"/>
  <c r="AC688" i="3"/>
  <c r="X688" i="3"/>
  <c r="V693" i="3"/>
  <c r="AB693" i="3"/>
  <c r="V680" i="3"/>
  <c r="AB680" i="3"/>
  <c r="X681" i="3"/>
  <c r="AC681" i="3"/>
  <c r="AB690" i="3"/>
  <c r="V690" i="3"/>
  <c r="AC687" i="3"/>
  <c r="X687" i="3"/>
  <c r="AC694" i="3"/>
  <c r="X694" i="3"/>
  <c r="V669" i="3"/>
  <c r="AB669" i="3"/>
  <c r="AC676" i="3"/>
  <c r="X676" i="3"/>
  <c r="V677" i="3"/>
  <c r="AB677" i="3"/>
  <c r="AC674" i="3"/>
  <c r="X674" i="3"/>
  <c r="AB675" i="3"/>
  <c r="V675" i="3"/>
  <c r="AC666" i="3"/>
  <c r="X666" i="3"/>
  <c r="AC675" i="3"/>
  <c r="X675" i="3"/>
  <c r="AB671" i="3"/>
  <c r="V671" i="3"/>
  <c r="AC670" i="3"/>
  <c r="X670" i="3"/>
  <c r="V664" i="3"/>
  <c r="AB664" i="3"/>
  <c r="AC678" i="3"/>
  <c r="X678" i="3"/>
  <c r="V668" i="3"/>
  <c r="AB668" i="3"/>
  <c r="AB670" i="3"/>
  <c r="V670" i="3"/>
  <c r="V676" i="3"/>
  <c r="AB676" i="3"/>
  <c r="X665" i="3"/>
  <c r="AC665" i="3"/>
  <c r="X672" i="3"/>
  <c r="AC672" i="3"/>
  <c r="AC668" i="3"/>
  <c r="X668" i="3"/>
  <c r="AB674" i="3"/>
  <c r="V674" i="3"/>
  <c r="AC664" i="3"/>
  <c r="X664" i="3"/>
  <c r="X669" i="3"/>
  <c r="AC669" i="3"/>
  <c r="V673" i="3"/>
  <c r="AB673" i="3"/>
  <c r="AB666" i="3"/>
  <c r="V666" i="3"/>
  <c r="AB678" i="3"/>
  <c r="V678" i="3"/>
  <c r="AC667" i="3"/>
  <c r="X667" i="3"/>
  <c r="X673" i="3"/>
  <c r="AC673" i="3"/>
  <c r="AB667" i="3"/>
  <c r="V667" i="3"/>
  <c r="V672" i="3"/>
  <c r="AB672" i="3"/>
  <c r="V665" i="3"/>
  <c r="AB665" i="3"/>
  <c r="AC671" i="3"/>
  <c r="X671" i="3"/>
  <c r="X677" i="3"/>
  <c r="AC677" i="3"/>
  <c r="V649" i="3"/>
  <c r="AB649" i="3"/>
  <c r="V657" i="3"/>
  <c r="AB657" i="3"/>
  <c r="AC659" i="3"/>
  <c r="X659" i="3"/>
  <c r="AC654" i="3"/>
  <c r="X654" i="3"/>
  <c r="AB658" i="3"/>
  <c r="V658" i="3"/>
  <c r="AB662" i="3"/>
  <c r="V662" i="3"/>
  <c r="AC660" i="3"/>
  <c r="X660" i="3"/>
  <c r="V661" i="3"/>
  <c r="AB661" i="3"/>
  <c r="V648" i="3"/>
  <c r="AB648" i="3"/>
  <c r="AC662" i="3"/>
  <c r="X662" i="3"/>
  <c r="AB655" i="3"/>
  <c r="V655" i="3"/>
  <c r="V653" i="3"/>
  <c r="AB653" i="3"/>
  <c r="X649" i="3"/>
  <c r="AC649" i="3"/>
  <c r="AC655" i="3"/>
  <c r="X655" i="3"/>
  <c r="AC658" i="3"/>
  <c r="X658" i="3"/>
  <c r="AB651" i="3"/>
  <c r="V651" i="3"/>
  <c r="AB659" i="3"/>
  <c r="V659" i="3"/>
  <c r="AC648" i="3"/>
  <c r="X648" i="3"/>
  <c r="X653" i="3"/>
  <c r="AC653" i="3"/>
  <c r="V656" i="3"/>
  <c r="AB656" i="3"/>
  <c r="V660" i="3"/>
  <c r="AB660" i="3"/>
  <c r="AB650" i="3"/>
  <c r="V650" i="3"/>
  <c r="AC652" i="3"/>
  <c r="X652" i="3"/>
  <c r="X657" i="3"/>
  <c r="AC657" i="3"/>
  <c r="AC651" i="3"/>
  <c r="X651" i="3"/>
  <c r="AC650" i="3"/>
  <c r="X650" i="3"/>
  <c r="V652" i="3"/>
  <c r="AB652" i="3"/>
  <c r="AB654" i="3"/>
  <c r="V654" i="3"/>
  <c r="AC656" i="3"/>
  <c r="X656" i="3"/>
  <c r="X661" i="3"/>
  <c r="AC661" i="3"/>
  <c r="AC643" i="3"/>
  <c r="X643" i="3"/>
  <c r="V641" i="3"/>
  <c r="AB641" i="3"/>
  <c r="AC634" i="3"/>
  <c r="X634" i="3"/>
  <c r="AB639" i="3"/>
  <c r="V639" i="3"/>
  <c r="AC638" i="3"/>
  <c r="X638" i="3"/>
  <c r="V632" i="3"/>
  <c r="AB632" i="3"/>
  <c r="AC642" i="3"/>
  <c r="X642" i="3"/>
  <c r="X633" i="3"/>
  <c r="AC633" i="3"/>
  <c r="V638" i="3"/>
  <c r="AB638" i="3"/>
  <c r="V644" i="3"/>
  <c r="AB644" i="3"/>
  <c r="X637" i="3"/>
  <c r="AC637" i="3"/>
  <c r="AC644" i="3"/>
  <c r="X644" i="3"/>
  <c r="V636" i="3"/>
  <c r="AB636" i="3"/>
  <c r="V640" i="3"/>
  <c r="AB640" i="3"/>
  <c r="AB642" i="3"/>
  <c r="V642" i="3"/>
  <c r="AC640" i="3"/>
  <c r="X640" i="3"/>
  <c r="X641" i="3"/>
  <c r="AC641" i="3"/>
  <c r="AB643" i="3"/>
  <c r="V643" i="3"/>
  <c r="AC646" i="3"/>
  <c r="X646" i="3"/>
  <c r="AB634" i="3"/>
  <c r="V634" i="3"/>
  <c r="AB646" i="3"/>
  <c r="V646" i="3"/>
  <c r="AC635" i="3"/>
  <c r="X635" i="3"/>
  <c r="X645" i="3"/>
  <c r="AC645" i="3"/>
  <c r="V637" i="3"/>
  <c r="AB637" i="3"/>
  <c r="AC632" i="3"/>
  <c r="X632" i="3"/>
  <c r="V645" i="3"/>
  <c r="AB645" i="3"/>
  <c r="AB635" i="3"/>
  <c r="V635" i="3"/>
  <c r="V633" i="3"/>
  <c r="AB633" i="3"/>
  <c r="AC639" i="3"/>
  <c r="X639" i="3"/>
  <c r="AC636" i="3"/>
  <c r="X636" i="3"/>
  <c r="AC616" i="3"/>
  <c r="X616" i="3"/>
  <c r="AC620" i="3"/>
  <c r="X620" i="3"/>
  <c r="V625" i="3"/>
  <c r="AB625" i="3"/>
  <c r="AC630" i="3"/>
  <c r="X630" i="3"/>
  <c r="V616" i="3"/>
  <c r="AB616" i="3"/>
  <c r="AB619" i="3"/>
  <c r="V619" i="3"/>
  <c r="AB630" i="3"/>
  <c r="V630" i="3"/>
  <c r="AC627" i="3"/>
  <c r="X627" i="3"/>
  <c r="V620" i="3"/>
  <c r="AB620" i="3"/>
  <c r="AB623" i="3"/>
  <c r="V623" i="3"/>
  <c r="V628" i="3"/>
  <c r="AB628" i="3"/>
  <c r="X629" i="3"/>
  <c r="AC629" i="3"/>
  <c r="V617" i="3"/>
  <c r="AB617" i="3"/>
  <c r="V621" i="3"/>
  <c r="AB621" i="3"/>
  <c r="X625" i="3"/>
  <c r="AC625" i="3"/>
  <c r="AB618" i="3"/>
  <c r="V618" i="3"/>
  <c r="AC628" i="3"/>
  <c r="X628" i="3"/>
  <c r="AC626" i="3"/>
  <c r="X626" i="3"/>
  <c r="V629" i="3"/>
  <c r="AB629" i="3"/>
  <c r="X617" i="3"/>
  <c r="AC617" i="3"/>
  <c r="V624" i="3"/>
  <c r="AB624" i="3"/>
  <c r="AB622" i="3"/>
  <c r="V622" i="3"/>
  <c r="AC619" i="3"/>
  <c r="X619" i="3"/>
  <c r="AC624" i="3"/>
  <c r="X624" i="3"/>
  <c r="AC618" i="3"/>
  <c r="X618" i="3"/>
  <c r="X621" i="3"/>
  <c r="AC621" i="3"/>
  <c r="AB627" i="3"/>
  <c r="V627" i="3"/>
  <c r="AB626" i="3"/>
  <c r="V626" i="3"/>
  <c r="AC623" i="3"/>
  <c r="X623" i="3"/>
  <c r="AC622" i="3"/>
  <c r="X622" i="3"/>
  <c r="AB614" i="3"/>
  <c r="V614" i="3"/>
  <c r="V601" i="3"/>
  <c r="AB601" i="3"/>
  <c r="V613" i="3"/>
  <c r="AB613" i="3"/>
  <c r="AC606" i="3"/>
  <c r="X606" i="3"/>
  <c r="X601" i="3"/>
  <c r="AC601" i="3"/>
  <c r="AB611" i="3"/>
  <c r="V611" i="3"/>
  <c r="V612" i="3"/>
  <c r="AB612" i="3"/>
  <c r="X609" i="3"/>
  <c r="AC609" i="3"/>
  <c r="V605" i="3"/>
  <c r="AB605" i="3"/>
  <c r="AC610" i="3"/>
  <c r="X610" i="3"/>
  <c r="V604" i="3"/>
  <c r="AB604" i="3"/>
  <c r="AB607" i="3"/>
  <c r="V607" i="3"/>
  <c r="AB602" i="3"/>
  <c r="V602" i="3"/>
  <c r="AC603" i="3"/>
  <c r="X603" i="3"/>
  <c r="X613" i="3"/>
  <c r="AC613" i="3"/>
  <c r="AC604" i="3"/>
  <c r="X604" i="3"/>
  <c r="V609" i="3"/>
  <c r="AB609" i="3"/>
  <c r="V600" i="3"/>
  <c r="AB600" i="3"/>
  <c r="AB603" i="3"/>
  <c r="V603" i="3"/>
  <c r="V608" i="3"/>
  <c r="AB608" i="3"/>
  <c r="AB606" i="3"/>
  <c r="V606" i="3"/>
  <c r="AC607" i="3"/>
  <c r="X607" i="3"/>
  <c r="AC608" i="3"/>
  <c r="X608" i="3"/>
  <c r="AC612" i="3"/>
  <c r="X612" i="3"/>
  <c r="AC600" i="3"/>
  <c r="X600" i="3"/>
  <c r="AC602" i="3"/>
  <c r="X602" i="3"/>
  <c r="X605" i="3"/>
  <c r="AC605" i="3"/>
  <c r="AB610" i="3"/>
  <c r="V610" i="3"/>
  <c r="AC611" i="3"/>
  <c r="X611" i="3"/>
  <c r="AC614" i="3"/>
  <c r="X614" i="3"/>
  <c r="V585" i="3"/>
  <c r="AB585" i="3"/>
  <c r="V597" i="3"/>
  <c r="AB597" i="3"/>
  <c r="AB595" i="3"/>
  <c r="V595" i="3"/>
  <c r="X593" i="3"/>
  <c r="AC593" i="3"/>
  <c r="X552" i="3"/>
  <c r="AB591" i="3"/>
  <c r="V591" i="3"/>
  <c r="V596" i="3"/>
  <c r="AB596" i="3"/>
  <c r="X597" i="3"/>
  <c r="AC597" i="3"/>
  <c r="AC591" i="3"/>
  <c r="X591" i="3"/>
  <c r="AC588" i="3"/>
  <c r="X588" i="3"/>
  <c r="V589" i="3"/>
  <c r="AB589" i="3"/>
  <c r="AB586" i="3"/>
  <c r="V586" i="3"/>
  <c r="AC584" i="3"/>
  <c r="X584" i="3"/>
  <c r="AC592" i="3"/>
  <c r="X592" i="3"/>
  <c r="AB598" i="3"/>
  <c r="V598" i="3"/>
  <c r="AC595" i="3"/>
  <c r="X595" i="3"/>
  <c r="AC586" i="3"/>
  <c r="X586" i="3"/>
  <c r="AC594" i="3"/>
  <c r="X594" i="3"/>
  <c r="V584" i="3"/>
  <c r="AB584" i="3"/>
  <c r="AB552" i="3"/>
  <c r="X589" i="3"/>
  <c r="AC589" i="3"/>
  <c r="V592" i="3"/>
  <c r="AB592" i="3"/>
  <c r="AB590" i="3"/>
  <c r="V590" i="3"/>
  <c r="AC596" i="3"/>
  <c r="X596" i="3"/>
  <c r="AC590" i="3"/>
  <c r="X590" i="3"/>
  <c r="V593" i="3"/>
  <c r="AB593" i="3"/>
  <c r="X585" i="3"/>
  <c r="AC585" i="3"/>
  <c r="V588" i="3"/>
  <c r="AB588" i="3"/>
  <c r="AB587" i="3"/>
  <c r="V587" i="3"/>
  <c r="AB594" i="3"/>
  <c r="V594" i="3"/>
  <c r="AC587" i="3"/>
  <c r="X587" i="3"/>
  <c r="AC598" i="3"/>
  <c r="X598" i="3"/>
  <c r="V581" i="3"/>
  <c r="AB581" i="3"/>
  <c r="AB575" i="3"/>
  <c r="V575" i="3"/>
  <c r="V573" i="3"/>
  <c r="AB573" i="3"/>
  <c r="V577" i="3"/>
  <c r="AB577" i="3"/>
  <c r="X581" i="3"/>
  <c r="AC581" i="3"/>
  <c r="AB574" i="3"/>
  <c r="V574" i="3"/>
  <c r="AC580" i="3"/>
  <c r="X580" i="3"/>
  <c r="AC582" i="3"/>
  <c r="X582" i="3"/>
  <c r="AC568" i="3"/>
  <c r="X568" i="3"/>
  <c r="AC572" i="3"/>
  <c r="X572" i="3"/>
  <c r="AC574" i="3"/>
  <c r="X574" i="3"/>
  <c r="V576" i="3"/>
  <c r="AB576" i="3"/>
  <c r="X569" i="3"/>
  <c r="AC569" i="3"/>
  <c r="X573" i="3"/>
  <c r="AC573" i="3"/>
  <c r="AB570" i="3"/>
  <c r="V570" i="3"/>
  <c r="AB578" i="3"/>
  <c r="V578" i="3"/>
  <c r="AC571" i="3"/>
  <c r="X571" i="3"/>
  <c r="AC576" i="3"/>
  <c r="X576" i="3"/>
  <c r="V568" i="3"/>
  <c r="AB568" i="3"/>
  <c r="AC578" i="3"/>
  <c r="X578" i="3"/>
  <c r="AB571" i="3"/>
  <c r="V571" i="3"/>
  <c r="AB579" i="3"/>
  <c r="V579" i="3"/>
  <c r="AB582" i="3"/>
  <c r="V582" i="3"/>
  <c r="AC575" i="3"/>
  <c r="X575" i="3"/>
  <c r="AC570" i="3"/>
  <c r="X570" i="3"/>
  <c r="V572" i="3"/>
  <c r="AB572" i="3"/>
  <c r="V580" i="3"/>
  <c r="AB580" i="3"/>
  <c r="X577" i="3"/>
  <c r="AC577" i="3"/>
  <c r="V569" i="3"/>
  <c r="AB569" i="3"/>
  <c r="AC579" i="3"/>
  <c r="X579" i="3"/>
  <c r="AC559" i="3"/>
  <c r="X559" i="3"/>
  <c r="AC563" i="3"/>
  <c r="X563" i="3"/>
  <c r="AC554" i="3"/>
  <c r="X554" i="3"/>
  <c r="X553" i="3"/>
  <c r="AC553" i="3"/>
  <c r="V556" i="3"/>
  <c r="AB556" i="3"/>
  <c r="X561" i="3"/>
  <c r="AC561" i="3"/>
  <c r="V557" i="3"/>
  <c r="AB557" i="3"/>
  <c r="X557" i="3"/>
  <c r="AC557" i="3"/>
  <c r="AB555" i="3"/>
  <c r="V555" i="3"/>
  <c r="V560" i="3"/>
  <c r="AB560" i="3"/>
  <c r="X565" i="3"/>
  <c r="AC565" i="3"/>
  <c r="AB562" i="3"/>
  <c r="V562" i="3"/>
  <c r="AB566" i="3"/>
  <c r="V566" i="3"/>
  <c r="V553" i="3"/>
  <c r="AB553" i="3"/>
  <c r="V565" i="3"/>
  <c r="AB565" i="3"/>
  <c r="AB559" i="3"/>
  <c r="V559" i="3"/>
  <c r="V564" i="3"/>
  <c r="AB564" i="3"/>
  <c r="AC558" i="3"/>
  <c r="X558" i="3"/>
  <c r="AB558" i="3"/>
  <c r="V558" i="3"/>
  <c r="AC556" i="3"/>
  <c r="X556" i="3"/>
  <c r="AC562" i="3"/>
  <c r="X562" i="3"/>
  <c r="AB563" i="3"/>
  <c r="V563" i="3"/>
  <c r="AC560" i="3"/>
  <c r="X560" i="3"/>
  <c r="AC564" i="3"/>
  <c r="X564" i="3"/>
  <c r="V561" i="3"/>
  <c r="AB561" i="3"/>
  <c r="AB554" i="3"/>
  <c r="V554" i="3"/>
  <c r="AC555" i="3"/>
  <c r="X555" i="3"/>
  <c r="AC566" i="3"/>
  <c r="X566" i="3"/>
  <c r="AB550" i="3"/>
  <c r="V550" i="3"/>
  <c r="V537" i="3"/>
  <c r="AB537" i="3"/>
  <c r="AC542" i="3"/>
  <c r="X542" i="3"/>
  <c r="AC540" i="3"/>
  <c r="X540" i="3"/>
  <c r="AB543" i="3"/>
  <c r="V543" i="3"/>
  <c r="X537" i="3"/>
  <c r="AC537" i="3"/>
  <c r="AB547" i="3"/>
  <c r="V547" i="3"/>
  <c r="V549" i="3"/>
  <c r="AB549" i="3"/>
  <c r="X541" i="3"/>
  <c r="AC541" i="3"/>
  <c r="AC547" i="3"/>
  <c r="X547" i="3"/>
  <c r="V536" i="3"/>
  <c r="AB536" i="3"/>
  <c r="AC538" i="3"/>
  <c r="X538" i="3"/>
  <c r="V544" i="3"/>
  <c r="AB544" i="3"/>
  <c r="AB539" i="3"/>
  <c r="V539" i="3"/>
  <c r="AB538" i="3"/>
  <c r="V538" i="3"/>
  <c r="AC544" i="3"/>
  <c r="X544" i="3"/>
  <c r="X545" i="3"/>
  <c r="AC545" i="3"/>
  <c r="V541" i="3"/>
  <c r="AB541" i="3"/>
  <c r="V545" i="3"/>
  <c r="AB545" i="3"/>
  <c r="V540" i="3"/>
  <c r="AB540" i="3"/>
  <c r="AC546" i="3"/>
  <c r="X546" i="3"/>
  <c r="AB542" i="3"/>
  <c r="V542" i="3"/>
  <c r="AC539" i="3"/>
  <c r="X539" i="3"/>
  <c r="X549" i="3"/>
  <c r="AC549" i="3"/>
  <c r="AC536" i="3"/>
  <c r="X536" i="3"/>
  <c r="AC548" i="3"/>
  <c r="X548" i="3"/>
  <c r="V548" i="3"/>
  <c r="AB548" i="3"/>
  <c r="AB546" i="3"/>
  <c r="V546" i="3"/>
  <c r="AC543" i="3"/>
  <c r="X543" i="3"/>
  <c r="AC550" i="3"/>
  <c r="X550" i="3"/>
  <c r="AC531" i="3"/>
  <c r="X531" i="3"/>
  <c r="AC522" i="3"/>
  <c r="X522" i="3"/>
  <c r="AC526" i="3"/>
  <c r="X526" i="3"/>
  <c r="AB531" i="3"/>
  <c r="V531" i="3"/>
  <c r="AC530" i="3"/>
  <c r="X530" i="3"/>
  <c r="V520" i="3"/>
  <c r="AB520" i="3"/>
  <c r="AC534" i="3"/>
  <c r="X534" i="3"/>
  <c r="V521" i="3"/>
  <c r="AB521" i="3"/>
  <c r="AC532" i="3"/>
  <c r="X532" i="3"/>
  <c r="V529" i="3"/>
  <c r="AB529" i="3"/>
  <c r="V533" i="3"/>
  <c r="AB533" i="3"/>
  <c r="AB523" i="3"/>
  <c r="V523" i="3"/>
  <c r="X521" i="3"/>
  <c r="AC521" i="3"/>
  <c r="AB526" i="3"/>
  <c r="V526" i="3"/>
  <c r="V532" i="3"/>
  <c r="AB532" i="3"/>
  <c r="X525" i="3"/>
  <c r="AC525" i="3"/>
  <c r="AC528" i="3"/>
  <c r="X528" i="3"/>
  <c r="AB522" i="3"/>
  <c r="V522" i="3"/>
  <c r="AB530" i="3"/>
  <c r="V530" i="3"/>
  <c r="AC524" i="3"/>
  <c r="X524" i="3"/>
  <c r="X529" i="3"/>
  <c r="AC529" i="3"/>
  <c r="V524" i="3"/>
  <c r="AB524" i="3"/>
  <c r="V528" i="3"/>
  <c r="AB528" i="3"/>
  <c r="AB534" i="3"/>
  <c r="V534" i="3"/>
  <c r="AC523" i="3"/>
  <c r="X523" i="3"/>
  <c r="X533" i="3"/>
  <c r="AC533" i="3"/>
  <c r="V525" i="3"/>
  <c r="AB525" i="3"/>
  <c r="AB527" i="3"/>
  <c r="V527" i="3"/>
  <c r="AC527" i="3"/>
  <c r="X527" i="3"/>
  <c r="AC520" i="3"/>
  <c r="X520" i="3"/>
  <c r="AB518" i="3"/>
  <c r="V518" i="3"/>
  <c r="V505" i="3"/>
  <c r="AB505" i="3"/>
  <c r="AC516" i="3"/>
  <c r="X516" i="3"/>
  <c r="V517" i="3"/>
  <c r="AB517" i="3"/>
  <c r="AC514" i="3"/>
  <c r="X514" i="3"/>
  <c r="AB511" i="3"/>
  <c r="V511" i="3"/>
  <c r="V512" i="3"/>
  <c r="AB512" i="3"/>
  <c r="AC518" i="3"/>
  <c r="X518" i="3"/>
  <c r="AC504" i="3"/>
  <c r="X504" i="3"/>
  <c r="AC506" i="3"/>
  <c r="X506" i="3"/>
  <c r="AB507" i="3"/>
  <c r="V507" i="3"/>
  <c r="AB515" i="3"/>
  <c r="V515" i="3"/>
  <c r="V516" i="3"/>
  <c r="AB516" i="3"/>
  <c r="X505" i="3"/>
  <c r="AC505" i="3"/>
  <c r="V509" i="3"/>
  <c r="AB509" i="3"/>
  <c r="AB506" i="3"/>
  <c r="V506" i="3"/>
  <c r="AC508" i="3"/>
  <c r="X508" i="3"/>
  <c r="X509" i="3"/>
  <c r="AC509" i="3"/>
  <c r="AC515" i="3"/>
  <c r="X515" i="3"/>
  <c r="V513" i="3"/>
  <c r="AB513" i="3"/>
  <c r="V508" i="3"/>
  <c r="AB508" i="3"/>
  <c r="AB510" i="3"/>
  <c r="V510" i="3"/>
  <c r="AC507" i="3"/>
  <c r="X507" i="3"/>
  <c r="X513" i="3"/>
  <c r="AC513" i="3"/>
  <c r="AC510" i="3"/>
  <c r="X510" i="3"/>
  <c r="V504" i="3"/>
  <c r="AB504" i="3"/>
  <c r="AC512" i="3"/>
  <c r="X512" i="3"/>
  <c r="AB514" i="3"/>
  <c r="V514" i="3"/>
  <c r="AC511" i="3"/>
  <c r="X511" i="3"/>
  <c r="X517" i="3"/>
  <c r="AC517" i="3"/>
  <c r="AC499" i="3"/>
  <c r="X499" i="3"/>
  <c r="V488" i="3"/>
  <c r="AB488" i="3"/>
  <c r="V493" i="3"/>
  <c r="AB493" i="3"/>
  <c r="AC500" i="3"/>
  <c r="X500" i="3"/>
  <c r="V501" i="3"/>
  <c r="AB501" i="3"/>
  <c r="X491" i="3"/>
  <c r="AC491" i="3"/>
  <c r="V489" i="3"/>
  <c r="AB489" i="3"/>
  <c r="AC495" i="3"/>
  <c r="X495" i="3"/>
  <c r="V496" i="3"/>
  <c r="AB496" i="3"/>
  <c r="AB495" i="3"/>
  <c r="V495" i="3"/>
  <c r="AB499" i="3"/>
  <c r="V499" i="3"/>
  <c r="AB494" i="3"/>
  <c r="V494" i="3"/>
  <c r="X489" i="3"/>
  <c r="AC489" i="3"/>
  <c r="V492" i="3"/>
  <c r="AB492" i="3"/>
  <c r="AC502" i="3"/>
  <c r="X502" i="3"/>
  <c r="AB502" i="3"/>
  <c r="V502" i="3"/>
  <c r="AC488" i="3"/>
  <c r="X488" i="3"/>
  <c r="X493" i="3"/>
  <c r="AC493" i="3"/>
  <c r="V497" i="3"/>
  <c r="AB497" i="3"/>
  <c r="AC490" i="3"/>
  <c r="X490" i="3"/>
  <c r="AC494" i="3"/>
  <c r="X494" i="3"/>
  <c r="AC498" i="3"/>
  <c r="X498" i="3"/>
  <c r="V500" i="3"/>
  <c r="AB500" i="3"/>
  <c r="AB498" i="3"/>
  <c r="V498" i="3"/>
  <c r="AC492" i="3"/>
  <c r="X492" i="3"/>
  <c r="X497" i="3"/>
  <c r="AC497" i="3"/>
  <c r="AB491" i="3"/>
  <c r="V491" i="3"/>
  <c r="AB490" i="3"/>
  <c r="V490" i="3"/>
  <c r="AC496" i="3"/>
  <c r="X496" i="3"/>
  <c r="X501" i="3"/>
  <c r="AC501" i="3"/>
  <c r="AC484" i="3"/>
  <c r="X484" i="3"/>
  <c r="AC475" i="3"/>
  <c r="X475" i="3"/>
  <c r="AC479" i="3"/>
  <c r="X479" i="3"/>
  <c r="AC483" i="3"/>
  <c r="X483" i="3"/>
  <c r="AC474" i="3"/>
  <c r="X474" i="3"/>
  <c r="V472" i="3"/>
  <c r="AB472" i="3"/>
  <c r="AB440" i="3"/>
  <c r="AB482" i="3"/>
  <c r="V482" i="3"/>
  <c r="AC486" i="3"/>
  <c r="X486" i="3"/>
  <c r="X440" i="3"/>
  <c r="AB479" i="3"/>
  <c r="V479" i="3"/>
  <c r="V484" i="3"/>
  <c r="AB484" i="3"/>
  <c r="X473" i="3"/>
  <c r="AC473" i="3"/>
  <c r="V476" i="3"/>
  <c r="AB476" i="3"/>
  <c r="V480" i="3"/>
  <c r="AB480" i="3"/>
  <c r="AB483" i="3"/>
  <c r="V483" i="3"/>
  <c r="AC472" i="3"/>
  <c r="X472" i="3"/>
  <c r="X477" i="3"/>
  <c r="AC477" i="3"/>
  <c r="AB474" i="3"/>
  <c r="V474" i="3"/>
  <c r="V477" i="3"/>
  <c r="AB477" i="3"/>
  <c r="V481" i="3"/>
  <c r="AB481" i="3"/>
  <c r="AC482" i="3"/>
  <c r="X482" i="3"/>
  <c r="AB478" i="3"/>
  <c r="V478" i="3"/>
  <c r="AC476" i="3"/>
  <c r="X476" i="3"/>
  <c r="X481" i="3"/>
  <c r="AC481" i="3"/>
  <c r="V473" i="3"/>
  <c r="AB473" i="3"/>
  <c r="V485" i="3"/>
  <c r="AB485" i="3"/>
  <c r="AC478" i="3"/>
  <c r="X478" i="3"/>
  <c r="AB475" i="3"/>
  <c r="V475" i="3"/>
  <c r="AB486" i="3"/>
  <c r="V486" i="3"/>
  <c r="AC480" i="3"/>
  <c r="X480" i="3"/>
  <c r="X485" i="3"/>
  <c r="AC485" i="3"/>
  <c r="AC456" i="3"/>
  <c r="X456" i="3"/>
  <c r="AC468" i="3"/>
  <c r="X468" i="3"/>
  <c r="AC458" i="3"/>
  <c r="X458" i="3"/>
  <c r="AB459" i="3"/>
  <c r="V459" i="3"/>
  <c r="AB458" i="3"/>
  <c r="V458" i="3"/>
  <c r="X465" i="3"/>
  <c r="AC465" i="3"/>
  <c r="V461" i="3"/>
  <c r="AB461" i="3"/>
  <c r="V468" i="3"/>
  <c r="AB468" i="3"/>
  <c r="AB463" i="3"/>
  <c r="V463" i="3"/>
  <c r="X461" i="3"/>
  <c r="AC461" i="3"/>
  <c r="AB462" i="3"/>
  <c r="V462" i="3"/>
  <c r="AC460" i="3"/>
  <c r="X460" i="3"/>
  <c r="X469" i="3"/>
  <c r="AC469" i="3"/>
  <c r="V456" i="3"/>
  <c r="AB456" i="3"/>
  <c r="V457" i="3"/>
  <c r="AB457" i="3"/>
  <c r="AB466" i="3"/>
  <c r="V466" i="3"/>
  <c r="AC459" i="3"/>
  <c r="X459" i="3"/>
  <c r="AC470" i="3"/>
  <c r="X470" i="3"/>
  <c r="V460" i="3"/>
  <c r="AB460" i="3"/>
  <c r="X457" i="3"/>
  <c r="AC457" i="3"/>
  <c r="AB467" i="3"/>
  <c r="V467" i="3"/>
  <c r="AB470" i="3"/>
  <c r="V470" i="3"/>
  <c r="AC463" i="3"/>
  <c r="X463" i="3"/>
  <c r="AC464" i="3"/>
  <c r="X464" i="3"/>
  <c r="AC462" i="3"/>
  <c r="X462" i="3"/>
  <c r="V464" i="3"/>
  <c r="AB464" i="3"/>
  <c r="AC466" i="3"/>
  <c r="X466" i="3"/>
  <c r="V469" i="3"/>
  <c r="AB469" i="3"/>
  <c r="V465" i="3"/>
  <c r="AB465" i="3"/>
  <c r="AC467" i="3"/>
  <c r="X467" i="3"/>
  <c r="AC443" i="3"/>
  <c r="X443" i="3"/>
  <c r="AC447" i="3"/>
  <c r="X447" i="3"/>
  <c r="AC451" i="3"/>
  <c r="X451" i="3"/>
  <c r="AC442" i="3"/>
  <c r="X442" i="3"/>
  <c r="AC446" i="3"/>
  <c r="X446" i="3"/>
  <c r="AC450" i="3"/>
  <c r="X450" i="3"/>
  <c r="V452" i="3"/>
  <c r="AB452" i="3"/>
  <c r="AB443" i="3"/>
  <c r="V443" i="3"/>
  <c r="AB450" i="3"/>
  <c r="V450" i="3"/>
  <c r="X441" i="3"/>
  <c r="AC441" i="3"/>
  <c r="AB446" i="3"/>
  <c r="V446" i="3"/>
  <c r="V444" i="3"/>
  <c r="AB444" i="3"/>
  <c r="AC454" i="3"/>
  <c r="X454" i="3"/>
  <c r="AB447" i="3"/>
  <c r="V447" i="3"/>
  <c r="V449" i="3"/>
  <c r="AB449" i="3"/>
  <c r="X445" i="3"/>
  <c r="AC445" i="3"/>
  <c r="AB454" i="3"/>
  <c r="V454" i="3"/>
  <c r="V453" i="3"/>
  <c r="AB453" i="3"/>
  <c r="V441" i="3"/>
  <c r="AB441" i="3"/>
  <c r="V448" i="3"/>
  <c r="AB448" i="3"/>
  <c r="AB451" i="3"/>
  <c r="V451" i="3"/>
  <c r="AC444" i="3"/>
  <c r="X444" i="3"/>
  <c r="X449" i="3"/>
  <c r="AC449" i="3"/>
  <c r="AC452" i="3"/>
  <c r="X452" i="3"/>
  <c r="V445" i="3"/>
  <c r="AB445" i="3"/>
  <c r="AB442" i="3"/>
  <c r="V442" i="3"/>
  <c r="AC448" i="3"/>
  <c r="X448" i="3"/>
  <c r="X453" i="3"/>
  <c r="AC453" i="3"/>
  <c r="AB427" i="3"/>
  <c r="V427" i="3"/>
  <c r="AB429" i="3"/>
  <c r="V429" i="3"/>
  <c r="AC431" i="3"/>
  <c r="X431" i="3"/>
  <c r="AC427" i="3"/>
  <c r="X427" i="3"/>
  <c r="AC424" i="3"/>
  <c r="X424" i="3"/>
  <c r="AB426" i="3"/>
  <c r="V426" i="3"/>
  <c r="X428" i="3"/>
  <c r="AC428" i="3"/>
  <c r="AB431" i="3"/>
  <c r="V431" i="3"/>
  <c r="AB425" i="3"/>
  <c r="V425" i="3"/>
  <c r="AB430" i="3"/>
  <c r="V430" i="3"/>
  <c r="X425" i="3"/>
  <c r="AC425" i="3"/>
  <c r="V424" i="3"/>
  <c r="AB424" i="3"/>
  <c r="AC426" i="3"/>
  <c r="X426" i="3"/>
  <c r="X429" i="3"/>
  <c r="AC429" i="3"/>
  <c r="V428" i="3"/>
  <c r="AB428" i="3"/>
  <c r="AC430" i="3"/>
  <c r="X430" i="3"/>
  <c r="AB435" i="3"/>
  <c r="V435" i="3"/>
  <c r="V436" i="3"/>
  <c r="AB436" i="3"/>
  <c r="AC435" i="3"/>
  <c r="X435" i="3"/>
  <c r="AC432" i="3"/>
  <c r="X432" i="3"/>
  <c r="X433" i="3"/>
  <c r="AC433" i="3"/>
  <c r="X437" i="3"/>
  <c r="AC437" i="3"/>
  <c r="V437" i="3"/>
  <c r="AB437" i="3"/>
  <c r="AC434" i="3"/>
  <c r="X434" i="3"/>
  <c r="V433" i="3"/>
  <c r="AB433" i="3"/>
  <c r="AB434" i="3"/>
  <c r="V434" i="3"/>
  <c r="AC436" i="3"/>
  <c r="X436" i="3"/>
  <c r="V432" i="3"/>
  <c r="AB432" i="3"/>
  <c r="V438" i="3"/>
  <c r="AB438" i="3"/>
  <c r="AC438" i="3"/>
  <c r="X438" i="3"/>
  <c r="V409" i="3"/>
  <c r="AB409" i="3"/>
  <c r="V408" i="3"/>
  <c r="AB408" i="3"/>
  <c r="AC412" i="3"/>
  <c r="X412" i="3"/>
  <c r="X409" i="3"/>
  <c r="AC409" i="3"/>
  <c r="AC408" i="3"/>
  <c r="X408" i="3"/>
  <c r="AC411" i="3"/>
  <c r="X411" i="3"/>
  <c r="AB411" i="3"/>
  <c r="V411" i="3"/>
  <c r="AB410" i="3"/>
  <c r="V410" i="3"/>
  <c r="V412" i="3"/>
  <c r="AB412" i="3"/>
  <c r="AC410" i="3"/>
  <c r="X410" i="3"/>
  <c r="AC419" i="3"/>
  <c r="X419" i="3"/>
  <c r="AB419" i="3"/>
  <c r="V419" i="3"/>
  <c r="AB422" i="3"/>
  <c r="V422" i="3"/>
  <c r="X417" i="3"/>
  <c r="AC417" i="3"/>
  <c r="AB415" i="3"/>
  <c r="V415" i="3"/>
  <c r="AC418" i="3"/>
  <c r="X418" i="3"/>
  <c r="V413" i="3"/>
  <c r="AB413" i="3"/>
  <c r="X421" i="3"/>
  <c r="AC421" i="3"/>
  <c r="AC420" i="3"/>
  <c r="X420" i="3"/>
  <c r="AB414" i="3"/>
  <c r="V414" i="3"/>
  <c r="X413" i="3"/>
  <c r="AC413" i="3"/>
  <c r="V421" i="3"/>
  <c r="AB421" i="3"/>
  <c r="AC414" i="3"/>
  <c r="X414" i="3"/>
  <c r="V420" i="3"/>
  <c r="AB420" i="3"/>
  <c r="V417" i="3"/>
  <c r="AB417" i="3"/>
  <c r="AC415" i="3"/>
  <c r="X415" i="3"/>
  <c r="AC416" i="3"/>
  <c r="X416" i="3"/>
  <c r="AB418" i="3"/>
  <c r="V418" i="3"/>
  <c r="V416" i="3"/>
  <c r="AB416" i="3"/>
  <c r="AC422" i="3"/>
  <c r="X422" i="3"/>
  <c r="AB399" i="3"/>
  <c r="V399" i="3"/>
  <c r="AB397" i="3"/>
  <c r="V397" i="3"/>
  <c r="X397" i="3"/>
  <c r="AC397" i="3"/>
  <c r="AC396" i="3"/>
  <c r="X396" i="3"/>
  <c r="AC395" i="3"/>
  <c r="X395" i="3"/>
  <c r="AB393" i="3"/>
  <c r="V393" i="3"/>
  <c r="AC392" i="3"/>
  <c r="X392" i="3"/>
  <c r="AB394" i="3"/>
  <c r="V394" i="3"/>
  <c r="X393" i="3"/>
  <c r="AC393" i="3"/>
  <c r="V396" i="3"/>
  <c r="AB396" i="3"/>
  <c r="AC394" i="3"/>
  <c r="X394" i="3"/>
  <c r="AC398" i="3"/>
  <c r="X398" i="3"/>
  <c r="AB398" i="3"/>
  <c r="V398" i="3"/>
  <c r="V400" i="3"/>
  <c r="AB400" i="3"/>
  <c r="X400" i="3"/>
  <c r="AC400" i="3"/>
  <c r="AB395" i="3"/>
  <c r="V395" i="3"/>
  <c r="V392" i="3"/>
  <c r="AB392" i="3"/>
  <c r="AC399" i="3"/>
  <c r="X399" i="3"/>
  <c r="AB403" i="3"/>
  <c r="V403" i="3"/>
  <c r="AB406" i="3"/>
  <c r="V406" i="3"/>
  <c r="V401" i="3"/>
  <c r="AB401" i="3"/>
  <c r="AB405" i="3"/>
  <c r="V405" i="3"/>
  <c r="AB402" i="3"/>
  <c r="V402" i="3"/>
  <c r="AC406" i="3"/>
  <c r="X406" i="3"/>
  <c r="AC404" i="3"/>
  <c r="X404" i="3"/>
  <c r="AC403" i="3"/>
  <c r="X403" i="3"/>
  <c r="X401" i="3"/>
  <c r="AC401" i="3"/>
  <c r="X405" i="3"/>
  <c r="AC405" i="3"/>
  <c r="V404" i="3"/>
  <c r="AB404" i="3"/>
  <c r="AC402" i="3"/>
  <c r="X402" i="3"/>
  <c r="AB390" i="3"/>
  <c r="V390" i="3"/>
  <c r="AC383" i="3"/>
  <c r="X383" i="3"/>
  <c r="V377" i="3"/>
  <c r="AB377" i="3"/>
  <c r="AC387" i="3"/>
  <c r="X387" i="3"/>
  <c r="V381" i="3"/>
  <c r="AB381" i="3"/>
  <c r="AC380" i="3"/>
  <c r="X380" i="3"/>
  <c r="V385" i="3"/>
  <c r="AB385" i="3"/>
  <c r="AC378" i="3"/>
  <c r="X378" i="3"/>
  <c r="V389" i="3"/>
  <c r="AB389" i="3"/>
  <c r="AC382" i="3"/>
  <c r="X382" i="3"/>
  <c r="V376" i="3"/>
  <c r="AB376" i="3"/>
  <c r="AC386" i="3"/>
  <c r="X386" i="3"/>
  <c r="AB379" i="3"/>
  <c r="V379" i="3"/>
  <c r="V380" i="3"/>
  <c r="AB380" i="3"/>
  <c r="AC390" i="3"/>
  <c r="X390" i="3"/>
  <c r="AB383" i="3"/>
  <c r="V383" i="3"/>
  <c r="V384" i="3"/>
  <c r="AB384" i="3"/>
  <c r="AC376" i="3"/>
  <c r="X376" i="3"/>
  <c r="AB387" i="3"/>
  <c r="V387" i="3"/>
  <c r="V388" i="3"/>
  <c r="AB388" i="3"/>
  <c r="X377" i="3"/>
  <c r="AC377" i="3"/>
  <c r="AB378" i="3"/>
  <c r="V378" i="3"/>
  <c r="AC384" i="3"/>
  <c r="X384" i="3"/>
  <c r="X381" i="3"/>
  <c r="AC381" i="3"/>
  <c r="AB382" i="3"/>
  <c r="V382" i="3"/>
  <c r="AC388" i="3"/>
  <c r="X388" i="3"/>
  <c r="X385" i="3"/>
  <c r="AC385" i="3"/>
  <c r="AB386" i="3"/>
  <c r="V386" i="3"/>
  <c r="AC379" i="3"/>
  <c r="X379" i="3"/>
  <c r="X389" i="3"/>
  <c r="AC389" i="3"/>
  <c r="V364" i="3"/>
  <c r="AB364" i="3"/>
  <c r="V360" i="3"/>
  <c r="AB360" i="3"/>
  <c r="AB363" i="3"/>
  <c r="V363" i="3"/>
  <c r="V365" i="3"/>
  <c r="AB365" i="3"/>
  <c r="AC366" i="3"/>
  <c r="X366" i="3"/>
  <c r="AC363" i="3"/>
  <c r="X363" i="3"/>
  <c r="X365" i="3"/>
  <c r="AC365" i="3"/>
  <c r="AC364" i="3"/>
  <c r="X364" i="3"/>
  <c r="AB362" i="3"/>
  <c r="V362" i="3"/>
  <c r="X361" i="3"/>
  <c r="AC361" i="3"/>
  <c r="AB361" i="3"/>
  <c r="V361" i="3"/>
  <c r="AC362" i="3"/>
  <c r="X362" i="3"/>
  <c r="AB366" i="3"/>
  <c r="V366" i="3"/>
  <c r="AC360" i="3"/>
  <c r="X360" i="3"/>
  <c r="V369" i="3"/>
  <c r="AB369" i="3"/>
  <c r="V373" i="3"/>
  <c r="AB373" i="3"/>
  <c r="V372" i="3"/>
  <c r="AB372" i="3"/>
  <c r="AC367" i="3"/>
  <c r="X367" i="3"/>
  <c r="AC371" i="3"/>
  <c r="X371" i="3"/>
  <c r="AC372" i="3"/>
  <c r="X372" i="3"/>
  <c r="V370" i="3"/>
  <c r="AB370" i="3"/>
  <c r="AC374" i="3"/>
  <c r="X374" i="3"/>
  <c r="V368" i="3"/>
  <c r="AB368" i="3"/>
  <c r="X368" i="3"/>
  <c r="AC368" i="3"/>
  <c r="AB374" i="3"/>
  <c r="V374" i="3"/>
  <c r="X369" i="3"/>
  <c r="AC369" i="3"/>
  <c r="AB371" i="3"/>
  <c r="V371" i="3"/>
  <c r="X373" i="3"/>
  <c r="AC373" i="3"/>
  <c r="AB367" i="3"/>
  <c r="V367" i="3"/>
  <c r="AC370" i="3"/>
  <c r="X370" i="3"/>
  <c r="AC350" i="3"/>
  <c r="X350" i="3"/>
  <c r="AB350" i="3"/>
  <c r="V350" i="3"/>
  <c r="AC348" i="3"/>
  <c r="X348" i="3"/>
  <c r="V344" i="3"/>
  <c r="AB344" i="3"/>
  <c r="X351" i="3"/>
  <c r="AC351" i="3"/>
  <c r="AB346" i="3"/>
  <c r="V346" i="3"/>
  <c r="V348" i="3"/>
  <c r="AB348" i="3"/>
  <c r="X345" i="3"/>
  <c r="AC345" i="3"/>
  <c r="V352" i="3"/>
  <c r="AB352" i="3"/>
  <c r="X349" i="3"/>
  <c r="AC349" i="3"/>
  <c r="AC346" i="3"/>
  <c r="X346" i="3"/>
  <c r="AC347" i="3"/>
  <c r="X347" i="3"/>
  <c r="V345" i="3"/>
  <c r="AB345" i="3"/>
  <c r="AC352" i="3"/>
  <c r="X352" i="3"/>
  <c r="V349" i="3"/>
  <c r="AB349" i="3"/>
  <c r="AB347" i="3"/>
  <c r="V347" i="3"/>
  <c r="AB351" i="3"/>
  <c r="V351" i="3"/>
  <c r="AC344" i="3"/>
  <c r="X344" i="3"/>
  <c r="AB358" i="3"/>
  <c r="V358" i="3"/>
  <c r="V353" i="3"/>
  <c r="AB353" i="3"/>
  <c r="AC354" i="3"/>
  <c r="X354" i="3"/>
  <c r="V356" i="3"/>
  <c r="AB356" i="3"/>
  <c r="X353" i="3"/>
  <c r="AC353" i="3"/>
  <c r="AC355" i="3"/>
  <c r="X355" i="3"/>
  <c r="X357" i="3"/>
  <c r="AC357" i="3"/>
  <c r="AB355" i="3"/>
  <c r="V355" i="3"/>
  <c r="AC358" i="3"/>
  <c r="X358" i="3"/>
  <c r="AB354" i="3"/>
  <c r="V354" i="3"/>
  <c r="V357" i="3"/>
  <c r="AB357" i="3"/>
  <c r="AC356" i="3"/>
  <c r="X356" i="3"/>
  <c r="V329" i="3"/>
  <c r="AB329" i="3"/>
  <c r="AC336" i="3"/>
  <c r="X336" i="3"/>
  <c r="V328" i="3"/>
  <c r="AB328" i="3"/>
  <c r="AB331" i="3"/>
  <c r="V331" i="3"/>
  <c r="V340" i="3"/>
  <c r="AB340" i="3"/>
  <c r="AB339" i="3"/>
  <c r="V339" i="3"/>
  <c r="V341" i="3"/>
  <c r="AB341" i="3"/>
  <c r="X333" i="3"/>
  <c r="AC333" i="3"/>
  <c r="AC328" i="3"/>
  <c r="X328" i="3"/>
  <c r="V333" i="3"/>
  <c r="AB333" i="3"/>
  <c r="V337" i="3"/>
  <c r="AB337" i="3"/>
  <c r="AC334" i="3"/>
  <c r="X334" i="3"/>
  <c r="AC338" i="3"/>
  <c r="X338" i="3"/>
  <c r="AB335" i="3"/>
  <c r="V335" i="3"/>
  <c r="AB330" i="3"/>
  <c r="V330" i="3"/>
  <c r="AC340" i="3"/>
  <c r="X340" i="3"/>
  <c r="X337" i="3"/>
  <c r="AC337" i="3"/>
  <c r="AB342" i="3"/>
  <c r="V342" i="3"/>
  <c r="AC332" i="3"/>
  <c r="X332" i="3"/>
  <c r="AB334" i="3"/>
  <c r="V334" i="3"/>
  <c r="AC331" i="3"/>
  <c r="X331" i="3"/>
  <c r="X341" i="3"/>
  <c r="AC341" i="3"/>
  <c r="AC339" i="3"/>
  <c r="X339" i="3"/>
  <c r="AC330" i="3"/>
  <c r="X330" i="3"/>
  <c r="V332" i="3"/>
  <c r="AB332" i="3"/>
  <c r="V336" i="3"/>
  <c r="AB336" i="3"/>
  <c r="X329" i="3"/>
  <c r="AC329" i="3"/>
  <c r="AB338" i="3"/>
  <c r="V338" i="3"/>
  <c r="AC335" i="3"/>
  <c r="X335" i="3"/>
  <c r="AC342" i="3"/>
  <c r="X342" i="3"/>
  <c r="AB314" i="3"/>
  <c r="V314" i="3"/>
  <c r="X319" i="3"/>
  <c r="AC319" i="3"/>
  <c r="AB318" i="3"/>
  <c r="V318" i="3"/>
  <c r="AC316" i="3"/>
  <c r="X316" i="3"/>
  <c r="V316" i="3"/>
  <c r="AB316" i="3"/>
  <c r="X315" i="3"/>
  <c r="AC315" i="3"/>
  <c r="AB315" i="3"/>
  <c r="V315" i="3"/>
  <c r="AC312" i="3"/>
  <c r="X312" i="3"/>
  <c r="AB319" i="3"/>
  <c r="V319" i="3"/>
  <c r="AC318" i="3"/>
  <c r="X318" i="3"/>
  <c r="V312" i="3"/>
  <c r="AB312" i="3"/>
  <c r="AC314" i="3"/>
  <c r="X314" i="3"/>
  <c r="V317" i="3"/>
  <c r="AB317" i="3"/>
  <c r="X313" i="3"/>
  <c r="AC313" i="3"/>
  <c r="V313" i="3"/>
  <c r="AB313" i="3"/>
  <c r="X317" i="3"/>
  <c r="AC317" i="3"/>
  <c r="V320" i="3"/>
  <c r="AB320" i="3"/>
  <c r="V324" i="3"/>
  <c r="AB324" i="3"/>
  <c r="AC323" i="3"/>
  <c r="X323" i="3"/>
  <c r="AC320" i="3"/>
  <c r="X320" i="3"/>
  <c r="AC322" i="3"/>
  <c r="X322" i="3"/>
  <c r="AC324" i="3"/>
  <c r="X324" i="3"/>
  <c r="X321" i="3"/>
  <c r="AC321" i="3"/>
  <c r="AB326" i="3"/>
  <c r="V326" i="3"/>
  <c r="AB323" i="3"/>
  <c r="V323" i="3"/>
  <c r="X325" i="3"/>
  <c r="AC325" i="3"/>
  <c r="V321" i="3"/>
  <c r="AB321" i="3"/>
  <c r="V325" i="3"/>
  <c r="AB325" i="3"/>
  <c r="AB322" i="3"/>
  <c r="V322" i="3"/>
  <c r="AC326" i="3"/>
  <c r="X326" i="3"/>
  <c r="AB299" i="3"/>
  <c r="V299" i="3"/>
  <c r="AC299" i="3"/>
  <c r="X299" i="3"/>
  <c r="AC296" i="3"/>
  <c r="X296" i="3"/>
  <c r="V297" i="3"/>
  <c r="AB297" i="3"/>
  <c r="AB298" i="3"/>
  <c r="V298" i="3"/>
  <c r="AC298" i="3"/>
  <c r="X298" i="3"/>
  <c r="V296" i="3"/>
  <c r="AB296" i="3"/>
  <c r="AC297" i="3"/>
  <c r="X297" i="3"/>
  <c r="AB302" i="3"/>
  <c r="V302" i="3"/>
  <c r="X304" i="3"/>
  <c r="AC304" i="3"/>
  <c r="V301" i="3"/>
  <c r="AB301" i="3"/>
  <c r="X308" i="3"/>
  <c r="AC308" i="3"/>
  <c r="X307" i="3"/>
  <c r="AC307" i="3"/>
  <c r="AB307" i="3"/>
  <c r="V307" i="3"/>
  <c r="AC302" i="3"/>
  <c r="X302" i="3"/>
  <c r="AB306" i="3"/>
  <c r="V306" i="3"/>
  <c r="AB305" i="3"/>
  <c r="V305" i="3"/>
  <c r="V309" i="3"/>
  <c r="AB309" i="3"/>
  <c r="AB303" i="3"/>
  <c r="V303" i="3"/>
  <c r="AC306" i="3"/>
  <c r="X306" i="3"/>
  <c r="X300" i="3"/>
  <c r="AC300" i="3"/>
  <c r="AC303" i="3"/>
  <c r="X303" i="3"/>
  <c r="AB310" i="3"/>
  <c r="V310" i="3"/>
  <c r="X301" i="3"/>
  <c r="AC301" i="3"/>
  <c r="V300" i="3"/>
  <c r="AB300" i="3"/>
  <c r="X305" i="3"/>
  <c r="AC305" i="3"/>
  <c r="V304" i="3"/>
  <c r="AB304" i="3"/>
  <c r="X309" i="3"/>
  <c r="AC309" i="3"/>
  <c r="V308" i="3"/>
  <c r="AB308" i="3"/>
  <c r="AC310" i="3"/>
  <c r="X310" i="3"/>
  <c r="AB282" i="3"/>
  <c r="V282" i="3"/>
  <c r="V280" i="3"/>
  <c r="AB280" i="3"/>
  <c r="AC284" i="3"/>
  <c r="X284" i="3"/>
  <c r="AC282" i="3"/>
  <c r="X282" i="3"/>
  <c r="V284" i="3"/>
  <c r="AB284" i="3"/>
  <c r="V281" i="3"/>
  <c r="AB281" i="3"/>
  <c r="X281" i="3"/>
  <c r="AC281" i="3"/>
  <c r="X285" i="3"/>
  <c r="AC285" i="3"/>
  <c r="AB283" i="3"/>
  <c r="V283" i="3"/>
  <c r="AC280" i="3"/>
  <c r="X280" i="3"/>
  <c r="V285" i="3"/>
  <c r="AB285" i="3"/>
  <c r="AC283" i="3"/>
  <c r="X283" i="3"/>
  <c r="V288" i="3"/>
  <c r="AB288" i="3"/>
  <c r="AC287" i="3"/>
  <c r="X287" i="3"/>
  <c r="AB287" i="3"/>
  <c r="V287" i="3"/>
  <c r="AC288" i="3"/>
  <c r="X288" i="3"/>
  <c r="AB291" i="3"/>
  <c r="V291" i="3"/>
  <c r="AC290" i="3"/>
  <c r="X290" i="3"/>
  <c r="V292" i="3"/>
  <c r="AB292" i="3"/>
  <c r="AC292" i="3"/>
  <c r="X292" i="3"/>
  <c r="AC291" i="3"/>
  <c r="X291" i="3"/>
  <c r="AB286" i="3"/>
  <c r="V286" i="3"/>
  <c r="AC286" i="3"/>
  <c r="X286" i="3"/>
  <c r="AC248" i="3"/>
  <c r="AB290" i="3"/>
  <c r="V290" i="3"/>
  <c r="X289" i="3"/>
  <c r="AC289" i="3"/>
  <c r="AB294" i="3"/>
  <c r="V294" i="3"/>
  <c r="X293" i="3"/>
  <c r="AC293" i="3"/>
  <c r="V289" i="3"/>
  <c r="AB289" i="3"/>
  <c r="V293" i="3"/>
  <c r="AB293" i="3"/>
  <c r="AC294" i="3"/>
  <c r="X294" i="3"/>
  <c r="AB271" i="3"/>
  <c r="V271" i="3"/>
  <c r="AC268" i="3"/>
  <c r="X268" i="3"/>
  <c r="AB269" i="3"/>
  <c r="V269" i="3"/>
  <c r="AC271" i="3"/>
  <c r="X271" i="3"/>
  <c r="V268" i="3"/>
  <c r="AB268" i="3"/>
  <c r="AC266" i="3"/>
  <c r="X266" i="3"/>
  <c r="AB266" i="3"/>
  <c r="V266" i="3"/>
  <c r="AC267" i="3"/>
  <c r="X267" i="3"/>
  <c r="AB267" i="3"/>
  <c r="V267" i="3"/>
  <c r="X265" i="3"/>
  <c r="AC265" i="3"/>
  <c r="AB264" i="3"/>
  <c r="V264" i="3"/>
  <c r="AB265" i="3"/>
  <c r="V265" i="3"/>
  <c r="X269" i="3"/>
  <c r="AC269" i="3"/>
  <c r="AC264" i="3"/>
  <c r="X264" i="3"/>
  <c r="AB270" i="3"/>
  <c r="V270" i="3"/>
  <c r="AC270" i="3"/>
  <c r="X270" i="3"/>
  <c r="AB248" i="3"/>
  <c r="AB275" i="3"/>
  <c r="V275" i="3"/>
  <c r="V272" i="3"/>
  <c r="AB272" i="3"/>
  <c r="V276" i="3"/>
  <c r="AB276" i="3"/>
  <c r="AC274" i="3"/>
  <c r="X274" i="3"/>
  <c r="AB274" i="3"/>
  <c r="V274" i="3"/>
  <c r="AC278" i="3"/>
  <c r="X278" i="3"/>
  <c r="AC276" i="3"/>
  <c r="X276" i="3"/>
  <c r="AB278" i="3"/>
  <c r="V278" i="3"/>
  <c r="X273" i="3"/>
  <c r="AC273" i="3"/>
  <c r="AC275" i="3"/>
  <c r="X275" i="3"/>
  <c r="AC272" i="3"/>
  <c r="X272" i="3"/>
  <c r="V273" i="3"/>
  <c r="AB273" i="3"/>
  <c r="X277" i="3"/>
  <c r="AC277" i="3"/>
  <c r="V277" i="3"/>
  <c r="AB277" i="3"/>
  <c r="AC255" i="3"/>
  <c r="X255" i="3"/>
  <c r="AB258" i="3"/>
  <c r="V258" i="3"/>
  <c r="AC252" i="3"/>
  <c r="X252" i="3"/>
  <c r="AB254" i="3"/>
  <c r="V254" i="3"/>
  <c r="AC259" i="3"/>
  <c r="X259" i="3"/>
  <c r="AB262" i="3"/>
  <c r="V262" i="3"/>
  <c r="V253" i="3"/>
  <c r="AB253" i="3"/>
  <c r="AC260" i="3"/>
  <c r="X260" i="3"/>
  <c r="V257" i="3"/>
  <c r="AB257" i="3"/>
  <c r="AC258" i="3"/>
  <c r="X258" i="3"/>
  <c r="X253" i="3"/>
  <c r="AC253" i="3"/>
  <c r="V256" i="3"/>
  <c r="AB256" i="3"/>
  <c r="X257" i="3"/>
  <c r="AC257" i="3"/>
  <c r="X261" i="3"/>
  <c r="AC261" i="3"/>
  <c r="AB251" i="3"/>
  <c r="V251" i="3"/>
  <c r="V261" i="3"/>
  <c r="AB261" i="3"/>
  <c r="AC254" i="3"/>
  <c r="X254" i="3"/>
  <c r="V252" i="3"/>
  <c r="AB252" i="3"/>
  <c r="V260" i="3"/>
  <c r="AB260" i="3"/>
  <c r="AB255" i="3"/>
  <c r="V255" i="3"/>
  <c r="AB259" i="3"/>
  <c r="V259" i="3"/>
  <c r="AC256" i="3"/>
  <c r="X256" i="3"/>
  <c r="AC262" i="3"/>
  <c r="X262" i="3"/>
  <c r="X249" i="3"/>
  <c r="AC249" i="3"/>
  <c r="V249" i="3"/>
  <c r="AB249" i="3"/>
  <c r="AB250" i="3"/>
  <c r="V250" i="3"/>
  <c r="AC251" i="3"/>
  <c r="X251" i="3"/>
  <c r="AC250" i="3"/>
  <c r="X250" i="3"/>
  <c r="V233" i="3"/>
  <c r="AB233" i="3"/>
  <c r="AC239" i="3"/>
  <c r="X239" i="3"/>
  <c r="V237" i="3"/>
  <c r="AB237" i="3"/>
  <c r="AC243" i="3"/>
  <c r="X243" i="3"/>
  <c r="V241" i="3"/>
  <c r="AB241" i="3"/>
  <c r="AC236" i="3"/>
  <c r="X236" i="3"/>
  <c r="V245" i="3"/>
  <c r="AB245" i="3"/>
  <c r="AC234" i="3"/>
  <c r="X234" i="3"/>
  <c r="AC246" i="3"/>
  <c r="X246" i="3"/>
  <c r="AB242" i="3"/>
  <c r="V242" i="3"/>
  <c r="V244" i="3"/>
  <c r="AB244" i="3"/>
  <c r="X237" i="3"/>
  <c r="AC237" i="3"/>
  <c r="AC238" i="3"/>
  <c r="X238" i="3"/>
  <c r="V238" i="3"/>
  <c r="AB238" i="3"/>
  <c r="V246" i="3"/>
  <c r="AB246" i="3"/>
  <c r="AC232" i="3"/>
  <c r="X232" i="3"/>
  <c r="X241" i="3"/>
  <c r="AC241" i="3"/>
  <c r="AB239" i="3"/>
  <c r="V239" i="3"/>
  <c r="AC242" i="3"/>
  <c r="X242" i="3"/>
  <c r="V234" i="3"/>
  <c r="AB234" i="3"/>
  <c r="X233" i="3"/>
  <c r="AC233" i="3"/>
  <c r="AB235" i="3"/>
  <c r="V235" i="3"/>
  <c r="AC244" i="3"/>
  <c r="X244" i="3"/>
  <c r="X245" i="3"/>
  <c r="AC245" i="3"/>
  <c r="V232" i="3"/>
  <c r="AB232" i="3"/>
  <c r="V236" i="3"/>
  <c r="AB236" i="3"/>
  <c r="V240" i="3"/>
  <c r="AB240" i="3"/>
  <c r="AB243" i="3"/>
  <c r="V243" i="3"/>
  <c r="AC235" i="3"/>
  <c r="X235" i="3"/>
  <c r="AC240" i="3"/>
  <c r="X240" i="3"/>
  <c r="AC223" i="3"/>
  <c r="X223" i="3"/>
  <c r="AC227" i="3"/>
  <c r="X227" i="3"/>
  <c r="V221" i="3"/>
  <c r="AB221" i="3"/>
  <c r="AC228" i="3"/>
  <c r="X228" i="3"/>
  <c r="AC226" i="3"/>
  <c r="X226" i="3"/>
  <c r="V220" i="3"/>
  <c r="AB220" i="3"/>
  <c r="X221" i="3"/>
  <c r="AC221" i="3"/>
  <c r="X225" i="3"/>
  <c r="AC225" i="3"/>
  <c r="AB223" i="3"/>
  <c r="V223" i="3"/>
  <c r="V229" i="3"/>
  <c r="AB229" i="3"/>
  <c r="X229" i="3"/>
  <c r="AC229" i="3"/>
  <c r="V217" i="3"/>
  <c r="AB217" i="3"/>
  <c r="V228" i="3"/>
  <c r="AB228" i="3"/>
  <c r="AB218" i="3"/>
  <c r="V218" i="3"/>
  <c r="AC216" i="3"/>
  <c r="X216" i="3"/>
  <c r="AC218" i="3"/>
  <c r="X218" i="3"/>
  <c r="AB230" i="3"/>
  <c r="V230" i="3"/>
  <c r="V225" i="3"/>
  <c r="AB225" i="3"/>
  <c r="V224" i="3"/>
  <c r="AB224" i="3"/>
  <c r="AB219" i="3"/>
  <c r="V219" i="3"/>
  <c r="AB222" i="3"/>
  <c r="V222" i="3"/>
  <c r="AC224" i="3"/>
  <c r="X224" i="3"/>
  <c r="AC222" i="3"/>
  <c r="X222" i="3"/>
  <c r="AC220" i="3"/>
  <c r="X220" i="3"/>
  <c r="V216" i="3"/>
  <c r="AB216" i="3"/>
  <c r="X217" i="3"/>
  <c r="AC217" i="3"/>
  <c r="AB227" i="3"/>
  <c r="V227" i="3"/>
  <c r="AB226" i="3"/>
  <c r="V226" i="3"/>
  <c r="AC219" i="3"/>
  <c r="X219" i="3"/>
  <c r="AC230" i="3"/>
  <c r="X230" i="3"/>
  <c r="V201" i="3"/>
  <c r="AB201" i="3"/>
  <c r="V213" i="3"/>
  <c r="AB213" i="3"/>
  <c r="AC211" i="3"/>
  <c r="X211" i="3"/>
  <c r="AC206" i="3"/>
  <c r="X206" i="3"/>
  <c r="AB203" i="3"/>
  <c r="V203" i="3"/>
  <c r="AC214" i="3"/>
  <c r="X214" i="3"/>
  <c r="AB211" i="3"/>
  <c r="V211" i="3"/>
  <c r="V212" i="3"/>
  <c r="AB212" i="3"/>
  <c r="X201" i="3"/>
  <c r="AC201" i="3"/>
  <c r="AC212" i="3"/>
  <c r="X212" i="3"/>
  <c r="AC202" i="3"/>
  <c r="X202" i="3"/>
  <c r="AC210" i="3"/>
  <c r="X210" i="3"/>
  <c r="AB202" i="3"/>
  <c r="V202" i="3"/>
  <c r="AC200" i="3"/>
  <c r="X200" i="3"/>
  <c r="X205" i="3"/>
  <c r="AC205" i="3"/>
  <c r="AC207" i="3"/>
  <c r="X207" i="3"/>
  <c r="V205" i="3"/>
  <c r="AB205" i="3"/>
  <c r="V209" i="3"/>
  <c r="AB209" i="3"/>
  <c r="AB207" i="3"/>
  <c r="V207" i="3"/>
  <c r="AB206" i="3"/>
  <c r="V206" i="3"/>
  <c r="AC204" i="3"/>
  <c r="X204" i="3"/>
  <c r="X209" i="3"/>
  <c r="AC209" i="3"/>
  <c r="AB214" i="3"/>
  <c r="V214" i="3"/>
  <c r="AC203" i="3"/>
  <c r="X203" i="3"/>
  <c r="V200" i="3"/>
  <c r="AB200" i="3"/>
  <c r="V204" i="3"/>
  <c r="AB204" i="3"/>
  <c r="V208" i="3"/>
  <c r="AB208" i="3"/>
  <c r="AB210" i="3"/>
  <c r="V210" i="3"/>
  <c r="AC208" i="3"/>
  <c r="X208" i="3"/>
  <c r="X213" i="3"/>
  <c r="AC213" i="3"/>
  <c r="AB189" i="3"/>
  <c r="V189" i="3"/>
  <c r="AC195" i="3"/>
  <c r="X195" i="3"/>
  <c r="AB193" i="3"/>
  <c r="V193" i="3"/>
  <c r="AC186" i="3"/>
  <c r="X186" i="3"/>
  <c r="V197" i="3"/>
  <c r="AB197" i="3"/>
  <c r="AC190" i="3"/>
  <c r="X190" i="3"/>
  <c r="AB195" i="3"/>
  <c r="V195" i="3"/>
  <c r="AC194" i="3"/>
  <c r="X194" i="3"/>
  <c r="V188" i="3"/>
  <c r="AB188" i="3"/>
  <c r="X189" i="3"/>
  <c r="AC189" i="3"/>
  <c r="AB190" i="3"/>
  <c r="V190" i="3"/>
  <c r="AB187" i="3"/>
  <c r="V187" i="3"/>
  <c r="X193" i="3"/>
  <c r="AC193" i="3"/>
  <c r="V184" i="3"/>
  <c r="AB184" i="3"/>
  <c r="X188" i="3"/>
  <c r="AC188" i="3"/>
  <c r="X185" i="3"/>
  <c r="AC185" i="3"/>
  <c r="AB186" i="3"/>
  <c r="V186" i="3"/>
  <c r="AB194" i="3"/>
  <c r="V194" i="3"/>
  <c r="AC196" i="3"/>
  <c r="X196" i="3"/>
  <c r="X197" i="3"/>
  <c r="AC197" i="3"/>
  <c r="V192" i="3"/>
  <c r="AB192" i="3"/>
  <c r="V196" i="3"/>
  <c r="AB196" i="3"/>
  <c r="AB198" i="3"/>
  <c r="V198" i="3"/>
  <c r="AC187" i="3"/>
  <c r="X187" i="3"/>
  <c r="X192" i="3"/>
  <c r="AC192" i="3"/>
  <c r="AC198" i="3"/>
  <c r="X198" i="3"/>
  <c r="AB191" i="3"/>
  <c r="V191" i="3"/>
  <c r="V185" i="3"/>
  <c r="AB185" i="3"/>
  <c r="AC191" i="3"/>
  <c r="X191" i="3"/>
  <c r="X184" i="3"/>
  <c r="AC184" i="3"/>
  <c r="V173" i="3"/>
  <c r="AB173" i="3"/>
  <c r="AC178" i="3"/>
  <c r="X178" i="3"/>
  <c r="AB179" i="3"/>
  <c r="V179" i="3"/>
  <c r="AB171" i="3"/>
  <c r="V171" i="3"/>
  <c r="AB175" i="3"/>
  <c r="V175" i="3"/>
  <c r="V181" i="3"/>
  <c r="AB181" i="3"/>
  <c r="X181" i="3"/>
  <c r="AC181" i="3"/>
  <c r="V168" i="3"/>
  <c r="AB168" i="3"/>
  <c r="V172" i="3"/>
  <c r="AB172" i="3"/>
  <c r="V180" i="3"/>
  <c r="AB180" i="3"/>
  <c r="AB170" i="3"/>
  <c r="V170" i="3"/>
  <c r="AC180" i="3"/>
  <c r="X180" i="3"/>
  <c r="AC170" i="3"/>
  <c r="X170" i="3"/>
  <c r="AC179" i="3"/>
  <c r="X179" i="3"/>
  <c r="AC168" i="3"/>
  <c r="X168" i="3"/>
  <c r="AC176" i="3"/>
  <c r="X176" i="3"/>
  <c r="V176" i="3"/>
  <c r="AB176" i="3"/>
  <c r="AB174" i="3"/>
  <c r="V174" i="3"/>
  <c r="AC171" i="3"/>
  <c r="X171" i="3"/>
  <c r="AC174" i="3"/>
  <c r="X174" i="3"/>
  <c r="AB182" i="3"/>
  <c r="V182" i="3"/>
  <c r="V169" i="3"/>
  <c r="AB169" i="3"/>
  <c r="AC172" i="3"/>
  <c r="X172" i="3"/>
  <c r="V177" i="3"/>
  <c r="AB177" i="3"/>
  <c r="X169" i="3"/>
  <c r="AC169" i="3"/>
  <c r="X173" i="3"/>
  <c r="AC173" i="3"/>
  <c r="X177" i="3"/>
  <c r="AC177" i="3"/>
  <c r="AB178" i="3"/>
  <c r="V178" i="3"/>
  <c r="AC175" i="3"/>
  <c r="X175" i="3"/>
  <c r="AC182" i="3"/>
  <c r="X182" i="3"/>
  <c r="X120" i="3"/>
  <c r="AB161" i="3"/>
  <c r="V161" i="3"/>
  <c r="AB155" i="3"/>
  <c r="V155" i="3"/>
  <c r="AC158" i="3"/>
  <c r="X158" i="3"/>
  <c r="V152" i="3"/>
  <c r="AB152" i="3"/>
  <c r="AC162" i="3"/>
  <c r="X162" i="3"/>
  <c r="V156" i="3"/>
  <c r="AB156" i="3"/>
  <c r="AC166" i="3"/>
  <c r="X166" i="3"/>
  <c r="X153" i="3"/>
  <c r="AC153" i="3"/>
  <c r="X157" i="3"/>
  <c r="AC157" i="3"/>
  <c r="AB162" i="3"/>
  <c r="V162" i="3"/>
  <c r="AB159" i="3"/>
  <c r="V159" i="3"/>
  <c r="X161" i="3"/>
  <c r="AC161" i="3"/>
  <c r="V157" i="3"/>
  <c r="AB157" i="3"/>
  <c r="V165" i="3"/>
  <c r="AB165" i="3"/>
  <c r="AB154" i="3"/>
  <c r="V154" i="3"/>
  <c r="V164" i="3"/>
  <c r="AB164" i="3"/>
  <c r="AB166" i="3"/>
  <c r="V166" i="3"/>
  <c r="AC164" i="3"/>
  <c r="X164" i="3"/>
  <c r="X165" i="3"/>
  <c r="AC165" i="3"/>
  <c r="AC163" i="3"/>
  <c r="X163" i="3"/>
  <c r="X152" i="3"/>
  <c r="AC152" i="3"/>
  <c r="AC154" i="3"/>
  <c r="X154" i="3"/>
  <c r="V160" i="3"/>
  <c r="AB160" i="3"/>
  <c r="AB163" i="3"/>
  <c r="V163" i="3"/>
  <c r="AC155" i="3"/>
  <c r="X155" i="3"/>
  <c r="X156" i="3"/>
  <c r="AC156" i="3"/>
  <c r="AB158" i="3"/>
  <c r="V158" i="3"/>
  <c r="V153" i="3"/>
  <c r="AB153" i="3"/>
  <c r="AC159" i="3"/>
  <c r="X159" i="3"/>
  <c r="X160" i="3"/>
  <c r="AC160" i="3"/>
  <c r="V120" i="3"/>
  <c r="V141" i="3"/>
  <c r="AB141" i="3"/>
  <c r="AC136" i="3"/>
  <c r="X136" i="3"/>
  <c r="AB145" i="3"/>
  <c r="V145" i="3"/>
  <c r="AC138" i="3"/>
  <c r="X138" i="3"/>
  <c r="V149" i="3"/>
  <c r="AB149" i="3"/>
  <c r="AC142" i="3"/>
  <c r="X142" i="3"/>
  <c r="V136" i="3"/>
  <c r="AB136" i="3"/>
  <c r="AC146" i="3"/>
  <c r="X146" i="3"/>
  <c r="AC150" i="3"/>
  <c r="X150" i="3"/>
  <c r="AB139" i="3"/>
  <c r="V139" i="3"/>
  <c r="X137" i="3"/>
  <c r="AC137" i="3"/>
  <c r="X141" i="3"/>
  <c r="AC141" i="3"/>
  <c r="AB142" i="3"/>
  <c r="V142" i="3"/>
  <c r="AC148" i="3"/>
  <c r="X148" i="3"/>
  <c r="X145" i="3"/>
  <c r="AC145" i="3"/>
  <c r="AC140" i="3"/>
  <c r="X140" i="3"/>
  <c r="AB147" i="3"/>
  <c r="V147" i="3"/>
  <c r="AB138" i="3"/>
  <c r="V138" i="3"/>
  <c r="AB146" i="3"/>
  <c r="V146" i="3"/>
  <c r="AC139" i="3"/>
  <c r="X139" i="3"/>
  <c r="X149" i="3"/>
  <c r="AC149" i="3"/>
  <c r="AB143" i="3"/>
  <c r="V143" i="3"/>
  <c r="V144" i="3"/>
  <c r="AB144" i="3"/>
  <c r="AB150" i="3"/>
  <c r="V150" i="3"/>
  <c r="AC143" i="3"/>
  <c r="X143" i="3"/>
  <c r="X144" i="3"/>
  <c r="AC144" i="3"/>
  <c r="V140" i="3"/>
  <c r="AB140" i="3"/>
  <c r="V148" i="3"/>
  <c r="AB148" i="3"/>
  <c r="V137" i="3"/>
  <c r="AB137" i="3"/>
  <c r="AC147" i="3"/>
  <c r="X147" i="3"/>
  <c r="AB134" i="3"/>
  <c r="V134" i="3"/>
  <c r="AC132" i="3"/>
  <c r="X132" i="3"/>
  <c r="X121" i="3"/>
  <c r="AC121" i="3"/>
  <c r="X133" i="3"/>
  <c r="AC133" i="3"/>
  <c r="AB131" i="3"/>
  <c r="V131" i="3"/>
  <c r="V121" i="3"/>
  <c r="AB121" i="3"/>
  <c r="AC122" i="3"/>
  <c r="X122" i="3"/>
  <c r="AB130" i="3"/>
  <c r="V130" i="3"/>
  <c r="AC124" i="3"/>
  <c r="X124" i="3"/>
  <c r="V125" i="3"/>
  <c r="AB125" i="3"/>
  <c r="V133" i="3"/>
  <c r="AB133" i="3"/>
  <c r="V128" i="3"/>
  <c r="AB128" i="3"/>
  <c r="AB123" i="3"/>
  <c r="V123" i="3"/>
  <c r="V129" i="3"/>
  <c r="AB129" i="3"/>
  <c r="AC126" i="3"/>
  <c r="X126" i="3"/>
  <c r="AC127" i="3"/>
  <c r="X127" i="3"/>
  <c r="AC131" i="3"/>
  <c r="X131" i="3"/>
  <c r="V124" i="3"/>
  <c r="AB124" i="3"/>
  <c r="X129" i="3"/>
  <c r="AC129" i="3"/>
  <c r="V132" i="3"/>
  <c r="AB132" i="3"/>
  <c r="AB127" i="3"/>
  <c r="V127" i="3"/>
  <c r="AC128" i="3"/>
  <c r="X128" i="3"/>
  <c r="AC134" i="3"/>
  <c r="X134" i="3"/>
  <c r="AB126" i="3"/>
  <c r="V126" i="3"/>
  <c r="X125" i="3"/>
  <c r="AC125" i="3"/>
  <c r="AB122" i="3"/>
  <c r="V122" i="3"/>
  <c r="AC123" i="3"/>
  <c r="X123" i="3"/>
  <c r="AC130" i="3"/>
  <c r="X130" i="3"/>
  <c r="AB118" i="3"/>
  <c r="V118" i="3"/>
  <c r="AC115" i="3"/>
  <c r="X115" i="3"/>
  <c r="AC104" i="3"/>
  <c r="X104" i="3"/>
  <c r="V104" i="3"/>
  <c r="AB104" i="3"/>
  <c r="AB115" i="3"/>
  <c r="V115" i="3"/>
  <c r="V113" i="3"/>
  <c r="AB113" i="3"/>
  <c r="AC110" i="3"/>
  <c r="X110" i="3"/>
  <c r="V108" i="3"/>
  <c r="AB108" i="3"/>
  <c r="V112" i="3"/>
  <c r="AB112" i="3"/>
  <c r="V116" i="3"/>
  <c r="AB116" i="3"/>
  <c r="AB111" i="3"/>
  <c r="V111" i="3"/>
  <c r="AB106" i="3"/>
  <c r="V106" i="3"/>
  <c r="AC112" i="3"/>
  <c r="X112" i="3"/>
  <c r="AC118" i="3"/>
  <c r="X118" i="3"/>
  <c r="V109" i="3"/>
  <c r="AB109" i="3"/>
  <c r="X105" i="3"/>
  <c r="AC105" i="3"/>
  <c r="X109" i="3"/>
  <c r="AC109" i="3"/>
  <c r="X113" i="3"/>
  <c r="AC113" i="3"/>
  <c r="X117" i="3"/>
  <c r="AC117" i="3"/>
  <c r="AB110" i="3"/>
  <c r="V110" i="3"/>
  <c r="AC116" i="3"/>
  <c r="X116" i="3"/>
  <c r="AC106" i="3"/>
  <c r="X106" i="3"/>
  <c r="AC111" i="3"/>
  <c r="X111" i="3"/>
  <c r="V117" i="3"/>
  <c r="AB117" i="3"/>
  <c r="AC108" i="3"/>
  <c r="X108" i="3"/>
  <c r="AB107" i="3"/>
  <c r="V107" i="3"/>
  <c r="V105" i="3"/>
  <c r="AB105" i="3"/>
  <c r="AB114" i="3"/>
  <c r="V114" i="3"/>
  <c r="AC107" i="3"/>
  <c r="X107" i="3"/>
  <c r="AC114" i="3"/>
  <c r="X114" i="3"/>
  <c r="V93" i="3"/>
  <c r="AB93" i="3"/>
  <c r="X93" i="3"/>
  <c r="AC93" i="3"/>
  <c r="V100" i="3"/>
  <c r="AB100" i="3"/>
  <c r="AC98" i="3"/>
  <c r="X98" i="3"/>
  <c r="AB94" i="3"/>
  <c r="V94" i="3"/>
  <c r="AB97" i="3"/>
  <c r="V97" i="3"/>
  <c r="AC88" i="3"/>
  <c r="X88" i="3"/>
  <c r="AC92" i="3"/>
  <c r="X92" i="3"/>
  <c r="X96" i="3"/>
  <c r="AC96" i="3"/>
  <c r="X89" i="3"/>
  <c r="AC89" i="3"/>
  <c r="V92" i="3"/>
  <c r="AB92" i="3"/>
  <c r="AB98" i="3"/>
  <c r="V98" i="3"/>
  <c r="AC100" i="3"/>
  <c r="X100" i="3"/>
  <c r="AC90" i="3"/>
  <c r="X90" i="3"/>
  <c r="AB99" i="3"/>
  <c r="V99" i="3"/>
  <c r="V96" i="3"/>
  <c r="AB96" i="3"/>
  <c r="AB91" i="3"/>
  <c r="V91" i="3"/>
  <c r="V89" i="3"/>
  <c r="AB89" i="3"/>
  <c r="AB102" i="3"/>
  <c r="V102" i="3"/>
  <c r="AC91" i="3"/>
  <c r="X91" i="3"/>
  <c r="AC94" i="3"/>
  <c r="X94" i="3"/>
  <c r="AC99" i="3"/>
  <c r="X99" i="3"/>
  <c r="V101" i="3"/>
  <c r="AB101" i="3"/>
  <c r="V88" i="3"/>
  <c r="AB88" i="3"/>
  <c r="X97" i="3"/>
  <c r="AC97" i="3"/>
  <c r="X101" i="3"/>
  <c r="AC101" i="3"/>
  <c r="AB90" i="3"/>
  <c r="V90" i="3"/>
  <c r="AB95" i="3"/>
  <c r="V95" i="3"/>
  <c r="AC95" i="3"/>
  <c r="X95" i="3"/>
  <c r="AC102" i="3"/>
  <c r="X102" i="3"/>
  <c r="AC74" i="3"/>
  <c r="X74" i="3"/>
  <c r="V72" i="3"/>
  <c r="AB72" i="3"/>
  <c r="V85" i="3"/>
  <c r="AB85" i="3"/>
  <c r="AC75" i="3"/>
  <c r="X75" i="3"/>
  <c r="AB83" i="3"/>
  <c r="V83" i="3"/>
  <c r="AC79" i="3"/>
  <c r="X79" i="3"/>
  <c r="V74" i="3"/>
  <c r="AB74" i="3"/>
  <c r="AC83" i="3"/>
  <c r="X83" i="3"/>
  <c r="AC82" i="3"/>
  <c r="X82" i="3"/>
  <c r="AC86" i="3"/>
  <c r="X86" i="3"/>
  <c r="AB75" i="3"/>
  <c r="V75" i="3"/>
  <c r="AB78" i="3"/>
  <c r="V78" i="3"/>
  <c r="AB82" i="3"/>
  <c r="V82" i="3"/>
  <c r="X73" i="3"/>
  <c r="AC73" i="3"/>
  <c r="V80" i="3"/>
  <c r="AB80" i="3"/>
  <c r="AC80" i="3"/>
  <c r="X80" i="3"/>
  <c r="V73" i="3"/>
  <c r="AB73" i="3"/>
  <c r="AC76" i="3"/>
  <c r="X76" i="3"/>
  <c r="X77" i="3"/>
  <c r="AC77" i="3"/>
  <c r="AB86" i="3"/>
  <c r="V86" i="3"/>
  <c r="AC78" i="3"/>
  <c r="X78" i="3"/>
  <c r="AB77" i="3"/>
  <c r="V77" i="3"/>
  <c r="AC72" i="3"/>
  <c r="X72" i="3"/>
  <c r="X81" i="3"/>
  <c r="AC81" i="3"/>
  <c r="V76" i="3"/>
  <c r="AB76" i="3"/>
  <c r="AB79" i="3"/>
  <c r="V79" i="3"/>
  <c r="V84" i="3"/>
  <c r="AB84" i="3"/>
  <c r="V81" i="3"/>
  <c r="AB81" i="3"/>
  <c r="AC84" i="3"/>
  <c r="X84" i="3"/>
  <c r="X85" i="3"/>
  <c r="AC85" i="3"/>
  <c r="AB67" i="3"/>
  <c r="V67" i="3"/>
  <c r="AB59" i="3"/>
  <c r="V59" i="3"/>
  <c r="V61" i="3"/>
  <c r="AB61" i="3"/>
  <c r="AC63" i="3"/>
  <c r="X63" i="3"/>
  <c r="V65" i="3"/>
  <c r="AB65" i="3"/>
  <c r="AC67" i="3"/>
  <c r="X67" i="3"/>
  <c r="AB69" i="3"/>
  <c r="V69" i="3"/>
  <c r="AC56" i="3"/>
  <c r="X56" i="3"/>
  <c r="AB63" i="3"/>
  <c r="V63" i="3"/>
  <c r="AB58" i="3"/>
  <c r="V58" i="3"/>
  <c r="AB62" i="3"/>
  <c r="V62" i="3"/>
  <c r="V68" i="3"/>
  <c r="AB68" i="3"/>
  <c r="X61" i="3"/>
  <c r="AC61" i="3"/>
  <c r="V56" i="3"/>
  <c r="AB56" i="3"/>
  <c r="AB66" i="3"/>
  <c r="V66" i="3"/>
  <c r="AC60" i="3"/>
  <c r="X60" i="3"/>
  <c r="X65" i="3"/>
  <c r="AC65" i="3"/>
  <c r="V60" i="3"/>
  <c r="AB60" i="3"/>
  <c r="V64" i="3"/>
  <c r="AB64" i="3"/>
  <c r="AB70" i="3"/>
  <c r="V70" i="3"/>
  <c r="AC68" i="3"/>
  <c r="X68" i="3"/>
  <c r="X69" i="3"/>
  <c r="AC69" i="3"/>
  <c r="AC58" i="3"/>
  <c r="X58" i="3"/>
  <c r="AC62" i="3"/>
  <c r="X62" i="3"/>
  <c r="AC66" i="3"/>
  <c r="X66" i="3"/>
  <c r="AC70" i="3"/>
  <c r="X70" i="3"/>
  <c r="X57" i="3"/>
  <c r="AC57" i="3"/>
  <c r="V57" i="3"/>
  <c r="AB57" i="3"/>
  <c r="AC59" i="3"/>
  <c r="X59" i="3"/>
  <c r="AC64" i="3"/>
  <c r="X64" i="3"/>
  <c r="X51" i="3"/>
  <c r="AC51" i="3"/>
  <c r="AC48" i="3"/>
  <c r="X48" i="3"/>
  <c r="AB43" i="3"/>
  <c r="V43" i="3"/>
  <c r="AB49" i="3"/>
  <c r="V49" i="3"/>
  <c r="V51" i="3"/>
  <c r="AB51" i="3"/>
  <c r="AC45" i="3"/>
  <c r="X45" i="3"/>
  <c r="AB42" i="3"/>
  <c r="V42" i="3"/>
  <c r="AB50" i="3"/>
  <c r="V50" i="3"/>
  <c r="X40" i="3"/>
  <c r="AC40" i="3"/>
  <c r="AC54" i="3"/>
  <c r="X54" i="3"/>
  <c r="AC41" i="3"/>
  <c r="X41" i="3"/>
  <c r="V45" i="3"/>
  <c r="AB45" i="3"/>
  <c r="AB48" i="3"/>
  <c r="V48" i="3"/>
  <c r="AC44" i="3"/>
  <c r="X44" i="3"/>
  <c r="X46" i="3"/>
  <c r="AC46" i="3"/>
  <c r="AC49" i="3"/>
  <c r="X49" i="3"/>
  <c r="AC42" i="3"/>
  <c r="X42" i="3"/>
  <c r="AC47" i="3"/>
  <c r="X47" i="3"/>
  <c r="AB54" i="3"/>
  <c r="V54" i="3"/>
  <c r="AC50" i="3"/>
  <c r="X50" i="3"/>
  <c r="X52" i="3"/>
  <c r="AC52" i="3"/>
  <c r="V47" i="3"/>
  <c r="AB47" i="3"/>
  <c r="AB53" i="3"/>
  <c r="V53" i="3"/>
  <c r="V44" i="3"/>
  <c r="AB44" i="3"/>
  <c r="V40" i="3"/>
  <c r="AB40" i="3"/>
  <c r="V46" i="3"/>
  <c r="AB46" i="3"/>
  <c r="V52" i="3"/>
  <c r="AB52" i="3"/>
  <c r="AB41" i="3"/>
  <c r="V41" i="3"/>
  <c r="AC43" i="3"/>
  <c r="X43" i="3"/>
  <c r="AC53" i="3"/>
  <c r="X53" i="3"/>
  <c r="V600" i="4"/>
  <c r="AB600" i="4"/>
  <c r="V601" i="4"/>
  <c r="AB601" i="4"/>
  <c r="AC600" i="4"/>
  <c r="X600" i="4"/>
  <c r="X601" i="4"/>
  <c r="AC601" i="4"/>
  <c r="AC603" i="4"/>
  <c r="X603" i="4"/>
  <c r="AC602" i="4"/>
  <c r="X602" i="4"/>
  <c r="AC606" i="4"/>
  <c r="X606" i="4"/>
  <c r="AB611" i="4"/>
  <c r="V611" i="4"/>
  <c r="AC608" i="4"/>
  <c r="X608" i="4"/>
  <c r="AB602" i="4"/>
  <c r="V602" i="4"/>
  <c r="AC612" i="4"/>
  <c r="X612" i="4"/>
  <c r="V605" i="4"/>
  <c r="AB605" i="4"/>
  <c r="V604" i="4"/>
  <c r="AB604" i="4"/>
  <c r="AC614" i="4"/>
  <c r="X614" i="4"/>
  <c r="AC611" i="4"/>
  <c r="X611" i="4"/>
  <c r="V608" i="4"/>
  <c r="AB608" i="4"/>
  <c r="X605" i="4"/>
  <c r="AC605" i="4"/>
  <c r="AB610" i="4"/>
  <c r="V610" i="4"/>
  <c r="AC610" i="4"/>
  <c r="X610" i="4"/>
  <c r="AB603" i="4"/>
  <c r="V603" i="4"/>
  <c r="V612" i="4"/>
  <c r="AB612" i="4"/>
  <c r="X609" i="4"/>
  <c r="AC609" i="4"/>
  <c r="AB606" i="4"/>
  <c r="V606" i="4"/>
  <c r="AC607" i="4"/>
  <c r="X607" i="4"/>
  <c r="AB614" i="4"/>
  <c r="V614" i="4"/>
  <c r="V613" i="4"/>
  <c r="AB613" i="4"/>
  <c r="V609" i="4"/>
  <c r="AB609" i="4"/>
  <c r="AB607" i="4"/>
  <c r="V607" i="4"/>
  <c r="AC604" i="4"/>
  <c r="X604" i="4"/>
  <c r="X613" i="4"/>
  <c r="AC613" i="4"/>
  <c r="AB586" i="4"/>
  <c r="V586" i="4"/>
  <c r="V585" i="4"/>
  <c r="AB585" i="4"/>
  <c r="AC584" i="4"/>
  <c r="X584" i="4"/>
  <c r="X585" i="4"/>
  <c r="AC585" i="4"/>
  <c r="V584" i="4"/>
  <c r="AB584" i="4"/>
  <c r="AC586" i="4"/>
  <c r="X586" i="4"/>
  <c r="AB587" i="4"/>
  <c r="V587" i="4"/>
  <c r="AB591" i="4"/>
  <c r="V591" i="4"/>
  <c r="AC594" i="4"/>
  <c r="X594" i="4"/>
  <c r="X589" i="4"/>
  <c r="AC589" i="4"/>
  <c r="V588" i="4"/>
  <c r="AB588" i="4"/>
  <c r="X593" i="4"/>
  <c r="AC593" i="4"/>
  <c r="AC596" i="4"/>
  <c r="X596" i="4"/>
  <c r="AC587" i="4"/>
  <c r="X587" i="4"/>
  <c r="AB590" i="4"/>
  <c r="V590" i="4"/>
  <c r="AB598" i="4"/>
  <c r="V598" i="4"/>
  <c r="V593" i="4"/>
  <c r="AB593" i="4"/>
  <c r="V592" i="4"/>
  <c r="AB592" i="4"/>
  <c r="X597" i="4"/>
  <c r="AC597" i="4"/>
  <c r="AB595" i="4"/>
  <c r="V595" i="4"/>
  <c r="AB594" i="4"/>
  <c r="V594" i="4"/>
  <c r="AC592" i="4"/>
  <c r="X592" i="4"/>
  <c r="V596" i="4"/>
  <c r="AB596" i="4"/>
  <c r="AC590" i="4"/>
  <c r="X590" i="4"/>
  <c r="AC591" i="4"/>
  <c r="X591" i="4"/>
  <c r="AC595" i="4"/>
  <c r="X595" i="4"/>
  <c r="AC588" i="4"/>
  <c r="X588" i="4"/>
  <c r="V589" i="4"/>
  <c r="AB589" i="4"/>
  <c r="V597" i="4"/>
  <c r="AB597" i="4"/>
  <c r="AC598" i="4"/>
  <c r="X598" i="4"/>
  <c r="AB577" i="4"/>
  <c r="V577" i="4"/>
  <c r="AC572" i="4"/>
  <c r="X572" i="4"/>
  <c r="V581" i="4"/>
  <c r="AB581" i="4"/>
  <c r="AC568" i="4"/>
  <c r="X568" i="4"/>
  <c r="AB575" i="4"/>
  <c r="V575" i="4"/>
  <c r="AC570" i="4"/>
  <c r="X570" i="4"/>
  <c r="AB579" i="4"/>
  <c r="V579" i="4"/>
  <c r="AC574" i="4"/>
  <c r="X574" i="4"/>
  <c r="AC576" i="4"/>
  <c r="X576" i="4"/>
  <c r="AB574" i="4"/>
  <c r="V574" i="4"/>
  <c r="AB578" i="4"/>
  <c r="V578" i="4"/>
  <c r="V580" i="4"/>
  <c r="AB580" i="4"/>
  <c r="X569" i="4"/>
  <c r="AC569" i="4"/>
  <c r="AB571" i="4"/>
  <c r="V571" i="4"/>
  <c r="V572" i="4"/>
  <c r="AB572" i="4"/>
  <c r="V576" i="4"/>
  <c r="AB576" i="4"/>
  <c r="AB582" i="4"/>
  <c r="V582" i="4"/>
  <c r="AC571" i="4"/>
  <c r="X571" i="4"/>
  <c r="X573" i="4"/>
  <c r="AC573" i="4"/>
  <c r="V568" i="4"/>
  <c r="AB568" i="4"/>
  <c r="AB569" i="4"/>
  <c r="V569" i="4"/>
  <c r="AC575" i="4"/>
  <c r="X575" i="4"/>
  <c r="X577" i="4"/>
  <c r="AC577" i="4"/>
  <c r="AC578" i="4"/>
  <c r="X578" i="4"/>
  <c r="AC582" i="4"/>
  <c r="X582" i="4"/>
  <c r="AB570" i="4"/>
  <c r="V570" i="4"/>
  <c r="AC580" i="4"/>
  <c r="X580" i="4"/>
  <c r="V573" i="4"/>
  <c r="AB573" i="4"/>
  <c r="AC579" i="4"/>
  <c r="X579" i="4"/>
  <c r="X581" i="4"/>
  <c r="AC581" i="4"/>
  <c r="V553" i="4"/>
  <c r="AB553" i="4"/>
  <c r="V552" i="4"/>
  <c r="AB552" i="4"/>
  <c r="AC552" i="4"/>
  <c r="X552" i="4"/>
  <c r="X553" i="4"/>
  <c r="AC553" i="4"/>
  <c r="AB566" i="4"/>
  <c r="V566" i="4"/>
  <c r="AC562" i="4"/>
  <c r="X562" i="4"/>
  <c r="V565" i="4"/>
  <c r="AB565" i="4"/>
  <c r="V560" i="4"/>
  <c r="AB560" i="4"/>
  <c r="X565" i="4"/>
  <c r="AC565" i="4"/>
  <c r="AB563" i="4"/>
  <c r="V563" i="4"/>
  <c r="AB554" i="4"/>
  <c r="V554" i="4"/>
  <c r="AB558" i="4"/>
  <c r="V558" i="4"/>
  <c r="AB562" i="4"/>
  <c r="V562" i="4"/>
  <c r="V564" i="4"/>
  <c r="AB564" i="4"/>
  <c r="AC554" i="4"/>
  <c r="X554" i="4"/>
  <c r="AC555" i="4"/>
  <c r="X555" i="4"/>
  <c r="AC556" i="4"/>
  <c r="X556" i="4"/>
  <c r="V556" i="4"/>
  <c r="AB556" i="4"/>
  <c r="AB559" i="4"/>
  <c r="V559" i="4"/>
  <c r="V561" i="4"/>
  <c r="AB561" i="4"/>
  <c r="AC558" i="4"/>
  <c r="X558" i="4"/>
  <c r="AC559" i="4"/>
  <c r="X559" i="4"/>
  <c r="AC563" i="4"/>
  <c r="X563" i="4"/>
  <c r="AC564" i="4"/>
  <c r="X564" i="4"/>
  <c r="V557" i="4"/>
  <c r="AB557" i="4"/>
  <c r="X557" i="4"/>
  <c r="AC557" i="4"/>
  <c r="X561" i="4"/>
  <c r="AC561" i="4"/>
  <c r="AB555" i="4"/>
  <c r="V555" i="4"/>
  <c r="AC560" i="4"/>
  <c r="X560" i="4"/>
  <c r="AC566" i="4"/>
  <c r="X566" i="4"/>
  <c r="V536" i="4"/>
  <c r="AB536" i="4"/>
  <c r="V537" i="4"/>
  <c r="AB537" i="4"/>
  <c r="X536" i="4"/>
  <c r="AC536" i="4"/>
  <c r="X537" i="4"/>
  <c r="AC537" i="4"/>
  <c r="AB545" i="4"/>
  <c r="V545" i="4"/>
  <c r="AC542" i="4"/>
  <c r="X542" i="4"/>
  <c r="V549" i="4"/>
  <c r="AB549" i="4"/>
  <c r="AC538" i="4"/>
  <c r="X538" i="4"/>
  <c r="AC546" i="4"/>
  <c r="X546" i="4"/>
  <c r="AB543" i="4"/>
  <c r="V543" i="4"/>
  <c r="AB539" i="4"/>
  <c r="V539" i="4"/>
  <c r="AC550" i="4"/>
  <c r="X550" i="4"/>
  <c r="AB546" i="4"/>
  <c r="V546" i="4"/>
  <c r="X541" i="4"/>
  <c r="AC541" i="4"/>
  <c r="V540" i="4"/>
  <c r="AB540" i="4"/>
  <c r="X545" i="4"/>
  <c r="AC545" i="4"/>
  <c r="V544" i="4"/>
  <c r="AB544" i="4"/>
  <c r="AB538" i="4"/>
  <c r="V538" i="4"/>
  <c r="X544" i="4"/>
  <c r="AC544" i="4"/>
  <c r="X549" i="4"/>
  <c r="AC549" i="4"/>
  <c r="V548" i="4"/>
  <c r="AB548" i="4"/>
  <c r="AC547" i="4"/>
  <c r="X547" i="4"/>
  <c r="X540" i="4"/>
  <c r="AC540" i="4"/>
  <c r="V541" i="4"/>
  <c r="AB541" i="4"/>
  <c r="X539" i="4"/>
  <c r="AC539" i="4"/>
  <c r="X548" i="4"/>
  <c r="AC548" i="4"/>
  <c r="AB547" i="4"/>
  <c r="V547" i="4"/>
  <c r="AC543" i="4"/>
  <c r="X543" i="4"/>
  <c r="AB550" i="4"/>
  <c r="V550" i="4"/>
  <c r="AB542" i="4"/>
  <c r="V542" i="4"/>
  <c r="AB524" i="4"/>
  <c r="V524" i="4"/>
  <c r="AB522" i="4"/>
  <c r="V522" i="4"/>
  <c r="V521" i="4"/>
  <c r="AB521" i="4"/>
  <c r="V525" i="4"/>
  <c r="AB525" i="4"/>
  <c r="V520" i="4"/>
  <c r="AB520" i="4"/>
  <c r="AC524" i="4"/>
  <c r="X524" i="4"/>
  <c r="X525" i="4"/>
  <c r="AC525" i="4"/>
  <c r="X521" i="4"/>
  <c r="AC521" i="4"/>
  <c r="AC522" i="4"/>
  <c r="X522" i="4"/>
  <c r="AB523" i="4"/>
  <c r="V523" i="4"/>
  <c r="AC520" i="4"/>
  <c r="X520" i="4"/>
  <c r="AC523" i="4"/>
  <c r="X523" i="4"/>
  <c r="AC530" i="4"/>
  <c r="X530" i="4"/>
  <c r="AB526" i="4"/>
  <c r="V526" i="4"/>
  <c r="X529" i="4"/>
  <c r="AC529" i="4"/>
  <c r="V529" i="4"/>
  <c r="AB529" i="4"/>
  <c r="AC532" i="4"/>
  <c r="X532" i="4"/>
  <c r="AC527" i="4"/>
  <c r="X527" i="4"/>
  <c r="AC531" i="4"/>
  <c r="X531" i="4"/>
  <c r="AC528" i="4"/>
  <c r="X528" i="4"/>
  <c r="AB527" i="4"/>
  <c r="V527" i="4"/>
  <c r="AB530" i="4"/>
  <c r="V530" i="4"/>
  <c r="X533" i="4"/>
  <c r="AC533" i="4"/>
  <c r="V528" i="4"/>
  <c r="AB528" i="4"/>
  <c r="V532" i="4"/>
  <c r="AB532" i="4"/>
  <c r="AB531" i="4"/>
  <c r="V531" i="4"/>
  <c r="AB534" i="4"/>
  <c r="V534" i="4"/>
  <c r="AC526" i="4"/>
  <c r="X526" i="4"/>
  <c r="V533" i="4"/>
  <c r="AB533" i="4"/>
  <c r="AC534" i="4"/>
  <c r="X534" i="4"/>
  <c r="V505" i="4"/>
  <c r="AB505" i="4"/>
  <c r="V504" i="4"/>
  <c r="AB504" i="4"/>
  <c r="AC504" i="4"/>
  <c r="X504" i="4"/>
  <c r="X505" i="4"/>
  <c r="AC505" i="4"/>
  <c r="AC512" i="4"/>
  <c r="X512" i="4"/>
  <c r="V509" i="4"/>
  <c r="AB509" i="4"/>
  <c r="AC510" i="4"/>
  <c r="X510" i="4"/>
  <c r="AC514" i="4"/>
  <c r="X514" i="4"/>
  <c r="V508" i="4"/>
  <c r="AB508" i="4"/>
  <c r="AC518" i="4"/>
  <c r="X518" i="4"/>
  <c r="AC516" i="4"/>
  <c r="X516" i="4"/>
  <c r="AC507" i="4"/>
  <c r="X507" i="4"/>
  <c r="AB514" i="4"/>
  <c r="V514" i="4"/>
  <c r="AC515" i="4"/>
  <c r="X515" i="4"/>
  <c r="AC506" i="4"/>
  <c r="X506" i="4"/>
  <c r="V517" i="4"/>
  <c r="AB517" i="4"/>
  <c r="V512" i="4"/>
  <c r="AB512" i="4"/>
  <c r="X509" i="4"/>
  <c r="AC509" i="4"/>
  <c r="AC511" i="4"/>
  <c r="X511" i="4"/>
  <c r="V513" i="4"/>
  <c r="AB513" i="4"/>
  <c r="AB507" i="4"/>
  <c r="V507" i="4"/>
  <c r="V516" i="4"/>
  <c r="AB516" i="4"/>
  <c r="X513" i="4"/>
  <c r="AC513" i="4"/>
  <c r="AB515" i="4"/>
  <c r="V515" i="4"/>
  <c r="AB506" i="4"/>
  <c r="V506" i="4"/>
  <c r="AB510" i="4"/>
  <c r="V510" i="4"/>
  <c r="AB518" i="4"/>
  <c r="V518" i="4"/>
  <c r="AB511" i="4"/>
  <c r="V511" i="4"/>
  <c r="AC508" i="4"/>
  <c r="X508" i="4"/>
  <c r="X517" i="4"/>
  <c r="AC517" i="4"/>
  <c r="V488" i="4"/>
  <c r="AB488" i="4"/>
  <c r="AB490" i="4"/>
  <c r="V490" i="4"/>
  <c r="AC488" i="4"/>
  <c r="X488" i="4"/>
  <c r="V489" i="4"/>
  <c r="AB489" i="4"/>
  <c r="X489" i="4"/>
  <c r="AC489" i="4"/>
  <c r="AC490" i="4"/>
  <c r="X490" i="4"/>
  <c r="AB499" i="4"/>
  <c r="V499" i="4"/>
  <c r="AB495" i="4"/>
  <c r="V495" i="4"/>
  <c r="AB494" i="4"/>
  <c r="V494" i="4"/>
  <c r="AB498" i="4"/>
  <c r="V498" i="4"/>
  <c r="X493" i="4"/>
  <c r="AC493" i="4"/>
  <c r="V501" i="4"/>
  <c r="AB501" i="4"/>
  <c r="V492" i="4"/>
  <c r="AB492" i="4"/>
  <c r="X501" i="4"/>
  <c r="AC501" i="4"/>
  <c r="AC492" i="4"/>
  <c r="X492" i="4"/>
  <c r="AC499" i="4"/>
  <c r="X499" i="4"/>
  <c r="AC496" i="4"/>
  <c r="X496" i="4"/>
  <c r="V496" i="4"/>
  <c r="AB496" i="4"/>
  <c r="AC494" i="4"/>
  <c r="X494" i="4"/>
  <c r="AC491" i="4"/>
  <c r="X491" i="4"/>
  <c r="AC495" i="4"/>
  <c r="X495" i="4"/>
  <c r="AB502" i="4"/>
  <c r="V502" i="4"/>
  <c r="V493" i="4"/>
  <c r="AB493" i="4"/>
  <c r="V500" i="4"/>
  <c r="AB500" i="4"/>
  <c r="AC502" i="4"/>
  <c r="X502" i="4"/>
  <c r="AB491" i="4"/>
  <c r="V491" i="4"/>
  <c r="AC500" i="4"/>
  <c r="X500" i="4"/>
  <c r="X497" i="4"/>
  <c r="AC497" i="4"/>
  <c r="V497" i="4"/>
  <c r="AB497" i="4"/>
  <c r="AC498" i="4"/>
  <c r="X498" i="4"/>
  <c r="V477" i="4"/>
  <c r="AB477" i="4"/>
  <c r="V481" i="4"/>
  <c r="AB481" i="4"/>
  <c r="AC486" i="4"/>
  <c r="X486" i="4"/>
  <c r="AB475" i="4"/>
  <c r="V475" i="4"/>
  <c r="AB483" i="4"/>
  <c r="V483" i="4"/>
  <c r="V485" i="4"/>
  <c r="AB485" i="4"/>
  <c r="X481" i="4"/>
  <c r="AC481" i="4"/>
  <c r="AB486" i="4"/>
  <c r="V486" i="4"/>
  <c r="AC484" i="4"/>
  <c r="X484" i="4"/>
  <c r="V476" i="4"/>
  <c r="AB476" i="4"/>
  <c r="AC482" i="4"/>
  <c r="X482" i="4"/>
  <c r="X473" i="4"/>
  <c r="AC473" i="4"/>
  <c r="X477" i="4"/>
  <c r="AC477" i="4"/>
  <c r="AB474" i="4"/>
  <c r="V474" i="4"/>
  <c r="AC480" i="4"/>
  <c r="X480" i="4"/>
  <c r="X485" i="4"/>
  <c r="AC485" i="4"/>
  <c r="AC476" i="4"/>
  <c r="X476" i="4"/>
  <c r="V472" i="4"/>
  <c r="AB472" i="4"/>
  <c r="V484" i="4"/>
  <c r="AB484" i="4"/>
  <c r="AB478" i="4"/>
  <c r="V478" i="4"/>
  <c r="AC475" i="4"/>
  <c r="X475" i="4"/>
  <c r="AC478" i="4"/>
  <c r="X478" i="4"/>
  <c r="AC483" i="4"/>
  <c r="X483" i="4"/>
  <c r="AC472" i="4"/>
  <c r="X472" i="4"/>
  <c r="V480" i="4"/>
  <c r="AB480" i="4"/>
  <c r="AB479" i="4"/>
  <c r="V479" i="4"/>
  <c r="V473" i="4"/>
  <c r="AB473" i="4"/>
  <c r="AB482" i="4"/>
  <c r="V482" i="4"/>
  <c r="AC479" i="4"/>
  <c r="X479" i="4"/>
  <c r="AC474" i="4"/>
  <c r="X474" i="4"/>
  <c r="V456" i="4"/>
  <c r="AB456" i="4"/>
  <c r="V461" i="4"/>
  <c r="AB461" i="4"/>
  <c r="AC467" i="4"/>
  <c r="X467" i="4"/>
  <c r="V465" i="4"/>
  <c r="AB465" i="4"/>
  <c r="X468" i="4"/>
  <c r="AC468" i="4"/>
  <c r="V469" i="4"/>
  <c r="AB469" i="4"/>
  <c r="AC456" i="4"/>
  <c r="X456" i="4"/>
  <c r="V460" i="4"/>
  <c r="AB460" i="4"/>
  <c r="AB458" i="4"/>
  <c r="V458" i="4"/>
  <c r="V466" i="4"/>
  <c r="AB466" i="4"/>
  <c r="AB463" i="4"/>
  <c r="V463" i="4"/>
  <c r="X457" i="4"/>
  <c r="AC457" i="4"/>
  <c r="AB467" i="4"/>
  <c r="V467" i="4"/>
  <c r="AC466" i="4"/>
  <c r="X466" i="4"/>
  <c r="V464" i="4"/>
  <c r="AB464" i="4"/>
  <c r="X460" i="4"/>
  <c r="AC460" i="4"/>
  <c r="V470" i="4"/>
  <c r="AB470" i="4"/>
  <c r="AC464" i="4"/>
  <c r="X464" i="4"/>
  <c r="X461" i="4"/>
  <c r="AC461" i="4"/>
  <c r="AC462" i="4"/>
  <c r="X462" i="4"/>
  <c r="V462" i="4"/>
  <c r="AB462" i="4"/>
  <c r="AB459" i="4"/>
  <c r="V459" i="4"/>
  <c r="AC459" i="4"/>
  <c r="X459" i="4"/>
  <c r="X465" i="4"/>
  <c r="AC465" i="4"/>
  <c r="AC458" i="4"/>
  <c r="X458" i="4"/>
  <c r="AC470" i="4"/>
  <c r="X470" i="4"/>
  <c r="V468" i="4"/>
  <c r="AB468" i="4"/>
  <c r="V457" i="4"/>
  <c r="AB457" i="4"/>
  <c r="AC463" i="4"/>
  <c r="X463" i="4"/>
  <c r="X469" i="4"/>
  <c r="AC469" i="4"/>
  <c r="AB454" i="4"/>
  <c r="V454" i="4"/>
  <c r="AC440" i="4"/>
  <c r="X440" i="4"/>
  <c r="V445" i="4"/>
  <c r="AB445" i="4"/>
  <c r="V440" i="4"/>
  <c r="AB440" i="4"/>
  <c r="X441" i="4"/>
  <c r="AC441" i="4"/>
  <c r="AB447" i="4"/>
  <c r="V447" i="4"/>
  <c r="V452" i="4"/>
  <c r="AB452" i="4"/>
  <c r="AB451" i="4"/>
  <c r="V451" i="4"/>
  <c r="V441" i="4"/>
  <c r="AB441" i="4"/>
  <c r="X453" i="4"/>
  <c r="AC453" i="4"/>
  <c r="AC451" i="4"/>
  <c r="X451" i="4"/>
  <c r="AC444" i="4"/>
  <c r="X444" i="4"/>
  <c r="V444" i="4"/>
  <c r="AB444" i="4"/>
  <c r="X449" i="4"/>
  <c r="AC449" i="4"/>
  <c r="AB442" i="4"/>
  <c r="V442" i="4"/>
  <c r="AC452" i="4"/>
  <c r="X452" i="4"/>
  <c r="AC442" i="4"/>
  <c r="X442" i="4"/>
  <c r="V453" i="4"/>
  <c r="AB453" i="4"/>
  <c r="V449" i="4"/>
  <c r="AB449" i="4"/>
  <c r="AC450" i="4"/>
  <c r="X450" i="4"/>
  <c r="X445" i="4"/>
  <c r="AC445" i="4"/>
  <c r="AB443" i="4"/>
  <c r="V443" i="4"/>
  <c r="AB446" i="4"/>
  <c r="V446" i="4"/>
  <c r="AC443" i="4"/>
  <c r="X443" i="4"/>
  <c r="AC454" i="4"/>
  <c r="X454" i="4"/>
  <c r="AC448" i="4"/>
  <c r="X448" i="4"/>
  <c r="V448" i="4"/>
  <c r="AB448" i="4"/>
  <c r="AB450" i="4"/>
  <c r="V450" i="4"/>
  <c r="AC447" i="4"/>
  <c r="X447" i="4"/>
  <c r="AC446" i="4"/>
  <c r="X446" i="4"/>
  <c r="X425" i="4"/>
  <c r="AC425" i="4"/>
  <c r="X429" i="4"/>
  <c r="AC429" i="4"/>
  <c r="AB427" i="4"/>
  <c r="V427" i="4"/>
  <c r="AB431" i="4"/>
  <c r="V431" i="4"/>
  <c r="V437" i="4"/>
  <c r="AB437" i="4"/>
  <c r="X437" i="4"/>
  <c r="AC437" i="4"/>
  <c r="AC431" i="4"/>
  <c r="X431" i="4"/>
  <c r="AC428" i="4"/>
  <c r="X428" i="4"/>
  <c r="AC436" i="4"/>
  <c r="X436" i="4"/>
  <c r="V424" i="4"/>
  <c r="AB424" i="4"/>
  <c r="V432" i="4"/>
  <c r="AB432" i="4"/>
  <c r="AB426" i="4"/>
  <c r="V426" i="4"/>
  <c r="AC424" i="4"/>
  <c r="X424" i="4"/>
  <c r="AC430" i="4"/>
  <c r="X430" i="4"/>
  <c r="V429" i="4"/>
  <c r="AB429" i="4"/>
  <c r="V425" i="4"/>
  <c r="AB425" i="4"/>
  <c r="AB435" i="4"/>
  <c r="V435" i="4"/>
  <c r="X433" i="4"/>
  <c r="AC433" i="4"/>
  <c r="AB430" i="4"/>
  <c r="V430" i="4"/>
  <c r="AC432" i="4"/>
  <c r="X432" i="4"/>
  <c r="AC438" i="4"/>
  <c r="X438" i="4"/>
  <c r="AB438" i="4"/>
  <c r="V438" i="4"/>
  <c r="AC435" i="4"/>
  <c r="X435" i="4"/>
  <c r="V433" i="4"/>
  <c r="AB433" i="4"/>
  <c r="AC434" i="4"/>
  <c r="X434" i="4"/>
  <c r="V428" i="4"/>
  <c r="AB428" i="4"/>
  <c r="V436" i="4"/>
  <c r="AB436" i="4"/>
  <c r="AB434" i="4"/>
  <c r="V434" i="4"/>
  <c r="AC427" i="4"/>
  <c r="X427" i="4"/>
  <c r="AC426" i="4"/>
  <c r="X426" i="4"/>
  <c r="AC296" i="4"/>
  <c r="AB422" i="4"/>
  <c r="V422" i="4"/>
  <c r="AC408" i="4"/>
  <c r="X408" i="4"/>
  <c r="V421" i="4"/>
  <c r="AB421" i="4"/>
  <c r="V408" i="4"/>
  <c r="AB408" i="4"/>
  <c r="AB415" i="4"/>
  <c r="V415" i="4"/>
  <c r="V409" i="4"/>
  <c r="AB409" i="4"/>
  <c r="AB419" i="4"/>
  <c r="V419" i="4"/>
  <c r="V417" i="4"/>
  <c r="AB417" i="4"/>
  <c r="X417" i="4"/>
  <c r="AC417" i="4"/>
  <c r="AC419" i="4"/>
  <c r="X419" i="4"/>
  <c r="V413" i="4"/>
  <c r="AB413" i="4"/>
  <c r="V416" i="4"/>
  <c r="AB416" i="4"/>
  <c r="V420" i="4"/>
  <c r="AB420" i="4"/>
  <c r="X413" i="4"/>
  <c r="AC413" i="4"/>
  <c r="AB410" i="4"/>
  <c r="V410" i="4"/>
  <c r="AC420" i="4"/>
  <c r="X420" i="4"/>
  <c r="X421" i="4"/>
  <c r="AC421" i="4"/>
  <c r="AC412" i="4"/>
  <c r="X412" i="4"/>
  <c r="AC416" i="4"/>
  <c r="X416" i="4"/>
  <c r="V412" i="4"/>
  <c r="AB412" i="4"/>
  <c r="AC410" i="4"/>
  <c r="X410" i="4"/>
  <c r="X409" i="4"/>
  <c r="AC409" i="4"/>
  <c r="AB414" i="4"/>
  <c r="V414" i="4"/>
  <c r="AC411" i="4"/>
  <c r="X411" i="4"/>
  <c r="AC414" i="4"/>
  <c r="X414" i="4"/>
  <c r="AC418" i="4"/>
  <c r="X418" i="4"/>
  <c r="AB411" i="4"/>
  <c r="V411" i="4"/>
  <c r="AB418" i="4"/>
  <c r="V418" i="4"/>
  <c r="AC415" i="4"/>
  <c r="X415" i="4"/>
  <c r="AC422" i="4"/>
  <c r="X422" i="4"/>
  <c r="AC394" i="4"/>
  <c r="X394" i="4"/>
  <c r="AC398" i="4"/>
  <c r="X398" i="4"/>
  <c r="V393" i="4"/>
  <c r="AB393" i="4"/>
  <c r="AC399" i="4"/>
  <c r="X399" i="4"/>
  <c r="V397" i="4"/>
  <c r="AB397" i="4"/>
  <c r="AC403" i="4"/>
  <c r="X403" i="4"/>
  <c r="V401" i="4"/>
  <c r="AB401" i="4"/>
  <c r="AC396" i="4"/>
  <c r="X396" i="4"/>
  <c r="V405" i="4"/>
  <c r="AB405" i="4"/>
  <c r="AB403" i="4"/>
  <c r="V403" i="4"/>
  <c r="V396" i="4"/>
  <c r="AB396" i="4"/>
  <c r="AB395" i="4"/>
  <c r="V395" i="4"/>
  <c r="AB394" i="4"/>
  <c r="V394" i="4"/>
  <c r="V404" i="4"/>
  <c r="AB404" i="4"/>
  <c r="X397" i="4"/>
  <c r="AC397" i="4"/>
  <c r="AC402" i="4"/>
  <c r="X402" i="4"/>
  <c r="X393" i="4"/>
  <c r="AC393" i="4"/>
  <c r="AB398" i="4"/>
  <c r="V398" i="4"/>
  <c r="AC400" i="4"/>
  <c r="X400" i="4"/>
  <c r="X401" i="4"/>
  <c r="AC401" i="4"/>
  <c r="AB399" i="4"/>
  <c r="V399" i="4"/>
  <c r="V400" i="4"/>
  <c r="AB400" i="4"/>
  <c r="AB402" i="4"/>
  <c r="V402" i="4"/>
  <c r="AC404" i="4"/>
  <c r="X404" i="4"/>
  <c r="X405" i="4"/>
  <c r="AC405" i="4"/>
  <c r="V392" i="4"/>
  <c r="AB392" i="4"/>
  <c r="AC406" i="4"/>
  <c r="X406" i="4"/>
  <c r="AB406" i="4"/>
  <c r="V406" i="4"/>
  <c r="AC395" i="4"/>
  <c r="X395" i="4"/>
  <c r="AC392" i="4"/>
  <c r="X392" i="4"/>
  <c r="AC387" i="4"/>
  <c r="X387" i="4"/>
  <c r="V389" i="4"/>
  <c r="AB389" i="4"/>
  <c r="V377" i="4"/>
  <c r="AB377" i="4"/>
  <c r="AC388" i="4"/>
  <c r="X388" i="4"/>
  <c r="V388" i="4"/>
  <c r="AB388" i="4"/>
  <c r="AB383" i="4"/>
  <c r="V383" i="4"/>
  <c r="V381" i="4"/>
  <c r="AB381" i="4"/>
  <c r="X381" i="4"/>
  <c r="AC381" i="4"/>
  <c r="AC378" i="4"/>
  <c r="X378" i="4"/>
  <c r="AC386" i="4"/>
  <c r="X386" i="4"/>
  <c r="AC376" i="4"/>
  <c r="X376" i="4"/>
  <c r="V376" i="4"/>
  <c r="AB376" i="4"/>
  <c r="AC382" i="4"/>
  <c r="X382" i="4"/>
  <c r="AB378" i="4"/>
  <c r="V378" i="4"/>
  <c r="AC380" i="4"/>
  <c r="X380" i="4"/>
  <c r="X385" i="4"/>
  <c r="AC385" i="4"/>
  <c r="V385" i="4"/>
  <c r="AB385" i="4"/>
  <c r="AC384" i="4"/>
  <c r="X384" i="4"/>
  <c r="V380" i="4"/>
  <c r="AB380" i="4"/>
  <c r="V384" i="4"/>
  <c r="AB384" i="4"/>
  <c r="AB379" i="4"/>
  <c r="V379" i="4"/>
  <c r="AB382" i="4"/>
  <c r="V382" i="4"/>
  <c r="AC379" i="4"/>
  <c r="X379" i="4"/>
  <c r="X389" i="4"/>
  <c r="AC389" i="4"/>
  <c r="AB390" i="4"/>
  <c r="V390" i="4"/>
  <c r="AB387" i="4"/>
  <c r="V387" i="4"/>
  <c r="X377" i="4"/>
  <c r="AC377" i="4"/>
  <c r="AB386" i="4"/>
  <c r="V386" i="4"/>
  <c r="AC383" i="4"/>
  <c r="X383" i="4"/>
  <c r="AC390" i="4"/>
  <c r="X390" i="4"/>
  <c r="AC368" i="4"/>
  <c r="X368" i="4"/>
  <c r="AC366" i="4"/>
  <c r="X366" i="4"/>
  <c r="V364" i="4"/>
  <c r="AB364" i="4"/>
  <c r="V368" i="4"/>
  <c r="AB368" i="4"/>
  <c r="AB367" i="4"/>
  <c r="V367" i="4"/>
  <c r="V365" i="4"/>
  <c r="AB365" i="4"/>
  <c r="X373" i="4"/>
  <c r="AC373" i="4"/>
  <c r="AC363" i="4"/>
  <c r="X363" i="4"/>
  <c r="V369" i="4"/>
  <c r="AB369" i="4"/>
  <c r="X365" i="4"/>
  <c r="AC365" i="4"/>
  <c r="V372" i="4"/>
  <c r="AB372" i="4"/>
  <c r="AB362" i="4"/>
  <c r="V362" i="4"/>
  <c r="AC360" i="4"/>
  <c r="X360" i="4"/>
  <c r="AC370" i="4"/>
  <c r="X370" i="4"/>
  <c r="AC367" i="4"/>
  <c r="X367" i="4"/>
  <c r="AC371" i="4"/>
  <c r="X371" i="4"/>
  <c r="X361" i="4"/>
  <c r="AC361" i="4"/>
  <c r="X369" i="4"/>
  <c r="AC369" i="4"/>
  <c r="AB366" i="4"/>
  <c r="V366" i="4"/>
  <c r="AC364" i="4"/>
  <c r="X364" i="4"/>
  <c r="AC362" i="4"/>
  <c r="X362" i="4"/>
  <c r="AB374" i="4"/>
  <c r="V374" i="4"/>
  <c r="V361" i="4"/>
  <c r="AB361" i="4"/>
  <c r="V373" i="4"/>
  <c r="AB373" i="4"/>
  <c r="V360" i="4"/>
  <c r="AB360" i="4"/>
  <c r="AB371" i="4"/>
  <c r="V371" i="4"/>
  <c r="AB363" i="4"/>
  <c r="V363" i="4"/>
  <c r="AB370" i="4"/>
  <c r="V370" i="4"/>
  <c r="AC372" i="4"/>
  <c r="X372" i="4"/>
  <c r="AC374" i="4"/>
  <c r="X374" i="4"/>
  <c r="AC344" i="4"/>
  <c r="X344" i="4"/>
  <c r="V357" i="4"/>
  <c r="AB357" i="4"/>
  <c r="V344" i="4"/>
  <c r="AB344" i="4"/>
  <c r="V348" i="4"/>
  <c r="AB348" i="4"/>
  <c r="AB351" i="4"/>
  <c r="V351" i="4"/>
  <c r="AB347" i="4"/>
  <c r="V347" i="4"/>
  <c r="AB355" i="4"/>
  <c r="V355" i="4"/>
  <c r="V353" i="4"/>
  <c r="AB353" i="4"/>
  <c r="AC346" i="4"/>
  <c r="X346" i="4"/>
  <c r="AC355" i="4"/>
  <c r="X355" i="4"/>
  <c r="V349" i="4"/>
  <c r="AB349" i="4"/>
  <c r="X349" i="4"/>
  <c r="AC349" i="4"/>
  <c r="X353" i="4"/>
  <c r="AC353" i="4"/>
  <c r="V346" i="4"/>
  <c r="AB346" i="4"/>
  <c r="X352" i="4"/>
  <c r="AC352" i="4"/>
  <c r="AC354" i="4"/>
  <c r="X354" i="4"/>
  <c r="V358" i="4"/>
  <c r="AB358" i="4"/>
  <c r="V345" i="4"/>
  <c r="AB345" i="4"/>
  <c r="AC356" i="4"/>
  <c r="X356" i="4"/>
  <c r="X345" i="4"/>
  <c r="AC345" i="4"/>
  <c r="X357" i="4"/>
  <c r="AC357" i="4"/>
  <c r="V350" i="4"/>
  <c r="AB350" i="4"/>
  <c r="AC347" i="4"/>
  <c r="X347" i="4"/>
  <c r="AC350" i="4"/>
  <c r="X350" i="4"/>
  <c r="AC348" i="4"/>
  <c r="X348" i="4"/>
  <c r="V352" i="4"/>
  <c r="AB352" i="4"/>
  <c r="V356" i="4"/>
  <c r="AB356" i="4"/>
  <c r="AB354" i="4"/>
  <c r="V354" i="4"/>
  <c r="AC351" i="4"/>
  <c r="X351" i="4"/>
  <c r="AC358" i="4"/>
  <c r="X358" i="4"/>
  <c r="AB338" i="4"/>
  <c r="V338" i="4"/>
  <c r="X335" i="4"/>
  <c r="AC335" i="4"/>
  <c r="AB329" i="4"/>
  <c r="V329" i="4"/>
  <c r="X339" i="4"/>
  <c r="AC339" i="4"/>
  <c r="V333" i="4"/>
  <c r="AB333" i="4"/>
  <c r="AC330" i="4"/>
  <c r="X330" i="4"/>
  <c r="AB341" i="4"/>
  <c r="V341" i="4"/>
  <c r="AC334" i="4"/>
  <c r="X334" i="4"/>
  <c r="AB331" i="4"/>
  <c r="V331" i="4"/>
  <c r="V340" i="4"/>
  <c r="AB340" i="4"/>
  <c r="X336" i="4"/>
  <c r="AC336" i="4"/>
  <c r="X331" i="4"/>
  <c r="AC331" i="4"/>
  <c r="AC342" i="4"/>
  <c r="X342" i="4"/>
  <c r="AB339" i="4"/>
  <c r="V339" i="4"/>
  <c r="V337" i="4"/>
  <c r="AB337" i="4"/>
  <c r="X329" i="4"/>
  <c r="AC329" i="4"/>
  <c r="AB335" i="4"/>
  <c r="V335" i="4"/>
  <c r="AB334" i="4"/>
  <c r="V334" i="4"/>
  <c r="X332" i="4"/>
  <c r="AC332" i="4"/>
  <c r="X333" i="4"/>
  <c r="AC333" i="4"/>
  <c r="V328" i="4"/>
  <c r="AB328" i="4"/>
  <c r="AC338" i="4"/>
  <c r="X338" i="4"/>
  <c r="AB342" i="4"/>
  <c r="V342" i="4"/>
  <c r="X340" i="4"/>
  <c r="AC340" i="4"/>
  <c r="X337" i="4"/>
  <c r="AC337" i="4"/>
  <c r="V332" i="4"/>
  <c r="AB332" i="4"/>
  <c r="V336" i="4"/>
  <c r="AB336" i="4"/>
  <c r="AB330" i="4"/>
  <c r="V330" i="4"/>
  <c r="X328" i="4"/>
  <c r="AC328" i="4"/>
  <c r="X341" i="4"/>
  <c r="AC341" i="4"/>
  <c r="V317" i="4"/>
  <c r="AB317" i="4"/>
  <c r="AC314" i="4"/>
  <c r="X314" i="4"/>
  <c r="AC318" i="4"/>
  <c r="X318" i="4"/>
  <c r="AB314" i="4"/>
  <c r="V314" i="4"/>
  <c r="V312" i="4"/>
  <c r="AB312" i="4"/>
  <c r="X317" i="4"/>
  <c r="AC317" i="4"/>
  <c r="AC312" i="4"/>
  <c r="X312" i="4"/>
  <c r="V319" i="4"/>
  <c r="AB319" i="4"/>
  <c r="X315" i="4"/>
  <c r="AC315" i="4"/>
  <c r="AB318" i="4"/>
  <c r="V318" i="4"/>
  <c r="V315" i="4"/>
  <c r="AB315" i="4"/>
  <c r="V316" i="4"/>
  <c r="AB316" i="4"/>
  <c r="AC313" i="4"/>
  <c r="X313" i="4"/>
  <c r="V313" i="4"/>
  <c r="AB313" i="4"/>
  <c r="AC320" i="4"/>
  <c r="X320" i="4"/>
  <c r="X319" i="4"/>
  <c r="AC319" i="4"/>
  <c r="V320" i="4"/>
  <c r="AB320" i="4"/>
  <c r="AC316" i="4"/>
  <c r="X316" i="4"/>
  <c r="AB326" i="4"/>
  <c r="V326" i="4"/>
  <c r="V324" i="4"/>
  <c r="AB324" i="4"/>
  <c r="V321" i="4"/>
  <c r="AB321" i="4"/>
  <c r="AC323" i="4"/>
  <c r="X323" i="4"/>
  <c r="AC324" i="4"/>
  <c r="X324" i="4"/>
  <c r="V296" i="4"/>
  <c r="X325" i="4"/>
  <c r="AC325" i="4"/>
  <c r="AC326" i="4"/>
  <c r="X326" i="4"/>
  <c r="V325" i="4"/>
  <c r="AB325" i="4"/>
  <c r="AB323" i="4"/>
  <c r="V323" i="4"/>
  <c r="AC322" i="4"/>
  <c r="X322" i="4"/>
  <c r="X321" i="4"/>
  <c r="AC321" i="4"/>
  <c r="AB322" i="4"/>
  <c r="V322" i="4"/>
  <c r="AC303" i="4"/>
  <c r="X303" i="4"/>
  <c r="V304" i="4"/>
  <c r="AB304" i="4"/>
  <c r="AB307" i="4"/>
  <c r="V307" i="4"/>
  <c r="V308" i="4"/>
  <c r="AB308" i="4"/>
  <c r="AC302" i="4"/>
  <c r="X302" i="4"/>
  <c r="AC307" i="4"/>
  <c r="X307" i="4"/>
  <c r="AB310" i="4"/>
  <c r="V310" i="4"/>
  <c r="AC304" i="4"/>
  <c r="X304" i="4"/>
  <c r="X297" i="4"/>
  <c r="AC297" i="4"/>
  <c r="V309" i="4"/>
  <c r="AB309" i="4"/>
  <c r="V300" i="4"/>
  <c r="AB300" i="4"/>
  <c r="AB299" i="4"/>
  <c r="V299" i="4"/>
  <c r="V301" i="4"/>
  <c r="AB301" i="4"/>
  <c r="AC306" i="4"/>
  <c r="X306" i="4"/>
  <c r="AB302" i="4"/>
  <c r="V302" i="4"/>
  <c r="AB306" i="4"/>
  <c r="V306" i="4"/>
  <c r="AC300" i="4"/>
  <c r="X300" i="4"/>
  <c r="V297" i="4"/>
  <c r="AB297" i="4"/>
  <c r="X305" i="4"/>
  <c r="AC305" i="4"/>
  <c r="AB303" i="4"/>
  <c r="V303" i="4"/>
  <c r="AC308" i="4"/>
  <c r="X308" i="4"/>
  <c r="AC298" i="4"/>
  <c r="X298" i="4"/>
  <c r="V305" i="4"/>
  <c r="AB305" i="4"/>
  <c r="X301" i="4"/>
  <c r="AC301" i="4"/>
  <c r="X309" i="4"/>
  <c r="AC309" i="4"/>
  <c r="AB298" i="4"/>
  <c r="V298" i="4"/>
  <c r="AC299" i="4"/>
  <c r="X299" i="4"/>
  <c r="AC310" i="4"/>
  <c r="X310" i="4"/>
  <c r="AC287" i="4"/>
  <c r="X287" i="4"/>
  <c r="AC291" i="4"/>
  <c r="X291" i="4"/>
  <c r="AC288" i="4"/>
  <c r="X288" i="4"/>
  <c r="X281" i="4"/>
  <c r="AC281" i="4"/>
  <c r="AB283" i="4"/>
  <c r="V283" i="4"/>
  <c r="AB291" i="4"/>
  <c r="V291" i="4"/>
  <c r="AB287" i="4"/>
  <c r="V287" i="4"/>
  <c r="V293" i="4"/>
  <c r="AB293" i="4"/>
  <c r="AC290" i="4"/>
  <c r="X290" i="4"/>
  <c r="AB294" i="4"/>
  <c r="V294" i="4"/>
  <c r="X293" i="4"/>
  <c r="AC293" i="4"/>
  <c r="AB282" i="4"/>
  <c r="V282" i="4"/>
  <c r="AC280" i="4"/>
  <c r="X280" i="4"/>
  <c r="AC282" i="4"/>
  <c r="X282" i="4"/>
  <c r="AC283" i="4"/>
  <c r="X283" i="4"/>
  <c r="V289" i="4"/>
  <c r="AB289" i="4"/>
  <c r="V280" i="4"/>
  <c r="AB280" i="4"/>
  <c r="V284" i="4"/>
  <c r="AB284" i="4"/>
  <c r="V288" i="4"/>
  <c r="AB288" i="4"/>
  <c r="V292" i="4"/>
  <c r="AB292" i="4"/>
  <c r="AB286" i="4"/>
  <c r="V286" i="4"/>
  <c r="AC284" i="4"/>
  <c r="X284" i="4"/>
  <c r="AC286" i="4"/>
  <c r="X286" i="4"/>
  <c r="V281" i="4"/>
  <c r="AB281" i="4"/>
  <c r="X285" i="4"/>
  <c r="AC285" i="4"/>
  <c r="X289" i="4"/>
  <c r="AC289" i="4"/>
  <c r="V285" i="4"/>
  <c r="AB285" i="4"/>
  <c r="AB290" i="4"/>
  <c r="V290" i="4"/>
  <c r="AC292" i="4"/>
  <c r="X292" i="4"/>
  <c r="AC294" i="4"/>
  <c r="X294" i="4"/>
  <c r="AC264" i="4"/>
  <c r="X264" i="4"/>
  <c r="AB266" i="4"/>
  <c r="V266" i="4"/>
  <c r="AB270" i="4"/>
  <c r="V270" i="4"/>
  <c r="X267" i="4"/>
  <c r="AC267" i="4"/>
  <c r="X269" i="4"/>
  <c r="AC269" i="4"/>
  <c r="AC270" i="4"/>
  <c r="X270" i="4"/>
  <c r="AC266" i="4"/>
  <c r="X266" i="4"/>
  <c r="AC268" i="4"/>
  <c r="X268" i="4"/>
  <c r="AB267" i="4"/>
  <c r="V267" i="4"/>
  <c r="X271" i="4"/>
  <c r="AC271" i="4"/>
  <c r="V264" i="4"/>
  <c r="AB264" i="4"/>
  <c r="V265" i="4"/>
  <c r="AB265" i="4"/>
  <c r="AB271" i="4"/>
  <c r="V271" i="4"/>
  <c r="V269" i="4"/>
  <c r="AB269" i="4"/>
  <c r="V268" i="4"/>
  <c r="AB268" i="4"/>
  <c r="X265" i="4"/>
  <c r="AC265" i="4"/>
  <c r="V276" i="4"/>
  <c r="AB276" i="4"/>
  <c r="X273" i="4"/>
  <c r="AC273" i="4"/>
  <c r="AB278" i="4"/>
  <c r="V278" i="4"/>
  <c r="V272" i="4"/>
  <c r="AB272" i="4"/>
  <c r="AC275" i="4"/>
  <c r="X275" i="4"/>
  <c r="AC276" i="4"/>
  <c r="X276" i="4"/>
  <c r="X277" i="4"/>
  <c r="AC277" i="4"/>
  <c r="V277" i="4"/>
  <c r="AB277" i="4"/>
  <c r="AC272" i="4"/>
  <c r="X272" i="4"/>
  <c r="AB275" i="4"/>
  <c r="V275" i="4"/>
  <c r="AC278" i="4"/>
  <c r="X278" i="4"/>
  <c r="V273" i="4"/>
  <c r="AB273" i="4"/>
  <c r="AB274" i="4"/>
  <c r="V274" i="4"/>
  <c r="AC274" i="4"/>
  <c r="X274" i="4"/>
  <c r="V248" i="4"/>
  <c r="AB248" i="4"/>
  <c r="AC254" i="4"/>
  <c r="X254" i="4"/>
  <c r="X251" i="4"/>
  <c r="AC251" i="4"/>
  <c r="X253" i="4"/>
  <c r="AC253" i="4"/>
  <c r="X256" i="4"/>
  <c r="AC256" i="4"/>
  <c r="V249" i="4"/>
  <c r="AB249" i="4"/>
  <c r="V252" i="4"/>
  <c r="AB252" i="4"/>
  <c r="AC250" i="4"/>
  <c r="X250" i="4"/>
  <c r="AB251" i="4"/>
  <c r="V251" i="4"/>
  <c r="X252" i="4"/>
  <c r="AC252" i="4"/>
  <c r="AB255" i="4"/>
  <c r="V255" i="4"/>
  <c r="X255" i="4"/>
  <c r="AC255" i="4"/>
  <c r="V256" i="4"/>
  <c r="AB256" i="4"/>
  <c r="AB250" i="4"/>
  <c r="V250" i="4"/>
  <c r="X249" i="4"/>
  <c r="AC249" i="4"/>
  <c r="AB254" i="4"/>
  <c r="V254" i="4"/>
  <c r="V253" i="4"/>
  <c r="AB253" i="4"/>
  <c r="X248" i="4"/>
  <c r="AC248" i="4"/>
  <c r="V261" i="4"/>
  <c r="AB261" i="4"/>
  <c r="X257" i="4"/>
  <c r="AC257" i="4"/>
  <c r="AB259" i="4"/>
  <c r="V259" i="4"/>
  <c r="V260" i="4"/>
  <c r="AB260" i="4"/>
  <c r="X261" i="4"/>
  <c r="AC261" i="4"/>
  <c r="V258" i="4"/>
  <c r="AB258" i="4"/>
  <c r="AB262" i="4"/>
  <c r="V262" i="4"/>
  <c r="AC260" i="4"/>
  <c r="X260" i="4"/>
  <c r="AC259" i="4"/>
  <c r="X259" i="4"/>
  <c r="AC262" i="4"/>
  <c r="X262" i="4"/>
  <c r="V257" i="4"/>
  <c r="AB257" i="4"/>
  <c r="AC258" i="4"/>
  <c r="X258" i="4"/>
  <c r="V233" i="4"/>
  <c r="AB233" i="4"/>
  <c r="V232" i="4"/>
  <c r="AB232" i="4"/>
  <c r="AC232" i="4"/>
  <c r="X232" i="4"/>
  <c r="X233" i="4"/>
  <c r="AC233" i="4"/>
  <c r="AB234" i="4"/>
  <c r="V234" i="4"/>
  <c r="AC243" i="4"/>
  <c r="X243" i="4"/>
  <c r="AC244" i="4"/>
  <c r="X244" i="4"/>
  <c r="AC234" i="4"/>
  <c r="X234" i="4"/>
  <c r="AC242" i="4"/>
  <c r="X242" i="4"/>
  <c r="AC246" i="4"/>
  <c r="X246" i="4"/>
  <c r="V244" i="4"/>
  <c r="AB244" i="4"/>
  <c r="AB242" i="4"/>
  <c r="V242" i="4"/>
  <c r="X241" i="4"/>
  <c r="AC241" i="4"/>
  <c r="AB243" i="4"/>
  <c r="V243" i="4"/>
  <c r="V237" i="4"/>
  <c r="AB237" i="4"/>
  <c r="V245" i="4"/>
  <c r="AB245" i="4"/>
  <c r="V236" i="4"/>
  <c r="AB236" i="4"/>
  <c r="V240" i="4"/>
  <c r="AB240" i="4"/>
  <c r="X237" i="4"/>
  <c r="AC237" i="4"/>
  <c r="AB235" i="4"/>
  <c r="V235" i="4"/>
  <c r="V241" i="4"/>
  <c r="AB241" i="4"/>
  <c r="X245" i="4"/>
  <c r="AC245" i="4"/>
  <c r="AC235" i="4"/>
  <c r="X235" i="4"/>
  <c r="AC239" i="4"/>
  <c r="X239" i="4"/>
  <c r="AB238" i="4"/>
  <c r="V238" i="4"/>
  <c r="AB246" i="4"/>
  <c r="V246" i="4"/>
  <c r="AC238" i="4"/>
  <c r="X238" i="4"/>
  <c r="AB239" i="4"/>
  <c r="V239" i="4"/>
  <c r="AC236" i="4"/>
  <c r="X236" i="4"/>
  <c r="AC240" i="4"/>
  <c r="X240" i="4"/>
  <c r="AB219" i="4"/>
  <c r="V219" i="4"/>
  <c r="AC219" i="4"/>
  <c r="X219" i="4"/>
  <c r="V224" i="4"/>
  <c r="AB224" i="4"/>
  <c r="AB217" i="4"/>
  <c r="V217" i="4"/>
  <c r="AB223" i="4"/>
  <c r="V223" i="4"/>
  <c r="X223" i="4"/>
  <c r="AC223" i="4"/>
  <c r="AC222" i="4"/>
  <c r="X222" i="4"/>
  <c r="AC220" i="4"/>
  <c r="X220" i="4"/>
  <c r="V220" i="4"/>
  <c r="AB220" i="4"/>
  <c r="AC218" i="4"/>
  <c r="X218" i="4"/>
  <c r="X217" i="4"/>
  <c r="AC217" i="4"/>
  <c r="AB218" i="4"/>
  <c r="V218" i="4"/>
  <c r="AC224" i="4"/>
  <c r="X224" i="4"/>
  <c r="AC216" i="4"/>
  <c r="X216" i="4"/>
  <c r="V216" i="4"/>
  <c r="AB216" i="4"/>
  <c r="V222" i="4"/>
  <c r="AB222" i="4"/>
  <c r="AB221" i="4"/>
  <c r="V221" i="4"/>
  <c r="X221" i="4"/>
  <c r="AC221" i="4"/>
  <c r="V229" i="4"/>
  <c r="AB229" i="4"/>
  <c r="V228" i="4"/>
  <c r="AB228" i="4"/>
  <c r="AB227" i="4"/>
  <c r="V227" i="4"/>
  <c r="V225" i="4"/>
  <c r="AB225" i="4"/>
  <c r="AC226" i="4"/>
  <c r="X226" i="4"/>
  <c r="AB230" i="4"/>
  <c r="V230" i="4"/>
  <c r="AC230" i="4"/>
  <c r="X230" i="4"/>
  <c r="AC228" i="4"/>
  <c r="X228" i="4"/>
  <c r="AC227" i="4"/>
  <c r="X227" i="4"/>
  <c r="X225" i="4"/>
  <c r="AC225" i="4"/>
  <c r="AB226" i="4"/>
  <c r="V226" i="4"/>
  <c r="X229" i="4"/>
  <c r="AC229" i="4"/>
  <c r="V200" i="4"/>
  <c r="AB200" i="4"/>
  <c r="X201" i="4"/>
  <c r="AC201" i="4"/>
  <c r="AB201" i="4"/>
  <c r="V201" i="4"/>
  <c r="AC200" i="4"/>
  <c r="X200" i="4"/>
  <c r="AC204" i="4"/>
  <c r="X204" i="4"/>
  <c r="AB206" i="4"/>
  <c r="V206" i="4"/>
  <c r="AC203" i="4"/>
  <c r="X203" i="4"/>
  <c r="AB210" i="4"/>
  <c r="V210" i="4"/>
  <c r="AC207" i="4"/>
  <c r="X207" i="4"/>
  <c r="AC202" i="4"/>
  <c r="X202" i="4"/>
  <c r="AB203" i="4"/>
  <c r="V203" i="4"/>
  <c r="V208" i="4"/>
  <c r="AB208" i="4"/>
  <c r="X205" i="4"/>
  <c r="AC205" i="4"/>
  <c r="V212" i="4"/>
  <c r="AB212" i="4"/>
  <c r="X209" i="4"/>
  <c r="AC209" i="4"/>
  <c r="AB214" i="4"/>
  <c r="V214" i="4"/>
  <c r="V213" i="4"/>
  <c r="AB213" i="4"/>
  <c r="AC210" i="4"/>
  <c r="X210" i="4"/>
  <c r="V204" i="4"/>
  <c r="AB204" i="4"/>
  <c r="AB211" i="4"/>
  <c r="V211" i="4"/>
  <c r="AB207" i="4"/>
  <c r="V207" i="4"/>
  <c r="X213" i="4"/>
  <c r="AC213" i="4"/>
  <c r="AC211" i="4"/>
  <c r="X211" i="4"/>
  <c r="V205" i="4"/>
  <c r="AB205" i="4"/>
  <c r="AB209" i="4"/>
  <c r="V209" i="4"/>
  <c r="AC206" i="4"/>
  <c r="X206" i="4"/>
  <c r="AC214" i="4"/>
  <c r="X214" i="4"/>
  <c r="V202" i="4"/>
  <c r="AB202" i="4"/>
  <c r="AC212" i="4"/>
  <c r="X212" i="4"/>
  <c r="X208" i="4"/>
  <c r="AC208" i="4"/>
  <c r="V184" i="4"/>
  <c r="AB184" i="4"/>
  <c r="V185" i="4"/>
  <c r="AB185" i="4"/>
  <c r="AC184" i="4"/>
  <c r="X184" i="4"/>
  <c r="X185" i="4"/>
  <c r="AC185" i="4"/>
  <c r="AB195" i="4"/>
  <c r="V195" i="4"/>
  <c r="AB190" i="4"/>
  <c r="V190" i="4"/>
  <c r="AC196" i="4"/>
  <c r="X196" i="4"/>
  <c r="AC186" i="4"/>
  <c r="X186" i="4"/>
  <c r="V197" i="4"/>
  <c r="AB197" i="4"/>
  <c r="V192" i="4"/>
  <c r="AB192" i="4"/>
  <c r="AC198" i="4"/>
  <c r="X198" i="4"/>
  <c r="V196" i="4"/>
  <c r="AB196" i="4"/>
  <c r="X189" i="4"/>
  <c r="AC189" i="4"/>
  <c r="AB186" i="4"/>
  <c r="V186" i="4"/>
  <c r="AB194" i="4"/>
  <c r="V194" i="4"/>
  <c r="AB198" i="4"/>
  <c r="V198" i="4"/>
  <c r="V189" i="4"/>
  <c r="AB189" i="4"/>
  <c r="AC190" i="4"/>
  <c r="X190" i="4"/>
  <c r="AC194" i="4"/>
  <c r="X194" i="4"/>
  <c r="AB187" i="4"/>
  <c r="V187" i="4"/>
  <c r="V193" i="4"/>
  <c r="AB193" i="4"/>
  <c r="X197" i="4"/>
  <c r="AC197" i="4"/>
  <c r="AC192" i="4"/>
  <c r="X192" i="4"/>
  <c r="AC187" i="4"/>
  <c r="X187" i="4"/>
  <c r="AC191" i="4"/>
  <c r="X191" i="4"/>
  <c r="AC195" i="4"/>
  <c r="X195" i="4"/>
  <c r="V188" i="4"/>
  <c r="AB188" i="4"/>
  <c r="AB191" i="4"/>
  <c r="V191" i="4"/>
  <c r="AC188" i="4"/>
  <c r="X188" i="4"/>
  <c r="X193" i="4"/>
  <c r="AC193" i="4"/>
  <c r="V169" i="4"/>
  <c r="AB169" i="4"/>
  <c r="AC168" i="4"/>
  <c r="X168" i="4"/>
  <c r="X169" i="4"/>
  <c r="AC169" i="4"/>
  <c r="V168" i="4"/>
  <c r="AB168" i="4"/>
  <c r="V170" i="4"/>
  <c r="AB170" i="4"/>
  <c r="AC170" i="4"/>
  <c r="X170" i="4"/>
  <c r="AB179" i="4"/>
  <c r="V179" i="4"/>
  <c r="X179" i="4"/>
  <c r="AC179" i="4"/>
  <c r="AC180" i="4"/>
  <c r="X180" i="4"/>
  <c r="AB171" i="4"/>
  <c r="V171" i="4"/>
  <c r="AC172" i="4"/>
  <c r="X172" i="4"/>
  <c r="AB175" i="4"/>
  <c r="V175" i="4"/>
  <c r="AC171" i="4"/>
  <c r="X171" i="4"/>
  <c r="V181" i="4"/>
  <c r="AB181" i="4"/>
  <c r="V182" i="4"/>
  <c r="AB182" i="4"/>
  <c r="V172" i="4"/>
  <c r="AB172" i="4"/>
  <c r="X173" i="4"/>
  <c r="AC173" i="4"/>
  <c r="V176" i="4"/>
  <c r="AB176" i="4"/>
  <c r="X177" i="4"/>
  <c r="AC177" i="4"/>
  <c r="AC175" i="4"/>
  <c r="X175" i="4"/>
  <c r="V173" i="4"/>
  <c r="AB173" i="4"/>
  <c r="V177" i="4"/>
  <c r="AB177" i="4"/>
  <c r="AC174" i="4"/>
  <c r="X174" i="4"/>
  <c r="AC182" i="4"/>
  <c r="X182" i="4"/>
  <c r="V180" i="4"/>
  <c r="AB180" i="4"/>
  <c r="X181" i="4"/>
  <c r="AC181" i="4"/>
  <c r="AC178" i="4"/>
  <c r="X178" i="4"/>
  <c r="AB178" i="4"/>
  <c r="V178" i="4"/>
  <c r="AB174" i="4"/>
  <c r="V174" i="4"/>
  <c r="AC176" i="4"/>
  <c r="X176" i="4"/>
  <c r="V156" i="4"/>
  <c r="AB156" i="4"/>
  <c r="AB155" i="4"/>
  <c r="V155" i="4"/>
  <c r="AC154" i="4"/>
  <c r="X154" i="4"/>
  <c r="AC158" i="4"/>
  <c r="X158" i="4"/>
  <c r="AB154" i="4"/>
  <c r="V154" i="4"/>
  <c r="AB158" i="4"/>
  <c r="V158" i="4"/>
  <c r="AC156" i="4"/>
  <c r="X156" i="4"/>
  <c r="AB159" i="4"/>
  <c r="V159" i="4"/>
  <c r="V153" i="4"/>
  <c r="AB153" i="4"/>
  <c r="AC152" i="4"/>
  <c r="X152" i="4"/>
  <c r="AC159" i="4"/>
  <c r="X159" i="4"/>
  <c r="V157" i="4"/>
  <c r="AB157" i="4"/>
  <c r="AC155" i="4"/>
  <c r="X155" i="4"/>
  <c r="X157" i="4"/>
  <c r="AC157" i="4"/>
  <c r="V152" i="4"/>
  <c r="AB152" i="4"/>
  <c r="X153" i="4"/>
  <c r="AC153" i="4"/>
  <c r="V160" i="4"/>
  <c r="AB160" i="4"/>
  <c r="AC163" i="4"/>
  <c r="X163" i="4"/>
  <c r="X248" i="6"/>
  <c r="AB163" i="4"/>
  <c r="V163" i="4"/>
  <c r="V165" i="4"/>
  <c r="AB165" i="4"/>
  <c r="AC166" i="4"/>
  <c r="X166" i="4"/>
  <c r="X161" i="4"/>
  <c r="AC161" i="4"/>
  <c r="AB161" i="4"/>
  <c r="V161" i="4"/>
  <c r="X165" i="4"/>
  <c r="AC165" i="4"/>
  <c r="AB162" i="4"/>
  <c r="V162" i="4"/>
  <c r="AC162" i="4"/>
  <c r="X162" i="4"/>
  <c r="V164" i="4"/>
  <c r="AB164" i="4"/>
  <c r="AC164" i="4"/>
  <c r="X164" i="4"/>
  <c r="AB166" i="4"/>
  <c r="V166" i="4"/>
  <c r="AC160" i="4"/>
  <c r="X160" i="4"/>
  <c r="AB150" i="4"/>
  <c r="V150" i="4"/>
  <c r="V137" i="4"/>
  <c r="AB137" i="4"/>
  <c r="V141" i="4"/>
  <c r="AB141" i="4"/>
  <c r="V145" i="4"/>
  <c r="AB145" i="4"/>
  <c r="AB139" i="4"/>
  <c r="V139" i="4"/>
  <c r="X149" i="4"/>
  <c r="AC149" i="4"/>
  <c r="V149" i="4"/>
  <c r="AB149" i="4"/>
  <c r="AB138" i="4"/>
  <c r="V138" i="4"/>
  <c r="AC139" i="4"/>
  <c r="X139" i="4"/>
  <c r="AC146" i="4"/>
  <c r="X146" i="4"/>
  <c r="AC140" i="4"/>
  <c r="X140" i="4"/>
  <c r="AC148" i="4"/>
  <c r="X148" i="4"/>
  <c r="AC138" i="4"/>
  <c r="X138" i="4"/>
  <c r="V136" i="4"/>
  <c r="AB136" i="4"/>
  <c r="V140" i="4"/>
  <c r="AB140" i="4"/>
  <c r="X145" i="4"/>
  <c r="AC145" i="4"/>
  <c r="V148" i="4"/>
  <c r="AB148" i="4"/>
  <c r="AC144" i="4"/>
  <c r="X144" i="4"/>
  <c r="AB142" i="4"/>
  <c r="V142" i="4"/>
  <c r="AC143" i="4"/>
  <c r="X143" i="4"/>
  <c r="AC150" i="4"/>
  <c r="X150" i="4"/>
  <c r="AC136" i="4"/>
  <c r="X136" i="4"/>
  <c r="AC142" i="4"/>
  <c r="X142" i="4"/>
  <c r="X141" i="4"/>
  <c r="AC141" i="4"/>
  <c r="V144" i="4"/>
  <c r="AB144" i="4"/>
  <c r="AB147" i="4"/>
  <c r="V147" i="4"/>
  <c r="AB143" i="4"/>
  <c r="V143" i="4"/>
  <c r="AB146" i="4"/>
  <c r="V146" i="4"/>
  <c r="AC147" i="4"/>
  <c r="X147" i="4"/>
  <c r="X137" i="4"/>
  <c r="AC137" i="4"/>
  <c r="V125" i="4"/>
  <c r="AB125" i="4"/>
  <c r="AB134" i="4"/>
  <c r="V134" i="4"/>
  <c r="V129" i="4"/>
  <c r="AB129" i="4"/>
  <c r="V120" i="4"/>
  <c r="AB120" i="4"/>
  <c r="X121" i="4"/>
  <c r="AC121" i="4"/>
  <c r="X125" i="4"/>
  <c r="AC125" i="4"/>
  <c r="V121" i="4"/>
  <c r="AB121" i="4"/>
  <c r="X133" i="4"/>
  <c r="AC133" i="4"/>
  <c r="AB127" i="4"/>
  <c r="V127" i="4"/>
  <c r="X120" i="4"/>
  <c r="AC120" i="4"/>
  <c r="AC134" i="4"/>
  <c r="X134" i="4"/>
  <c r="AC132" i="4"/>
  <c r="X132" i="4"/>
  <c r="AC123" i="4"/>
  <c r="X123" i="4"/>
  <c r="AC127" i="4"/>
  <c r="X127" i="4"/>
  <c r="AC126" i="4"/>
  <c r="X126" i="4"/>
  <c r="V128" i="4"/>
  <c r="AB128" i="4"/>
  <c r="V132" i="4"/>
  <c r="AB132" i="4"/>
  <c r="AB126" i="4"/>
  <c r="V126" i="4"/>
  <c r="AB123" i="4"/>
  <c r="V123" i="4"/>
  <c r="AB131" i="4"/>
  <c r="V131" i="4"/>
  <c r="AC124" i="4"/>
  <c r="X124" i="4"/>
  <c r="AC122" i="4"/>
  <c r="X122" i="4"/>
  <c r="X131" i="4"/>
  <c r="AC131" i="4"/>
  <c r="V124" i="4"/>
  <c r="AB124" i="4"/>
  <c r="AB122" i="4"/>
  <c r="V122" i="4"/>
  <c r="X129" i="4"/>
  <c r="AC129" i="4"/>
  <c r="V133" i="4"/>
  <c r="AB133" i="4"/>
  <c r="AB130" i="4"/>
  <c r="V130" i="4"/>
  <c r="AC128" i="4"/>
  <c r="X128" i="4"/>
  <c r="AC130" i="4"/>
  <c r="X130" i="4"/>
  <c r="V105" i="4"/>
  <c r="AB105" i="4"/>
  <c r="V109" i="4"/>
  <c r="AB109" i="4"/>
  <c r="AC116" i="4"/>
  <c r="X116" i="4"/>
  <c r="X117" i="4"/>
  <c r="AC117" i="4"/>
  <c r="AC110" i="4"/>
  <c r="X110" i="4"/>
  <c r="AB111" i="4"/>
  <c r="V111" i="4"/>
  <c r="V106" i="4"/>
  <c r="AB106" i="4"/>
  <c r="AC107" i="4"/>
  <c r="X107" i="4"/>
  <c r="X113" i="4"/>
  <c r="AC113" i="4"/>
  <c r="AC104" i="4"/>
  <c r="X104" i="4"/>
  <c r="AC108" i="4"/>
  <c r="X108" i="4"/>
  <c r="AC112" i="4"/>
  <c r="X112" i="4"/>
  <c r="X105" i="4"/>
  <c r="AC105" i="4"/>
  <c r="V108" i="4"/>
  <c r="AB108" i="4"/>
  <c r="V112" i="4"/>
  <c r="AB112" i="4"/>
  <c r="AB115" i="4"/>
  <c r="V115" i="4"/>
  <c r="AC114" i="4"/>
  <c r="X114" i="4"/>
  <c r="AB110" i="4"/>
  <c r="V110" i="4"/>
  <c r="AC111" i="4"/>
  <c r="X111" i="4"/>
  <c r="AC106" i="4"/>
  <c r="X106" i="4"/>
  <c r="AB118" i="4"/>
  <c r="V118" i="4"/>
  <c r="V113" i="4"/>
  <c r="AB113" i="4"/>
  <c r="V104" i="4"/>
  <c r="AB104" i="4"/>
  <c r="X109" i="4"/>
  <c r="AC109" i="4"/>
  <c r="AB107" i="4"/>
  <c r="V107" i="4"/>
  <c r="V116" i="4"/>
  <c r="AB116" i="4"/>
  <c r="V117" i="4"/>
  <c r="AB117" i="4"/>
  <c r="V114" i="4"/>
  <c r="AB114" i="4"/>
  <c r="AC115" i="4"/>
  <c r="X115" i="4"/>
  <c r="AC118" i="4"/>
  <c r="X118" i="4"/>
  <c r="AC88" i="4"/>
  <c r="X88" i="4"/>
  <c r="X89" i="4"/>
  <c r="AC89" i="4"/>
  <c r="AB95" i="4"/>
  <c r="V95" i="4"/>
  <c r="AC96" i="4"/>
  <c r="X96" i="4"/>
  <c r="V92" i="4"/>
  <c r="AB92" i="4"/>
  <c r="AC90" i="4"/>
  <c r="X90" i="4"/>
  <c r="X95" i="4"/>
  <c r="AC95" i="4"/>
  <c r="V88" i="4"/>
  <c r="AB88" i="4"/>
  <c r="V96" i="4"/>
  <c r="AB96" i="4"/>
  <c r="AC92" i="4"/>
  <c r="X92" i="4"/>
  <c r="V93" i="4"/>
  <c r="AB93" i="4"/>
  <c r="AB90" i="4"/>
  <c r="V90" i="4"/>
  <c r="AC91" i="4"/>
  <c r="X91" i="4"/>
  <c r="AC94" i="4"/>
  <c r="X94" i="4"/>
  <c r="AB94" i="4"/>
  <c r="V94" i="4"/>
  <c r="AB91" i="4"/>
  <c r="V91" i="4"/>
  <c r="V89" i="4"/>
  <c r="AB89" i="4"/>
  <c r="X93" i="4"/>
  <c r="AC93" i="4"/>
  <c r="AB99" i="4"/>
  <c r="V99" i="4"/>
  <c r="X97" i="4"/>
  <c r="AC97" i="4"/>
  <c r="X101" i="4"/>
  <c r="AC101" i="4"/>
  <c r="AB98" i="4"/>
  <c r="V98" i="4"/>
  <c r="AB102" i="4"/>
  <c r="V102" i="4"/>
  <c r="V97" i="4"/>
  <c r="AB97" i="4"/>
  <c r="AC99" i="4"/>
  <c r="X99" i="4"/>
  <c r="AC98" i="4"/>
  <c r="X98" i="4"/>
  <c r="V101" i="4"/>
  <c r="AB101" i="4"/>
  <c r="V100" i="4"/>
  <c r="AB100" i="4"/>
  <c r="AC100" i="4"/>
  <c r="X100" i="4"/>
  <c r="AC102" i="4"/>
  <c r="X102" i="4"/>
  <c r="AC74" i="4"/>
  <c r="X74" i="4"/>
  <c r="X73" i="4"/>
  <c r="AC73" i="4"/>
  <c r="AB75" i="4"/>
  <c r="V75" i="4"/>
  <c r="V73" i="4"/>
  <c r="AB73" i="4"/>
  <c r="V72" i="4"/>
  <c r="AB72" i="4"/>
  <c r="AC76" i="4"/>
  <c r="X76" i="4"/>
  <c r="X77" i="4"/>
  <c r="AC77" i="4"/>
  <c r="AC75" i="4"/>
  <c r="X75" i="4"/>
  <c r="V76" i="4"/>
  <c r="AB76" i="4"/>
  <c r="AB74" i="4"/>
  <c r="V74" i="4"/>
  <c r="V77" i="4"/>
  <c r="AB77" i="4"/>
  <c r="AC72" i="4"/>
  <c r="X72" i="4"/>
  <c r="V80" i="4"/>
  <c r="AB80" i="4"/>
  <c r="AB78" i="4"/>
  <c r="V78" i="4"/>
  <c r="AB82" i="4"/>
  <c r="V82" i="4"/>
  <c r="AC86" i="4"/>
  <c r="X86" i="4"/>
  <c r="V81" i="4"/>
  <c r="AB81" i="4"/>
  <c r="AC80" i="4"/>
  <c r="X80" i="4"/>
  <c r="AC83" i="4"/>
  <c r="X83" i="4"/>
  <c r="AB79" i="4"/>
  <c r="V79" i="4"/>
  <c r="AC78" i="4"/>
  <c r="X78" i="4"/>
  <c r="AC82" i="4"/>
  <c r="X82" i="4"/>
  <c r="AB86" i="4"/>
  <c r="V86" i="4"/>
  <c r="X81" i="4"/>
  <c r="AC81" i="4"/>
  <c r="V84" i="4"/>
  <c r="AB84" i="4"/>
  <c r="AC79" i="4"/>
  <c r="X79" i="4"/>
  <c r="AC84" i="4"/>
  <c r="X84" i="4"/>
  <c r="AB83" i="4"/>
  <c r="V83" i="4"/>
  <c r="V85" i="4"/>
  <c r="AB85" i="4"/>
  <c r="X85" i="4"/>
  <c r="AC85" i="4"/>
  <c r="AC62" i="4"/>
  <c r="X62" i="4"/>
  <c r="AC66" i="4"/>
  <c r="X66" i="4"/>
  <c r="AC70" i="4"/>
  <c r="X70" i="4"/>
  <c r="AC56" i="4"/>
  <c r="X56" i="4"/>
  <c r="V61" i="4"/>
  <c r="AB61" i="4"/>
  <c r="AC68" i="4"/>
  <c r="X68" i="4"/>
  <c r="V65" i="4"/>
  <c r="AB65" i="4"/>
  <c r="AC58" i="4"/>
  <c r="X58" i="4"/>
  <c r="V64" i="4"/>
  <c r="AB64" i="4"/>
  <c r="AB66" i="4"/>
  <c r="V66" i="4"/>
  <c r="V67" i="4"/>
  <c r="AB67" i="4"/>
  <c r="X60" i="4"/>
  <c r="AC60" i="4"/>
  <c r="V69" i="4"/>
  <c r="AB69" i="4"/>
  <c r="V68" i="4"/>
  <c r="AB68" i="4"/>
  <c r="V59" i="4"/>
  <c r="AB59" i="4"/>
  <c r="AB70" i="4"/>
  <c r="V70" i="4"/>
  <c r="AC59" i="4"/>
  <c r="X59" i="4"/>
  <c r="X57" i="4"/>
  <c r="AC57" i="4"/>
  <c r="V56" i="4"/>
  <c r="AB56" i="4"/>
  <c r="AC64" i="4"/>
  <c r="X64" i="4"/>
  <c r="AC61" i="4"/>
  <c r="X61" i="4"/>
  <c r="V63" i="4"/>
  <c r="AB63" i="4"/>
  <c r="AC63" i="4"/>
  <c r="X63" i="4"/>
  <c r="X65" i="4"/>
  <c r="AC65" i="4"/>
  <c r="V60" i="4"/>
  <c r="AB60" i="4"/>
  <c r="AB58" i="4"/>
  <c r="V58" i="4"/>
  <c r="AB62" i="4"/>
  <c r="V62" i="4"/>
  <c r="V57" i="4"/>
  <c r="AB57" i="4"/>
  <c r="AC67" i="4"/>
  <c r="X67" i="4"/>
  <c r="X69" i="4"/>
  <c r="AC69" i="4"/>
  <c r="V248" i="6"/>
  <c r="V41" i="4"/>
  <c r="AB41" i="4"/>
  <c r="V40" i="4"/>
  <c r="AB40" i="4"/>
  <c r="AC40" i="4"/>
  <c r="X40" i="4"/>
  <c r="X41" i="4"/>
  <c r="AC41" i="4"/>
  <c r="AC50" i="4"/>
  <c r="X50" i="4"/>
  <c r="AB54" i="4"/>
  <c r="V54" i="4"/>
  <c r="AC49" i="4"/>
  <c r="X49" i="4"/>
  <c r="V46" i="4"/>
  <c r="AB46" i="4"/>
  <c r="X52" i="4"/>
  <c r="AC52" i="4"/>
  <c r="V45" i="4"/>
  <c r="AB45" i="4"/>
  <c r="V51" i="4"/>
  <c r="AB51" i="4"/>
  <c r="AC48" i="4"/>
  <c r="X48" i="4"/>
  <c r="AC51" i="4"/>
  <c r="X51" i="4"/>
  <c r="AB42" i="4"/>
  <c r="V42" i="4"/>
  <c r="AB48" i="4"/>
  <c r="V48" i="4"/>
  <c r="AC43" i="4"/>
  <c r="X43" i="4"/>
  <c r="AB44" i="4"/>
  <c r="V44" i="4"/>
  <c r="V47" i="4"/>
  <c r="AB47" i="4"/>
  <c r="AC42" i="4"/>
  <c r="X42" i="4"/>
  <c r="AB43" i="4"/>
  <c r="V43" i="4"/>
  <c r="AB53" i="4"/>
  <c r="V53" i="4"/>
  <c r="X47" i="4"/>
  <c r="AC47" i="4"/>
  <c r="AB50" i="4"/>
  <c r="V50" i="4"/>
  <c r="AC44" i="4"/>
  <c r="X44" i="4"/>
  <c r="AC54" i="4"/>
  <c r="X54" i="4"/>
  <c r="X46" i="4"/>
  <c r="AC46" i="4"/>
  <c r="V52" i="4"/>
  <c r="AB52" i="4"/>
  <c r="AB49" i="4"/>
  <c r="V49" i="4"/>
  <c r="AC45" i="4"/>
  <c r="X45" i="4"/>
  <c r="X53" i="4"/>
  <c r="AC53" i="4"/>
  <c r="AB254" i="6"/>
  <c r="V254" i="6"/>
  <c r="AB258" i="6"/>
  <c r="V258" i="6"/>
  <c r="AB262" i="6"/>
  <c r="V262" i="6"/>
  <c r="V257" i="6"/>
  <c r="AB257" i="6"/>
  <c r="AB255" i="6"/>
  <c r="V255" i="6"/>
  <c r="AB251" i="6"/>
  <c r="V251" i="6"/>
  <c r="V261" i="6"/>
  <c r="AB261" i="6"/>
  <c r="AC262" i="6"/>
  <c r="X262" i="6"/>
  <c r="AC259" i="6"/>
  <c r="X259" i="6"/>
  <c r="AC256" i="6"/>
  <c r="X256" i="6"/>
  <c r="AC260" i="6"/>
  <c r="X260" i="6"/>
  <c r="V252" i="6"/>
  <c r="AB252" i="6"/>
  <c r="V256" i="6"/>
  <c r="AB256" i="6"/>
  <c r="X257" i="6"/>
  <c r="AC257" i="6"/>
  <c r="X261" i="6"/>
  <c r="AC261" i="6"/>
  <c r="AB259" i="6"/>
  <c r="V259" i="6"/>
  <c r="AC251" i="6"/>
  <c r="X251" i="6"/>
  <c r="AC250" i="6"/>
  <c r="X250" i="6"/>
  <c r="AC252" i="6"/>
  <c r="X252" i="6"/>
  <c r="V253" i="6"/>
  <c r="AB253" i="6"/>
  <c r="AC254" i="6"/>
  <c r="X254" i="6"/>
  <c r="X249" i="6"/>
  <c r="AC249" i="6"/>
  <c r="X253" i="6"/>
  <c r="AC253" i="6"/>
  <c r="V260" i="6"/>
  <c r="AB260" i="6"/>
  <c r="V249" i="6"/>
  <c r="AB249" i="6"/>
  <c r="AB250" i="6"/>
  <c r="V250" i="6"/>
  <c r="AC255" i="6"/>
  <c r="X255" i="6"/>
  <c r="AC258" i="6"/>
  <c r="X258" i="6"/>
  <c r="V233" i="6"/>
  <c r="AB233" i="6"/>
  <c r="V237" i="6"/>
  <c r="AB237" i="6"/>
  <c r="AC240" i="6"/>
  <c r="X240" i="6"/>
  <c r="V232" i="6"/>
  <c r="AB232" i="6"/>
  <c r="X237" i="6"/>
  <c r="AC237" i="6"/>
  <c r="V240" i="6"/>
  <c r="AB240" i="6"/>
  <c r="X245" i="6"/>
  <c r="AC245" i="6"/>
  <c r="AC234" i="6"/>
  <c r="X234" i="6"/>
  <c r="AB234" i="6"/>
  <c r="V234" i="6"/>
  <c r="AC236" i="6"/>
  <c r="X236" i="6"/>
  <c r="AC246" i="6"/>
  <c r="X246" i="6"/>
  <c r="AC239" i="6"/>
  <c r="X239" i="6"/>
  <c r="AC243" i="6"/>
  <c r="X243" i="6"/>
  <c r="V245" i="6"/>
  <c r="AB245" i="6"/>
  <c r="V236" i="6"/>
  <c r="AB236" i="6"/>
  <c r="X241" i="6"/>
  <c r="AC241" i="6"/>
  <c r="AB239" i="6"/>
  <c r="V239" i="6"/>
  <c r="V241" i="6"/>
  <c r="AB241" i="6"/>
  <c r="AB238" i="6"/>
  <c r="V238" i="6"/>
  <c r="AC244" i="6"/>
  <c r="X244" i="6"/>
  <c r="AC238" i="6"/>
  <c r="X238" i="6"/>
  <c r="AB246" i="6"/>
  <c r="V246" i="6"/>
  <c r="AC232" i="6"/>
  <c r="X232" i="6"/>
  <c r="AC242" i="6"/>
  <c r="X242" i="6"/>
  <c r="AB235" i="6"/>
  <c r="V235" i="6"/>
  <c r="V244" i="6"/>
  <c r="AB244" i="6"/>
  <c r="AB243" i="6"/>
  <c r="V243" i="6"/>
  <c r="AB242" i="6"/>
  <c r="V242" i="6"/>
  <c r="AC235" i="6"/>
  <c r="X235" i="6"/>
  <c r="X233" i="6"/>
  <c r="AC233" i="6"/>
  <c r="AC222" i="6"/>
  <c r="X222" i="6"/>
  <c r="V229" i="6"/>
  <c r="AB229" i="6"/>
  <c r="V216" i="6"/>
  <c r="AB216" i="6"/>
  <c r="V220" i="6"/>
  <c r="AB220" i="6"/>
  <c r="V217" i="6"/>
  <c r="AB217" i="6"/>
  <c r="AC227" i="6"/>
  <c r="X227" i="6"/>
  <c r="V221" i="6"/>
  <c r="AB221" i="6"/>
  <c r="AC218" i="6"/>
  <c r="X218" i="6"/>
  <c r="X216" i="6"/>
  <c r="AC216" i="6"/>
  <c r="AB227" i="6"/>
  <c r="V227" i="6"/>
  <c r="AB218" i="6"/>
  <c r="V218" i="6"/>
  <c r="AB222" i="6"/>
  <c r="V222" i="6"/>
  <c r="AB219" i="6"/>
  <c r="V219" i="6"/>
  <c r="X221" i="6"/>
  <c r="AC221" i="6"/>
  <c r="AB226" i="6"/>
  <c r="V226" i="6"/>
  <c r="AC228" i="6"/>
  <c r="X228" i="6"/>
  <c r="X225" i="6"/>
  <c r="AC225" i="6"/>
  <c r="AC230" i="6"/>
  <c r="X230" i="6"/>
  <c r="V224" i="6"/>
  <c r="AB224" i="6"/>
  <c r="V228" i="6"/>
  <c r="AB228" i="6"/>
  <c r="AB230" i="6"/>
  <c r="V230" i="6"/>
  <c r="AC219" i="6"/>
  <c r="X219" i="6"/>
  <c r="X229" i="6"/>
  <c r="AC229" i="6"/>
  <c r="AB225" i="6"/>
  <c r="V225" i="6"/>
  <c r="AC226" i="6"/>
  <c r="X226" i="6"/>
  <c r="AC220" i="6"/>
  <c r="X220" i="6"/>
  <c r="X217" i="6"/>
  <c r="AC217" i="6"/>
  <c r="AB223" i="6"/>
  <c r="V223" i="6"/>
  <c r="AC223" i="6"/>
  <c r="X223" i="6"/>
  <c r="X224" i="6"/>
  <c r="AC224" i="6"/>
  <c r="V205" i="6"/>
  <c r="AB205" i="6"/>
  <c r="AB207" i="6"/>
  <c r="V207" i="6"/>
  <c r="X213" i="6"/>
  <c r="AC213" i="6"/>
  <c r="AB211" i="6"/>
  <c r="V211" i="6"/>
  <c r="AB202" i="6"/>
  <c r="V202" i="6"/>
  <c r="AC204" i="6"/>
  <c r="X204" i="6"/>
  <c r="AC210" i="6"/>
  <c r="X210" i="6"/>
  <c r="AC211" i="6"/>
  <c r="X211" i="6"/>
  <c r="AC200" i="6"/>
  <c r="X200" i="6"/>
  <c r="AC212" i="6"/>
  <c r="X212" i="6"/>
  <c r="V200" i="6"/>
  <c r="AB200" i="6"/>
  <c r="X201" i="6"/>
  <c r="AC201" i="6"/>
  <c r="X205" i="6"/>
  <c r="AC205" i="6"/>
  <c r="V212" i="6"/>
  <c r="AB212" i="6"/>
  <c r="AB203" i="6"/>
  <c r="V203" i="6"/>
  <c r="V213" i="6"/>
  <c r="AB213" i="6"/>
  <c r="AB206" i="6"/>
  <c r="V206" i="6"/>
  <c r="AC203" i="6"/>
  <c r="X203" i="6"/>
  <c r="AC202" i="6"/>
  <c r="X202" i="6"/>
  <c r="AB214" i="6"/>
  <c r="V214" i="6"/>
  <c r="V209" i="6"/>
  <c r="AB209" i="6"/>
  <c r="AC208" i="6"/>
  <c r="X208" i="6"/>
  <c r="V204" i="6"/>
  <c r="AB204" i="6"/>
  <c r="V208" i="6"/>
  <c r="AB208" i="6"/>
  <c r="X209" i="6"/>
  <c r="AC209" i="6"/>
  <c r="V201" i="6"/>
  <c r="AB201" i="6"/>
  <c r="AC206" i="6"/>
  <c r="X206" i="6"/>
  <c r="AB210" i="6"/>
  <c r="V210" i="6"/>
  <c r="AC207" i="6"/>
  <c r="X207" i="6"/>
  <c r="AC214" i="6"/>
  <c r="X214" i="6"/>
  <c r="AC191" i="6"/>
  <c r="X191" i="6"/>
  <c r="AC196" i="6"/>
  <c r="X196" i="6"/>
  <c r="X185" i="6"/>
  <c r="AC185" i="6"/>
  <c r="V192" i="6"/>
  <c r="AB192" i="6"/>
  <c r="AB191" i="6"/>
  <c r="V191" i="6"/>
  <c r="V189" i="6"/>
  <c r="AB189" i="6"/>
  <c r="AB195" i="6"/>
  <c r="V195" i="6"/>
  <c r="AB186" i="6"/>
  <c r="V186" i="6"/>
  <c r="AC184" i="6"/>
  <c r="X184" i="6"/>
  <c r="AC190" i="6"/>
  <c r="X190" i="6"/>
  <c r="AC187" i="6"/>
  <c r="X187" i="6"/>
  <c r="V193" i="6"/>
  <c r="AB193" i="6"/>
  <c r="V185" i="6"/>
  <c r="AB185" i="6"/>
  <c r="V184" i="6"/>
  <c r="AB184" i="6"/>
  <c r="V188" i="6"/>
  <c r="AB188" i="6"/>
  <c r="X189" i="6"/>
  <c r="AC189" i="6"/>
  <c r="V196" i="6"/>
  <c r="AB196" i="6"/>
  <c r="AC194" i="6"/>
  <c r="X194" i="6"/>
  <c r="AC186" i="6"/>
  <c r="X186" i="6"/>
  <c r="AB190" i="6"/>
  <c r="V190" i="6"/>
  <c r="AC188" i="6"/>
  <c r="X188" i="6"/>
  <c r="AC198" i="6"/>
  <c r="X198" i="6"/>
  <c r="AB198" i="6"/>
  <c r="V198" i="6"/>
  <c r="AC195" i="6"/>
  <c r="X195" i="6"/>
  <c r="X197" i="6"/>
  <c r="AC197" i="6"/>
  <c r="AB187" i="6"/>
  <c r="V187" i="6"/>
  <c r="V197" i="6"/>
  <c r="AB197" i="6"/>
  <c r="AB194" i="6"/>
  <c r="V194" i="6"/>
  <c r="AC192" i="6"/>
  <c r="X192" i="6"/>
  <c r="X193" i="6"/>
  <c r="AC193" i="6"/>
  <c r="AC168" i="6"/>
  <c r="X168" i="6"/>
  <c r="V169" i="6"/>
  <c r="AB169" i="6"/>
  <c r="AB168" i="6"/>
  <c r="V168" i="6"/>
  <c r="AB170" i="6"/>
  <c r="V170" i="6"/>
  <c r="AB171" i="6"/>
  <c r="V171" i="6"/>
  <c r="X169" i="6"/>
  <c r="AC169" i="6"/>
  <c r="AC170" i="6"/>
  <c r="X170" i="6"/>
  <c r="X171" i="6"/>
  <c r="AC171" i="6"/>
  <c r="AB179" i="6"/>
  <c r="V179" i="6"/>
  <c r="AB174" i="6"/>
  <c r="V174" i="6"/>
  <c r="X176" i="6"/>
  <c r="AC176" i="6"/>
  <c r="V180" i="6"/>
  <c r="AB180" i="6"/>
  <c r="AC175" i="6"/>
  <c r="X175" i="6"/>
  <c r="AC182" i="6"/>
  <c r="X182" i="6"/>
  <c r="V177" i="6"/>
  <c r="AB177" i="6"/>
  <c r="AC180" i="6"/>
  <c r="X180" i="6"/>
  <c r="AC174" i="6"/>
  <c r="X174" i="6"/>
  <c r="AB175" i="6"/>
  <c r="V175" i="6"/>
  <c r="V181" i="6"/>
  <c r="AB181" i="6"/>
  <c r="X173" i="6"/>
  <c r="AC173" i="6"/>
  <c r="AC178" i="6"/>
  <c r="X178" i="6"/>
  <c r="V172" i="6"/>
  <c r="AB172" i="6"/>
  <c r="X181" i="6"/>
  <c r="AC181" i="6"/>
  <c r="AC179" i="6"/>
  <c r="X179" i="6"/>
  <c r="X172" i="6"/>
  <c r="AC172" i="6"/>
  <c r="AB178" i="6"/>
  <c r="V178" i="6"/>
  <c r="AB182" i="6"/>
  <c r="V182" i="6"/>
  <c r="V173" i="6"/>
  <c r="AB173" i="6"/>
  <c r="V176" i="6"/>
  <c r="AB176" i="6"/>
  <c r="X177" i="6"/>
  <c r="AC177" i="6"/>
  <c r="AC158" i="6"/>
  <c r="X158" i="6"/>
  <c r="AB155" i="6"/>
  <c r="V155" i="6"/>
  <c r="V152" i="6"/>
  <c r="AB152" i="6"/>
  <c r="X152" i="6"/>
  <c r="AC152" i="6"/>
  <c r="V161" i="6"/>
  <c r="AB161" i="6"/>
  <c r="AC163" i="6"/>
  <c r="X163" i="6"/>
  <c r="V165" i="6"/>
  <c r="AB165" i="6"/>
  <c r="AC154" i="6"/>
  <c r="X154" i="6"/>
  <c r="V160" i="6"/>
  <c r="AB160" i="6"/>
  <c r="V164" i="6"/>
  <c r="AB164" i="6"/>
  <c r="AB162" i="6"/>
  <c r="V162" i="6"/>
  <c r="AB163" i="6"/>
  <c r="V163" i="6"/>
  <c r="X161" i="6"/>
  <c r="AC161" i="6"/>
  <c r="AB159" i="6"/>
  <c r="V159" i="6"/>
  <c r="AC166" i="6"/>
  <c r="X166" i="6"/>
  <c r="V156" i="6"/>
  <c r="AB156" i="6"/>
  <c r="X157" i="6"/>
  <c r="AC157" i="6"/>
  <c r="AB166" i="6"/>
  <c r="V166" i="6"/>
  <c r="AC164" i="6"/>
  <c r="X164" i="6"/>
  <c r="X165" i="6"/>
  <c r="AC165" i="6"/>
  <c r="AC162" i="6"/>
  <c r="X162" i="6"/>
  <c r="X153" i="6"/>
  <c r="AC153" i="6"/>
  <c r="V153" i="6"/>
  <c r="AB153" i="6"/>
  <c r="AC155" i="6"/>
  <c r="X155" i="6"/>
  <c r="AC160" i="6"/>
  <c r="X160" i="6"/>
  <c r="AB154" i="6"/>
  <c r="V154" i="6"/>
  <c r="AB158" i="6"/>
  <c r="V158" i="6"/>
  <c r="V157" i="6"/>
  <c r="AB157" i="6"/>
  <c r="AC159" i="6"/>
  <c r="X159" i="6"/>
  <c r="AC156" i="6"/>
  <c r="X156" i="6"/>
  <c r="AB139" i="6"/>
  <c r="V139" i="6"/>
  <c r="AB143" i="6"/>
  <c r="V143" i="6"/>
  <c r="X141" i="6"/>
  <c r="AC141" i="6"/>
  <c r="V137" i="6"/>
  <c r="AB137" i="6"/>
  <c r="X137" i="6"/>
  <c r="AC137" i="6"/>
  <c r="AB142" i="6"/>
  <c r="V142" i="6"/>
  <c r="AC136" i="6"/>
  <c r="X136" i="6"/>
  <c r="AC142" i="6"/>
  <c r="X142" i="6"/>
  <c r="AB138" i="6"/>
  <c r="V138" i="6"/>
  <c r="V141" i="6"/>
  <c r="AB141" i="6"/>
  <c r="AC139" i="6"/>
  <c r="X139" i="6"/>
  <c r="AC138" i="6"/>
  <c r="X138" i="6"/>
  <c r="V136" i="6"/>
  <c r="AB136" i="6"/>
  <c r="X140" i="6"/>
  <c r="AC140" i="6"/>
  <c r="V140" i="6"/>
  <c r="AB140" i="6"/>
  <c r="X144" i="6"/>
  <c r="AC144" i="6"/>
  <c r="V144" i="6"/>
  <c r="AB144" i="6"/>
  <c r="AC143" i="6"/>
  <c r="X143" i="6"/>
  <c r="AB145" i="6"/>
  <c r="V145" i="6"/>
  <c r="AC147" i="6"/>
  <c r="X147" i="6"/>
  <c r="AB146" i="6"/>
  <c r="V146" i="6"/>
  <c r="V149" i="6"/>
  <c r="AB149" i="6"/>
  <c r="V147" i="6"/>
  <c r="AB147" i="6"/>
  <c r="V148" i="6"/>
  <c r="AB148" i="6"/>
  <c r="AB150" i="6"/>
  <c r="V150" i="6"/>
  <c r="X145" i="6"/>
  <c r="AC145" i="6"/>
  <c r="X149" i="6"/>
  <c r="AC149" i="6"/>
  <c r="X148" i="6"/>
  <c r="AC148" i="6"/>
  <c r="AC146" i="6"/>
  <c r="X146" i="6"/>
  <c r="AC150" i="6"/>
  <c r="X150" i="6"/>
  <c r="V129" i="6"/>
  <c r="AB129" i="6"/>
  <c r="V133" i="6"/>
  <c r="AB133" i="6"/>
  <c r="AC130" i="6"/>
  <c r="X130" i="6"/>
  <c r="AC134" i="6"/>
  <c r="X134" i="6"/>
  <c r="AC124" i="6"/>
  <c r="X124" i="6"/>
  <c r="AB123" i="6"/>
  <c r="V123" i="6"/>
  <c r="X129" i="6"/>
  <c r="AC129" i="6"/>
  <c r="V125" i="6"/>
  <c r="AB125" i="6"/>
  <c r="AC132" i="6"/>
  <c r="X132" i="6"/>
  <c r="V88" i="6"/>
  <c r="AB122" i="6"/>
  <c r="V122" i="6"/>
  <c r="X88" i="6"/>
  <c r="AB126" i="6"/>
  <c r="V126" i="6"/>
  <c r="AB131" i="6"/>
  <c r="V131" i="6"/>
  <c r="AC133" i="6"/>
  <c r="X133" i="6"/>
  <c r="AC122" i="6"/>
  <c r="X122" i="6"/>
  <c r="AB127" i="6"/>
  <c r="V127" i="6"/>
  <c r="V124" i="6"/>
  <c r="AB124" i="6"/>
  <c r="V128" i="6"/>
  <c r="AB128" i="6"/>
  <c r="AB130" i="6"/>
  <c r="V130" i="6"/>
  <c r="AC123" i="6"/>
  <c r="X123" i="6"/>
  <c r="AC120" i="6"/>
  <c r="X120" i="6"/>
  <c r="V132" i="6"/>
  <c r="AB132" i="6"/>
  <c r="AB134" i="6"/>
  <c r="V134" i="6"/>
  <c r="AC127" i="6"/>
  <c r="X127" i="6"/>
  <c r="X128" i="6"/>
  <c r="AC128" i="6"/>
  <c r="AC126" i="6"/>
  <c r="X126" i="6"/>
  <c r="V120" i="6"/>
  <c r="AB120" i="6"/>
  <c r="X121" i="6"/>
  <c r="AC121" i="6"/>
  <c r="V121" i="6"/>
  <c r="AB121" i="6"/>
  <c r="AC131" i="6"/>
  <c r="X131" i="6"/>
  <c r="X125" i="6"/>
  <c r="AC125" i="6"/>
  <c r="AC110" i="6"/>
  <c r="X110" i="6"/>
  <c r="AB109" i="6"/>
  <c r="V109" i="6"/>
  <c r="V104" i="6"/>
  <c r="AB104" i="6"/>
  <c r="X113" i="6"/>
  <c r="AC113" i="6"/>
  <c r="V107" i="6"/>
  <c r="AB107" i="6"/>
  <c r="X105" i="6"/>
  <c r="AC105" i="6"/>
  <c r="AB110" i="6"/>
  <c r="V110" i="6"/>
  <c r="V112" i="6"/>
  <c r="AB112" i="6"/>
  <c r="AC108" i="6"/>
  <c r="X108" i="6"/>
  <c r="AB114" i="6"/>
  <c r="V114" i="6"/>
  <c r="V116" i="6"/>
  <c r="AB116" i="6"/>
  <c r="AC116" i="6"/>
  <c r="X116" i="6"/>
  <c r="X109" i="6"/>
  <c r="AC109" i="6"/>
  <c r="X117" i="6"/>
  <c r="AC117" i="6"/>
  <c r="AC106" i="6"/>
  <c r="X106" i="6"/>
  <c r="V113" i="6"/>
  <c r="AB113" i="6"/>
  <c r="V108" i="6"/>
  <c r="AB108" i="6"/>
  <c r="AB105" i="6"/>
  <c r="V105" i="6"/>
  <c r="AB106" i="6"/>
  <c r="V106" i="6"/>
  <c r="AC115" i="6"/>
  <c r="X115" i="6"/>
  <c r="AC114" i="6"/>
  <c r="X114" i="6"/>
  <c r="AB115" i="6"/>
  <c r="V115" i="6"/>
  <c r="X107" i="6"/>
  <c r="AC107" i="6"/>
  <c r="AC104" i="6"/>
  <c r="X104" i="6"/>
  <c r="AB118" i="6"/>
  <c r="V118" i="6"/>
  <c r="AC112" i="6"/>
  <c r="X112" i="6"/>
  <c r="AC118" i="6"/>
  <c r="X118" i="6"/>
  <c r="AB111" i="6"/>
  <c r="V111" i="6"/>
  <c r="AB117" i="6"/>
  <c r="V117" i="6"/>
  <c r="X111" i="6"/>
  <c r="AC111" i="6"/>
  <c r="AB101" i="6"/>
  <c r="V101" i="6"/>
  <c r="AC100" i="6"/>
  <c r="X100" i="6"/>
  <c r="AC94" i="6"/>
  <c r="X94" i="6"/>
  <c r="AC98" i="6"/>
  <c r="X98" i="6"/>
  <c r="AC102" i="6"/>
  <c r="X102" i="6"/>
  <c r="V97" i="6"/>
  <c r="AB97" i="6"/>
  <c r="AC95" i="6"/>
  <c r="X95" i="6"/>
  <c r="AC90" i="6"/>
  <c r="X90" i="6"/>
  <c r="AB102" i="6"/>
  <c r="V102" i="6"/>
  <c r="V92" i="6"/>
  <c r="AB92" i="6"/>
  <c r="V96" i="6"/>
  <c r="AB96" i="6"/>
  <c r="AB91" i="6"/>
  <c r="V91" i="6"/>
  <c r="AB95" i="6"/>
  <c r="V95" i="6"/>
  <c r="X89" i="6"/>
  <c r="AC89" i="6"/>
  <c r="V100" i="6"/>
  <c r="AB100" i="6"/>
  <c r="V90" i="6"/>
  <c r="AB90" i="6"/>
  <c r="V94" i="6"/>
  <c r="AB94" i="6"/>
  <c r="X97" i="6"/>
  <c r="AC97" i="6"/>
  <c r="AB98" i="6"/>
  <c r="V98" i="6"/>
  <c r="V89" i="6"/>
  <c r="AB89" i="6"/>
  <c r="AC92" i="6"/>
  <c r="X92" i="6"/>
  <c r="X93" i="6"/>
  <c r="AC93" i="6"/>
  <c r="AC99" i="6"/>
  <c r="X99" i="6"/>
  <c r="AB99" i="6"/>
  <c r="V99" i="6"/>
  <c r="AC96" i="6"/>
  <c r="X96" i="6"/>
  <c r="V93" i="6"/>
  <c r="AB93" i="6"/>
  <c r="X91" i="6"/>
  <c r="AC91" i="6"/>
  <c r="X101" i="6"/>
  <c r="AC101" i="6"/>
  <c r="V77" i="6"/>
  <c r="AB77" i="6"/>
  <c r="V81" i="6"/>
  <c r="AB81" i="6"/>
  <c r="V85" i="6"/>
  <c r="AB85" i="6"/>
  <c r="AC72" i="6"/>
  <c r="X72" i="6"/>
  <c r="AC74" i="6"/>
  <c r="X74" i="6"/>
  <c r="AC86" i="6"/>
  <c r="X86" i="6"/>
  <c r="AB82" i="6"/>
  <c r="V82" i="6"/>
  <c r="AC76" i="6"/>
  <c r="X76" i="6"/>
  <c r="AB78" i="6"/>
  <c r="V78" i="6"/>
  <c r="AC75" i="6"/>
  <c r="X75" i="6"/>
  <c r="V72" i="6"/>
  <c r="AB72" i="6"/>
  <c r="X73" i="6"/>
  <c r="AC73" i="6"/>
  <c r="V76" i="6"/>
  <c r="AB76" i="6"/>
  <c r="V79" i="6"/>
  <c r="AB79" i="6"/>
  <c r="V80" i="6"/>
  <c r="AB80" i="6"/>
  <c r="X81" i="6"/>
  <c r="AC81" i="6"/>
  <c r="AB83" i="6"/>
  <c r="V83" i="6"/>
  <c r="V84" i="6"/>
  <c r="AB84" i="6"/>
  <c r="X85" i="6"/>
  <c r="AC85" i="6"/>
  <c r="AB74" i="6"/>
  <c r="V74" i="6"/>
  <c r="AC80" i="6"/>
  <c r="X80" i="6"/>
  <c r="AC79" i="6"/>
  <c r="X79" i="6"/>
  <c r="AB75" i="6"/>
  <c r="V75" i="6"/>
  <c r="AB86" i="6"/>
  <c r="V86" i="6"/>
  <c r="AC84" i="6"/>
  <c r="X84" i="6"/>
  <c r="AC78" i="6"/>
  <c r="X78" i="6"/>
  <c r="X77" i="6"/>
  <c r="AC77" i="6"/>
  <c r="V73" i="6"/>
  <c r="AB73" i="6"/>
  <c r="X83" i="6"/>
  <c r="AC83" i="6"/>
  <c r="AC82" i="6"/>
  <c r="X82" i="6"/>
  <c r="AB58" i="6"/>
  <c r="V58" i="6"/>
  <c r="V69" i="6"/>
  <c r="AB69" i="6"/>
  <c r="AC66" i="6"/>
  <c r="X66" i="6"/>
  <c r="V56" i="6"/>
  <c r="AB56" i="6"/>
  <c r="AC62" i="6"/>
  <c r="X62" i="6"/>
  <c r="V60" i="6"/>
  <c r="AB60" i="6"/>
  <c r="X57" i="6"/>
  <c r="AC57" i="6"/>
  <c r="V64" i="6"/>
  <c r="AB64" i="6"/>
  <c r="X61" i="6"/>
  <c r="AC61" i="6"/>
  <c r="V61" i="6"/>
  <c r="AB61" i="6"/>
  <c r="X65" i="6"/>
  <c r="AC65" i="6"/>
  <c r="AB70" i="6"/>
  <c r="V70" i="6"/>
  <c r="AB63" i="6"/>
  <c r="V63" i="6"/>
  <c r="AB65" i="6"/>
  <c r="V65" i="6"/>
  <c r="X68" i="6"/>
  <c r="AC68" i="6"/>
  <c r="AC60" i="6"/>
  <c r="X60" i="6"/>
  <c r="AC58" i="6"/>
  <c r="X58" i="6"/>
  <c r="AB67" i="6"/>
  <c r="V67" i="6"/>
  <c r="AB62" i="6"/>
  <c r="V62" i="6"/>
  <c r="AC59" i="6"/>
  <c r="X59" i="6"/>
  <c r="AC70" i="6"/>
  <c r="X70" i="6"/>
  <c r="AB66" i="6"/>
  <c r="V66" i="6"/>
  <c r="V57" i="6"/>
  <c r="AB57" i="6"/>
  <c r="X63" i="6"/>
  <c r="AC63" i="6"/>
  <c r="AC56" i="6"/>
  <c r="X56" i="6"/>
  <c r="V68" i="6"/>
  <c r="AB68" i="6"/>
  <c r="X69" i="6"/>
  <c r="AC69" i="6"/>
  <c r="AB59" i="6"/>
  <c r="V59" i="6"/>
  <c r="AC67" i="6"/>
  <c r="X67" i="6"/>
  <c r="AC64" i="6"/>
  <c r="X64" i="6"/>
  <c r="AB53" i="6"/>
  <c r="V53" i="6"/>
  <c r="V41" i="6"/>
  <c r="AB41" i="6"/>
  <c r="X42" i="6"/>
  <c r="AC42" i="6"/>
  <c r="X47" i="6"/>
  <c r="AC47" i="6"/>
  <c r="X53" i="6"/>
  <c r="AC53" i="6"/>
  <c r="AB40" i="6"/>
  <c r="V40" i="6"/>
  <c r="V47" i="6"/>
  <c r="AB47" i="6"/>
  <c r="AC50" i="6"/>
  <c r="X50" i="6"/>
  <c r="V46" i="6"/>
  <c r="AB46" i="6"/>
  <c r="V52" i="6"/>
  <c r="AB52" i="6"/>
  <c r="V45" i="6"/>
  <c r="AB45" i="6"/>
  <c r="AB50" i="6"/>
  <c r="V50" i="6"/>
  <c r="AB43" i="6"/>
  <c r="V43" i="6"/>
  <c r="X41" i="6"/>
  <c r="AC41" i="6"/>
  <c r="AB48" i="6"/>
  <c r="V48" i="6"/>
  <c r="AC45" i="6"/>
  <c r="X45" i="6"/>
  <c r="X52" i="6"/>
  <c r="AC52" i="6"/>
  <c r="AC49" i="6"/>
  <c r="X49" i="6"/>
  <c r="V51" i="6"/>
  <c r="AB51" i="6"/>
  <c r="AB49" i="6"/>
  <c r="V49" i="6"/>
  <c r="AB54" i="6"/>
  <c r="V54" i="6"/>
  <c r="AC40" i="6"/>
  <c r="X40" i="6"/>
  <c r="X51" i="6"/>
  <c r="AC51" i="6"/>
  <c r="AC43" i="6"/>
  <c r="X43" i="6"/>
  <c r="AC48" i="6"/>
  <c r="X48" i="6"/>
  <c r="AC54" i="6"/>
  <c r="X54" i="6"/>
  <c r="AB44" i="6"/>
  <c r="V44" i="6"/>
  <c r="AB42" i="6"/>
  <c r="V42" i="6"/>
  <c r="AC44" i="6"/>
  <c r="X44" i="6"/>
  <c r="X46" i="6"/>
  <c r="AC46" i="6"/>
  <c r="V29" i="10"/>
  <c r="AB29" i="10"/>
  <c r="AB26" i="10"/>
  <c r="V26" i="10"/>
  <c r="V31" i="10"/>
  <c r="AB31" i="10"/>
  <c r="AB33" i="10"/>
  <c r="V33" i="10"/>
  <c r="V37" i="10"/>
  <c r="AB37" i="10"/>
  <c r="AB27" i="10"/>
  <c r="V27" i="10"/>
  <c r="V36" i="10"/>
  <c r="AB36" i="10"/>
  <c r="V30" i="10"/>
  <c r="AB30" i="10"/>
  <c r="V35" i="10"/>
  <c r="AB35" i="10"/>
  <c r="V24" i="10"/>
  <c r="AB24" i="10"/>
  <c r="AB38" i="10"/>
  <c r="V38" i="10"/>
  <c r="AB32" i="10"/>
  <c r="V32" i="10"/>
  <c r="AB28" i="10"/>
  <c r="V28" i="10"/>
  <c r="V25" i="10"/>
  <c r="AB25" i="10"/>
  <c r="AB34" i="10"/>
  <c r="V34" i="10"/>
  <c r="X35" i="10"/>
  <c r="AC35" i="10"/>
  <c r="X36" i="10"/>
  <c r="AC36" i="10"/>
  <c r="AC38" i="10"/>
  <c r="X38" i="10"/>
  <c r="X37" i="10"/>
  <c r="AC37" i="10"/>
  <c r="X30" i="10"/>
  <c r="AC30" i="10"/>
  <c r="X34" i="10"/>
  <c r="AC34" i="10"/>
  <c r="X24" i="10"/>
  <c r="AC24" i="10"/>
  <c r="X28" i="10"/>
  <c r="AC28" i="10"/>
  <c r="AC32" i="10"/>
  <c r="X32" i="10"/>
  <c r="X31" i="10"/>
  <c r="AC31" i="10"/>
  <c r="X25" i="10"/>
  <c r="AC25" i="10"/>
  <c r="AC29" i="10"/>
  <c r="X29" i="10"/>
  <c r="AC26" i="10"/>
  <c r="X26" i="10"/>
  <c r="X33" i="10"/>
  <c r="AC33" i="10"/>
  <c r="X27" i="10"/>
  <c r="AC27" i="10"/>
  <c r="V24" i="2"/>
  <c r="AB24" i="2"/>
  <c r="V27" i="5"/>
  <c r="V32" i="6"/>
  <c r="V28" i="4"/>
  <c r="V37" i="5"/>
  <c r="V33" i="7"/>
  <c r="V35" i="7"/>
  <c r="V38" i="7"/>
  <c r="V30" i="4"/>
  <c r="X31" i="4"/>
  <c r="X24" i="7"/>
  <c r="X30" i="2"/>
  <c r="V31" i="6"/>
  <c r="V24" i="7"/>
  <c r="V32" i="4"/>
  <c r="V33" i="6"/>
  <c r="V25" i="2"/>
  <c r="V33" i="2"/>
  <c r="V31" i="5"/>
  <c r="V34" i="4"/>
  <c r="X35" i="4"/>
  <c r="X38" i="4"/>
  <c r="X36" i="7"/>
  <c r="X31" i="5"/>
  <c r="X34" i="4"/>
  <c r="X34" i="3"/>
  <c r="X30" i="3"/>
  <c r="V24" i="6"/>
  <c r="V32" i="2"/>
  <c r="V36" i="4"/>
  <c r="V25" i="7"/>
  <c r="V33" i="4"/>
  <c r="V27" i="4"/>
  <c r="V31" i="7"/>
  <c r="V38" i="4"/>
  <c r="X28" i="6"/>
  <c r="X38" i="6"/>
  <c r="X36" i="2"/>
  <c r="X26" i="3"/>
  <c r="X35" i="5"/>
  <c r="X26" i="5"/>
  <c r="X25" i="5"/>
  <c r="V24" i="4"/>
  <c r="V27" i="2"/>
  <c r="V29" i="6"/>
  <c r="V35" i="5"/>
  <c r="V35" i="2"/>
  <c r="V29" i="4"/>
  <c r="V37" i="7"/>
  <c r="V27" i="6"/>
  <c r="X37" i="2"/>
  <c r="X31" i="6"/>
  <c r="X28" i="4"/>
  <c r="X29" i="5"/>
  <c r="X35" i="6"/>
  <c r="X30" i="5"/>
  <c r="X37" i="5"/>
  <c r="V28" i="6"/>
  <c r="V36" i="3"/>
  <c r="V36" i="6"/>
  <c r="V28" i="2"/>
  <c r="V34" i="3"/>
  <c r="V26" i="6"/>
  <c r="V30" i="2"/>
  <c r="V38" i="6"/>
  <c r="X25" i="3"/>
  <c r="X24" i="2"/>
  <c r="X32" i="4"/>
  <c r="X37" i="3"/>
  <c r="X25" i="2"/>
  <c r="X34" i="5"/>
  <c r="X37" i="7"/>
  <c r="X38" i="2"/>
  <c r="V38" i="2"/>
  <c r="V31" i="2"/>
  <c r="V26" i="5"/>
  <c r="V25" i="4"/>
  <c r="X29" i="3"/>
  <c r="X35" i="3"/>
  <c r="X38" i="5"/>
  <c r="V25" i="3"/>
  <c r="V26" i="2"/>
  <c r="V30" i="5"/>
  <c r="V37" i="4"/>
  <c r="X24" i="4"/>
  <c r="X24" i="6"/>
  <c r="X25" i="6"/>
  <c r="X38" i="3"/>
  <c r="V29" i="3"/>
  <c r="V29" i="7"/>
  <c r="X24" i="5"/>
  <c r="X34" i="6"/>
  <c r="V24" i="5"/>
  <c r="V36" i="7"/>
  <c r="V30" i="3"/>
  <c r="V27" i="7"/>
  <c r="V38" i="5"/>
  <c r="V34" i="6"/>
  <c r="V27" i="3"/>
  <c r="X35" i="7"/>
  <c r="X28" i="5"/>
  <c r="X31" i="2"/>
  <c r="X36" i="6"/>
  <c r="X29" i="4"/>
  <c r="X35" i="2"/>
  <c r="X33" i="2"/>
  <c r="X26" i="7"/>
  <c r="X27" i="3"/>
  <c r="X33" i="3"/>
  <c r="X33" i="5"/>
  <c r="V32" i="7"/>
  <c r="V38" i="3"/>
  <c r="X28" i="3"/>
  <c r="X25" i="7"/>
  <c r="V28" i="5"/>
  <c r="V28" i="3"/>
  <c r="V25" i="5"/>
  <c r="V31" i="4"/>
  <c r="V30" i="6"/>
  <c r="V26" i="7"/>
  <c r="V34" i="2"/>
  <c r="X32" i="2"/>
  <c r="X32" i="5"/>
  <c r="X26" i="2"/>
  <c r="X28" i="2"/>
  <c r="X33" i="4"/>
  <c r="X33" i="7"/>
  <c r="X27" i="5"/>
  <c r="X30" i="7"/>
  <c r="X32" i="7"/>
  <c r="V25" i="6"/>
  <c r="V35" i="6"/>
  <c r="V24" i="3"/>
  <c r="X36" i="4"/>
  <c r="X31" i="3"/>
  <c r="V28" i="7"/>
  <c r="V35" i="4"/>
  <c r="V31" i="3"/>
  <c r="X24" i="3"/>
  <c r="X30" i="6"/>
  <c r="V34" i="5"/>
  <c r="X29" i="6"/>
  <c r="X26" i="4"/>
  <c r="V32" i="5"/>
  <c r="V37" i="2"/>
  <c r="V29" i="5"/>
  <c r="V36" i="2"/>
  <c r="V35" i="3"/>
  <c r="V30" i="7"/>
  <c r="V29" i="2"/>
  <c r="X27" i="2"/>
  <c r="X36" i="5"/>
  <c r="X36" i="3"/>
  <c r="X30" i="4"/>
  <c r="X37" i="4"/>
  <c r="X29" i="2"/>
  <c r="X32" i="3"/>
  <c r="X34" i="7"/>
  <c r="X37" i="6"/>
  <c r="X33" i="6"/>
  <c r="X29" i="7"/>
  <c r="V26" i="3"/>
  <c r="V37" i="6"/>
  <c r="X31" i="7"/>
  <c r="X25" i="4"/>
  <c r="V36" i="5"/>
  <c r="V33" i="3"/>
  <c r="V33" i="5"/>
  <c r="V37" i="3"/>
  <c r="V32" i="3"/>
  <c r="V34" i="7"/>
  <c r="V26" i="4"/>
  <c r="X27" i="4"/>
  <c r="X32" i="6"/>
  <c r="X28" i="7"/>
  <c r="X27" i="6"/>
  <c r="X26" i="6"/>
  <c r="X34" i="2"/>
  <c r="X27" i="7"/>
  <c r="X38" i="7"/>
</calcChain>
</file>

<file path=xl/sharedStrings.xml><?xml version="1.0" encoding="utf-8"?>
<sst xmlns="http://schemas.openxmlformats.org/spreadsheetml/2006/main" count="6239" uniqueCount="1678">
  <si>
    <t>Курс доллара на момент запуска предзаказа</t>
  </si>
  <si>
    <t>Коридор цен в зависимости от курса доллара на момент отгрузки</t>
  </si>
  <si>
    <t>Курс доллара в рублях</t>
  </si>
  <si>
    <t>Изменение цены в процентах</t>
  </si>
  <si>
    <t>увеличение на 3%</t>
  </si>
  <si>
    <t>увеличение на 5%</t>
  </si>
  <si>
    <t>увеличение пропорционально росту курса доллара</t>
  </si>
  <si>
    <t>Артикул</t>
  </si>
  <si>
    <t>Описание</t>
  </si>
  <si>
    <t>Размер</t>
  </si>
  <si>
    <t>№</t>
  </si>
  <si>
    <t>Наименование как в 1С</t>
  </si>
  <si>
    <t>Ткань</t>
  </si>
  <si>
    <t>Цвет</t>
  </si>
  <si>
    <t xml:space="preserve">Особенности модели </t>
  </si>
  <si>
    <t>Подробнее</t>
  </si>
  <si>
    <t>Количество
ЗАКАЗ в шт (внести)</t>
  </si>
  <si>
    <t>Остатки в шт</t>
  </si>
  <si>
    <t xml:space="preserve">Подробнее </t>
  </si>
  <si>
    <t>WEB-Сайт</t>
  </si>
  <si>
    <t>Фото Перед</t>
  </si>
  <si>
    <t>Фото Спина</t>
  </si>
  <si>
    <t>Цена 1</t>
  </si>
  <si>
    <t xml:space="preserve">Цена 2 </t>
  </si>
  <si>
    <t xml:space="preserve"> </t>
  </si>
  <si>
    <t>Инструкция по заполнению информации в Прайс-листе:
1. Во вкладке "Расчёт", расположенной в нижней части Excel, выбираете свой "Статус" партнёра: бронзовый, серебряный, золотой, платиновый, алмазный (Для Вашего удобства выделена жёлтым цветом).
2. Не покидая вкладку "Расчёт", нажмите на колонку "Способ оплаты" и выберите оптимальную для Вашего бизнеса отсрочку/предоплату (Выделена жёлтым цветом).
3. Весь дальнейший расчёт Вы сможете наблюдать в таблице, которая автоматически рассчитывает за Вас сумму заказа в ценах и скидках.
4. Переходите в нижней части Excel на вкладку интересующей Вас торговой марки: Grayling, Pride или др.
5. Для Вашего удобства, рабочая зона выделена зелёным цветом для заполнения интересующей позиции товара в ШТ. При заполнении позиций в штуках, вся информация о стоимости, скидках, с учетом Вашего "Статуса" будет отражена далее во вкладке "Расчёт".</t>
  </si>
  <si>
    <t>Обязательно к заполнению</t>
  </si>
  <si>
    <t xml:space="preserve">Статус </t>
  </si>
  <si>
    <t xml:space="preserve">Способ оплаты </t>
  </si>
  <si>
    <t>Дилер</t>
  </si>
  <si>
    <t>Скидка дилера</t>
  </si>
  <si>
    <t>Скидка от обьема</t>
  </si>
  <si>
    <t>Скидка опалат</t>
  </si>
  <si>
    <t>Скидка итого</t>
  </si>
  <si>
    <t>Платиновый дилер</t>
  </si>
  <si>
    <t>Предоплата 30%, пост оплата 70%</t>
  </si>
  <si>
    <t>Сумма заказа в Базовых ценах</t>
  </si>
  <si>
    <t>Сумма заказа с учетом скидок</t>
  </si>
  <si>
    <t>Ваша Скидка</t>
  </si>
  <si>
    <t>Сумма товара по стоп ценам</t>
  </si>
  <si>
    <t>Сумма товара по Базовому опту</t>
  </si>
  <si>
    <t>Итого</t>
  </si>
  <si>
    <t>Бронзовый дилер</t>
  </si>
  <si>
    <t>Серебряный дилер</t>
  </si>
  <si>
    <t>Золотой дилер</t>
  </si>
  <si>
    <t>Сумма заказа базовый опт</t>
  </si>
  <si>
    <t>скидка от оптовой цены</t>
  </si>
  <si>
    <t>скидка за участие в предзаказе</t>
  </si>
  <si>
    <t>скидка за предоплату в 20% пост оплата 80%</t>
  </si>
  <si>
    <t>скидка за предоплату в 30% пост оплата 70%</t>
  </si>
  <si>
    <t>скидка за предоплату в 50% пост оплата 50%</t>
  </si>
  <si>
    <t>скидка за предоплату в 100%</t>
  </si>
  <si>
    <t>Алмазный дилер</t>
  </si>
  <si>
    <t xml:space="preserve">Разовая закупка </t>
  </si>
  <si>
    <t>Предоплата 100%</t>
  </si>
  <si>
    <t>Предоплата 20%, пост оплата 80%</t>
  </si>
  <si>
    <t>Предоплата 50%, пост оплата 50%</t>
  </si>
  <si>
    <t>Отсрочка 45 дней</t>
  </si>
  <si>
    <t>Отсрочка 60 дней</t>
  </si>
  <si>
    <t>Разовые скидки и наценки при пост оплате</t>
  </si>
  <si>
    <t>Разовые скидки и наценки при предоплате</t>
  </si>
  <si>
    <t>Скидка от БОЦ(Баззовая оптовая цена)</t>
  </si>
  <si>
    <t>дилер</t>
  </si>
  <si>
    <t>Дилеръ</t>
  </si>
  <si>
    <t>Способ оплаты</t>
  </si>
  <si>
    <t>Штрихкод</t>
  </si>
  <si>
    <t>СТОП ЦЕНА</t>
  </si>
  <si>
    <t>Сумма заказа в руб. по оптовой цене</t>
  </si>
  <si>
    <t xml:space="preserve">Цена за штуку с учетом вашей скидки </t>
  </si>
  <si>
    <t xml:space="preserve">Сумма заказа в руб. с учетом вашей скидки </t>
  </si>
  <si>
    <t>Расчет стоп цены</t>
  </si>
  <si>
    <t>Расчет цены</t>
  </si>
  <si>
    <t>СтопЦена</t>
  </si>
  <si>
    <t>Наценка РРЦ</t>
  </si>
  <si>
    <t>Более 102</t>
  </si>
  <si>
    <t>110-1204175123-140</t>
  </si>
  <si>
    <t>Пегас термобелье ORION Active, т.хаки</t>
  </si>
  <si>
    <t>Фото отсутствует</t>
  </si>
  <si>
    <t>Ткань верха: флис: 100% полиэстер, плотность 135 г/м²</t>
  </si>
  <si>
    <t>т.хаки</t>
  </si>
  <si>
    <t>Антипиллинг помогает ткани дольше сохранять аккуратный внешний вид
Плоские швы снижают риск натирания при длительной носке
Материал отводит влагу от тела и поддерживает комфортный микроклимат
Быстросохнущая ткань удобна в активном режиме и поездках
Флис приятен к телу, помогает удерживать тепло и быстро сохнет</t>
  </si>
  <si>
    <t>Термобельё 2-го слоя «Пегас» ТМ ORION Active — выбор для активного отдыха в течение всего года. Антипиллинг повышает износостойкость материала и помогает дольше сохранять аккуратный внешний вид. Плоские швы снижают риск натирания, а анатомичный крой делает посадку удобнее при движении.
Флисовый материал приятен к телу, помогает сохранять тепло, быстро сохнет и удобен в качестве самостоятельного или дополнительного слоя.
Сезон: всесезонное
Комплект: пуловер, брюки.</t>
  </si>
  <si>
    <t>р-р 44-46 рост 170-176</t>
  </si>
  <si>
    <t>4660335511532</t>
  </si>
  <si>
    <t>р-р 52-54 рост 170-176</t>
  </si>
  <si>
    <t>4660335511570</t>
  </si>
  <si>
    <t>р-р 56-58 рост 170-176</t>
  </si>
  <si>
    <t>4660335511594</t>
  </si>
  <si>
    <t>р-р 56-58 рост 182-188</t>
  </si>
  <si>
    <t>4660335511617</t>
  </si>
  <si>
    <t>110-3204029123-100</t>
  </si>
  <si>
    <t>Термобелье детское "Балу" (флис-стрейч, серый)</t>
  </si>
  <si>
    <t>Ткань верха: флис стрейч: полиэстер 85%, спандекс 15%, плотность 250 г/м²</t>
  </si>
  <si>
    <t>серый</t>
  </si>
  <si>
    <t>Плоские швы снижают риск натирания при длительной носке
Флис приятен к телу, помогает удерживать тепло и быстро сохнет
Продуманная конструкция сохраняет комфорт при длительной носке</t>
  </si>
  <si>
    <t>Термобельё 1-го слоя «Балу» ТМ ORION Active — выбор для активного отдыха в течение всего года. Плоские швы снижают риск натирания, а анатомичный крой делает посадку удобнее при движении.
Флисовый материал приятен к телу, помогает сохранять тепло, быстро сохнет и удобен в качестве самостоятельного или дополнительного слоя.
Сезон: всесезонное
Комплект: пуловер, брюки.</t>
  </si>
  <si>
    <t>рост 158-164 (13-16 лет)</t>
  </si>
  <si>
    <t>4660335544400</t>
  </si>
  <si>
    <t>160-1204150123-112</t>
  </si>
  <si>
    <t>Марс жилет ORION Active, синий</t>
  </si>
  <si>
    <t>Ткань верха:  полиэстеровая ткань «Поли Итали Дотс», 100% полиэстер, плотность 95 г/м2
Ткань подклада: таффета: полиэстер 100%
Утеплитель: Утеплитель: «Русский север», плотность 150 г/м2</t>
  </si>
  <si>
    <t>синий</t>
  </si>
  <si>
    <t>Воротник-стойка дополнительно защищает шею от ветра и холода
Функциональные карманы помогают держать важные мелочи под рукой
Водоотталкивающая обработка помогает ткани лучше переносить влажную погоду</t>
  </si>
  <si>
    <t>Жилет «Марс» ТМ ORION Active — выбор для активного отдыха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t>
  </si>
  <si>
    <t>р-р 48-50 рост 170-176</t>
  </si>
  <si>
    <t>4660335510832</t>
  </si>
  <si>
    <t xml:space="preserve">р-р 52-54 рост 170-176 </t>
  </si>
  <si>
    <t>4660335510931</t>
  </si>
  <si>
    <t>4660335510856</t>
  </si>
  <si>
    <t>р-р 60-62 рост 170-176</t>
  </si>
  <si>
    <t>4660335510870</t>
  </si>
  <si>
    <t>161-0204069123-023</t>
  </si>
  <si>
    <t>Горка женская куртка ORION Active, демисезонняя, варан, р-р 52-54 рост 158-164</t>
  </si>
  <si>
    <t>Ткань верха: дуплекс: полиэстер 100%
Ткань вставок: кошачий глаз: 100% полиэстер, плотность ткани 160 г/м2
Ткань подклада: флис: полиэстер 100%</t>
  </si>
  <si>
    <t>варан</t>
  </si>
  <si>
    <t>анатомический крой
 ветрозащитная планка
 регулируемый капюшон
 накладные карманы с застежкой на кнопки
 удобные наклонные карманы на молнии
 внутренний карман на молнии
 анатомические утяжки
 частичная утяжка по низу брюк и рукавов
 усиления в области плеч, рукавов, ягодиц и коленей
 широкий пояс брюк
 съемные подтяжки брюк по системе кобура</t>
  </si>
  <si>
    <t>Безразмерный</t>
  </si>
  <si>
    <t>4660335539543</t>
  </si>
  <si>
    <t>120-1204201123-148</t>
  </si>
  <si>
    <t>Свелл костюм с полукомбинезоном ORION Active, демисезонный, полофлис, хаки</t>
  </si>
  <si>
    <t>Ткань верха: дюспа-флис,100% полиэстер,WR: водоотталкивающая обработка ткани</t>
  </si>
  <si>
    <t>хаки</t>
  </si>
  <si>
    <t>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t>
  </si>
  <si>
    <t>Костюм «Свелл с полукомбинезоном» ТМ ORION Active — выбор для активного отдыха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полукомбинезон</t>
  </si>
  <si>
    <t>4610097068393</t>
  </si>
  <si>
    <t>4610097068409</t>
  </si>
  <si>
    <t>121-1204069123-051</t>
  </si>
  <si>
    <t>Горка костюм ORION Active, демисезонный, каньон</t>
  </si>
  <si>
    <t>Ткань верха: Дуплекс WR , (полиэстер 100%.
Ткань вставок: кошачий глаз: 100% полиэстер, плотность ткани 160 г/м2
Ткань подклада: флис: полиэстер 100%</t>
  </si>
  <si>
    <t>каньон</t>
  </si>
  <si>
    <t>Анатомический крой обеспечивает удобную посадку и свободу движений
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t>
  </si>
  <si>
    <t>Костюм «Горка» ТМ ORION Active — выбор для активного отдыха в межсезонье. Механическая защита от клещей и насекомых, закрытые манжеты и продуманная конструкция помогают чувствовать себя безопаснее в лесу и высокой траве. Мембранные и влагозащитные свойства помогают защищать от ветра и осадков, сохраняя комфорт при переменчивой погоде.
Технологичная ткань помогает защищать от ветра и осадков, сохраняя свободу движений при активной носке.
Сезон: демисезон
Комплект: Куртка, брюки</t>
  </si>
  <si>
    <t>4610097067457</t>
  </si>
  <si>
    <t>4610097067471</t>
  </si>
  <si>
    <t>р-р 48-50 рост 182-188</t>
  </si>
  <si>
    <t>4610097069673</t>
  </si>
  <si>
    <t>4610097069680</t>
  </si>
  <si>
    <t>р-р 52-54 рост 182-188</t>
  </si>
  <si>
    <t>4610097069697</t>
  </si>
  <si>
    <t>4610097069703</t>
  </si>
  <si>
    <t>4610097069710</t>
  </si>
  <si>
    <t>4610097069727</t>
  </si>
  <si>
    <t>р-р 60-62 рост 182-188</t>
  </si>
  <si>
    <t>4610097069741</t>
  </si>
  <si>
    <t>121-1204069123-148</t>
  </si>
  <si>
    <t>Горка костюм ORION Active, демисезонный, палатка, хаки</t>
  </si>
  <si>
    <t>Ткань верха: хлопковая ткань ВО, 100% хлопок, плотность 250 г/м2
Ткань вставок: Усиления: ткань «кошачий глаз», мембрана 5 000/5 000, 100% полиэстер, плотность 160 г/м2
Ткань подклада: таффета ,алова без мембраны (100% полиэстер)</t>
  </si>
  <si>
    <t xml:space="preserve">Анатомический крой обеспечивает удобную посадку и свободу движений
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
</t>
  </si>
  <si>
    <t xml:space="preserve">Костюм «Горка» ТМ ORION Active — выбор для активного отдыха в межсезонье. Механическая защита от клещей и насекомых, закрытые манжеты и продуманная конструкция помогают чувствовать себя безопаснее в лесу и высокой траве. Мембранные и влагозащитные свойства помогают защищать от ветра и осадков, сохраняя комфорт при переменчивой погоде.
Технологичная ткань помогает защищать от ветра и осадков, сохраняя свободу движений при активной носке.
Сезон: демисезон
Комплект: Куртка, брюки
</t>
  </si>
  <si>
    <t>4610097091087</t>
  </si>
  <si>
    <t>4610097091094</t>
  </si>
  <si>
    <t>4610097091100</t>
  </si>
  <si>
    <t>4610097091117</t>
  </si>
  <si>
    <t>4610097091124</t>
  </si>
  <si>
    <t>4610097091131</t>
  </si>
  <si>
    <t>4610097091148</t>
  </si>
  <si>
    <t>4610097091339</t>
  </si>
  <si>
    <t>4610097091346</t>
  </si>
  <si>
    <t>121-1204069123-023</t>
  </si>
  <si>
    <t>Горка костюм ORION Active, демисезонный, варан</t>
  </si>
  <si>
    <t>Ткань верха: дуплекс: полиэстер 100%, плотность ткани 165 г/м2
Ткань вставок: кошачий глаз: 100% полиэстер, плотность ткани 160 г/м2
Ткань подклада: флис: полиэстер 100%</t>
  </si>
  <si>
    <t xml:space="preserve">Анатомический крой обеспечивает удобную посадку и свободу движений
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
</t>
  </si>
  <si>
    <t>4610097098888</t>
  </si>
  <si>
    <t>4610097098895</t>
  </si>
  <si>
    <t>4610097098901</t>
  </si>
  <si>
    <t>4610097098918</t>
  </si>
  <si>
    <t>4610097098925</t>
  </si>
  <si>
    <t>4610097098932</t>
  </si>
  <si>
    <t>4610097098949</t>
  </si>
  <si>
    <t>121-1204201123-125</t>
  </si>
  <si>
    <t>Свелл костюм ORION Active, демисезонный, полофлис, т. камыш</t>
  </si>
  <si>
    <t>т.камыш</t>
  </si>
  <si>
    <t>Костюм «Свелл» ТМ ORION Active — выбор для активного отдыха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t>
  </si>
  <si>
    <t>4610097078798</t>
  </si>
  <si>
    <t>4610097078804</t>
  </si>
  <si>
    <t>4610097078811</t>
  </si>
  <si>
    <t>4610097078835</t>
  </si>
  <si>
    <t>121-1204033123-148</t>
  </si>
  <si>
    <t>Барс костюм ORION Active, демисезонный, полофлис, хаки</t>
  </si>
  <si>
    <t>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Эластичные элементы помогают изделию лучше садиться по фигуре</t>
  </si>
  <si>
    <t>Костюм «Барс» ТМ ORION Active — выбор для активного отдыха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t>
  </si>
  <si>
    <t>4610097068812</t>
  </si>
  <si>
    <t>4610097068829</t>
  </si>
  <si>
    <t>4610097068836</t>
  </si>
  <si>
    <t>4610097068867</t>
  </si>
  <si>
    <t>4610097068881</t>
  </si>
  <si>
    <t>121-1204033123-031</t>
  </si>
  <si>
    <t>Барс костюм ORION Active, демисезонный, полофлис, графит</t>
  </si>
  <si>
    <t>графит</t>
  </si>
  <si>
    <t>4610097078682</t>
  </si>
  <si>
    <t>4610097078699</t>
  </si>
  <si>
    <t>4610097078712</t>
  </si>
  <si>
    <t>121-3204033123-148</t>
  </si>
  <si>
    <t>Барс детский костюм ORION Active, демисезонный, хаки</t>
  </si>
  <si>
    <t>рост 128-134 (7-8 лет)</t>
  </si>
  <si>
    <t>4610097089626</t>
  </si>
  <si>
    <t>рост 140-146 (9-11 лет)</t>
  </si>
  <si>
    <t>4610097089633</t>
  </si>
  <si>
    <t>рост 152-158 (11-13 лет)</t>
  </si>
  <si>
    <t>4610097089640</t>
  </si>
  <si>
    <t>4610097089657</t>
  </si>
  <si>
    <t>121-3204033123-031</t>
  </si>
  <si>
    <t>Барс детский костюм ORION Active, демисезонный, графит</t>
  </si>
  <si>
    <t>Ткань верха: дюспа-флис 100% полиэстер</t>
  </si>
  <si>
    <t>4610097089701</t>
  </si>
  <si>
    <t>4610097089718</t>
  </si>
  <si>
    <t>4610097089725</t>
  </si>
  <si>
    <t>4610097089732</t>
  </si>
  <si>
    <t xml:space="preserve">Костюм детский NEW Барс (полофлис, хаки) </t>
  </si>
  <si>
    <t>4610097089909</t>
  </si>
  <si>
    <t>151-1204125-053</t>
  </si>
  <si>
    <t>Вереск куртка ORION Active, софт-шелл принт койот</t>
  </si>
  <si>
    <t>Ткань верха: Софтшелл на флисе</t>
  </si>
  <si>
    <t>койот</t>
  </si>
  <si>
    <t>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Мембранный слой помогает защищать от ветра и влаги
Водоотталкивающая обработка помогает ткани лучше переносить влажную погоду</t>
  </si>
  <si>
    <t>Куртка «Вереск» ТМ ORION Active — выбор для активного отдыха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демисезон</t>
  </si>
  <si>
    <t>4660335536931</t>
  </si>
  <si>
    <t>4660335536955</t>
  </si>
  <si>
    <t>4660335536962</t>
  </si>
  <si>
    <t>4660335536979</t>
  </si>
  <si>
    <t>РРЦ НОВАЯ</t>
  </si>
  <si>
    <t>оптовая</t>
  </si>
  <si>
    <t>162-2203233123-031</t>
  </si>
  <si>
    <t>Тахо толстовка PAYER, демисезонная, флис, графит</t>
  </si>
  <si>
    <t>Флис приятен к телу, помогает удерживать тепло и быстро сохнет
Воротник-стойка дополнительно защищает шею от ветра и холода
Продуманная конструкция сохраняет комфорт при длительной носке</t>
  </si>
  <si>
    <t>Толстовка «Тахо» ТМ PAYER — выбор для отдыха на природе и туризма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</si>
  <si>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р-р 40-42 рост 158-164</t>
  </si>
  <si>
    <t>4610097079504</t>
  </si>
  <si>
    <t>р-р 40-42 рост 170-176</t>
  </si>
  <si>
    <t>4610097079382</t>
  </si>
  <si>
    <t>162-0203233123-027</t>
  </si>
  <si>
    <t>Тахо толстовка женская PAYER, демисезонная, флис, голубой</t>
  </si>
  <si>
    <t>голубой</t>
  </si>
  <si>
    <t>низ изделия окантован резинкой контрастного цвета
низ рукавов оканован резинкой контрастного цвета с петлей под большой палец для фиксации рукава при надевании верхней одежды
воротник-стойка с застежкой на молнию контрастного цвета
ветрозащитная планка под центральной молнией</t>
  </si>
  <si>
    <t>Флисовая толстовка "Тахо" - универсальный утепляющий слой в составе многослойной экипировки для активного отдыха. Может заменить термобелье второго слоя и использоваться как самостоятельное изделие в прохладную, сухую погоду. Флис тактильно приятен, великолепно отводит влагу от тела. Многообразие расцветок позволит подобрать толстовку к любой экипировке.</t>
  </si>
  <si>
    <t>4610097082900</t>
  </si>
  <si>
    <t>4610097082924</t>
  </si>
  <si>
    <t>162-1203225123-012</t>
  </si>
  <si>
    <t>Таганай толстовка PAYER, демисезонная, футер, белый</t>
  </si>
  <si>
    <t>Ткань верха: футер: хлопок 90%, полиэстер 10%</t>
  </si>
  <si>
    <t>белый</t>
  </si>
  <si>
    <t>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Эластичные элементы помогают изделию лучше садиться по фигуре</t>
  </si>
  <si>
    <t>Толстовка «Таганай» ТМ PAYER — выбор для отдыха на природе и туризма в межсезонье. Продуманные карманы и застёжки делают модель удобной для вещей, которые должны быть под рукой.
Эластичные волокна в составе помогают изделию лучше тянуться, сохранять посадку и не ограничивать движения.
Сезон: демисезон</t>
  </si>
  <si>
    <t>4660335516698</t>
  </si>
  <si>
    <t>4660335516704</t>
  </si>
  <si>
    <t>4660335516711</t>
  </si>
  <si>
    <t>4660335516735</t>
  </si>
  <si>
    <t>4660335516742</t>
  </si>
  <si>
    <t>4660335516759</t>
  </si>
  <si>
    <t>162-1203225123-154</t>
  </si>
  <si>
    <t>Таганай  толстовка PAYER, демисезонная, футер, черный</t>
  </si>
  <si>
    <t>черный</t>
  </si>
  <si>
    <t>4660335513604</t>
  </si>
  <si>
    <t>4660335513611</t>
  </si>
  <si>
    <t>4660335513628</t>
  </si>
  <si>
    <t>4660335513635</t>
  </si>
  <si>
    <t>4660335513642</t>
  </si>
  <si>
    <t>4660335513659</t>
  </si>
  <si>
    <t>4660335513666</t>
  </si>
  <si>
    <t xml:space="preserve">р-р 60-62 рост 170-176 </t>
  </si>
  <si>
    <t>4660335513697</t>
  </si>
  <si>
    <t>4660335513673</t>
  </si>
  <si>
    <t>162-1203024123-131</t>
  </si>
  <si>
    <t>Архон толстовка PAYER, демисезонный, флис, т.полынь</t>
  </si>
  <si>
    <t>т.полынь</t>
  </si>
  <si>
    <t>Флис приятен к телу, помогает удерживать тепло и быстро сохнет
Воротник-стойка дополнительно защищает шею от ветра и холода
Водоотталкивающая обработка помогает ткани лучше переносить влажную погоду</t>
  </si>
  <si>
    <t>Толстовка «Архон» ТМ PAYER — выбор для отдыха на природе и туризма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</si>
  <si>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4660335513888</t>
  </si>
  <si>
    <t>4660335513895</t>
  </si>
  <si>
    <t>4660335513901</t>
  </si>
  <si>
    <t>4660335513918</t>
  </si>
  <si>
    <t>4660335513925</t>
  </si>
  <si>
    <t>4660335513932</t>
  </si>
  <si>
    <t>4660335513949</t>
  </si>
  <si>
    <t>4660335513970</t>
  </si>
  <si>
    <t>162-1203024123-074</t>
  </si>
  <si>
    <t>Архон толстовка PAYER, демисезонная, флис, оранжевый</t>
  </si>
  <si>
    <t>оранжевый</t>
  </si>
  <si>
    <t>•	Материл: флис 150 г/м2
•	Эргономичный крой не сковывает движений.
•	Ластовица в области проймы
•	Высокий воротник-стойка для защиты шеи от холода и ветра.
•	Центральная короткая застежка-молния с защитой подбородка.</t>
  </si>
  <si>
    <t xml:space="preserve">Архон от ТМ PAYER - базовая термо-толстовка, которая согреет вас во время похода, катания на горных лыжах или сноуборде. Толстовка выполнена из мягкого теплого флиса, который обеспечивает свободу движений и комфорт во время интенсивных тренировок, эффективно впитывает влагу, выводя ее в верхние слои одежды и быстро сохнет, что особенно важно при интенсивных физических нагрузках. Это помогает сохранить тепло и предотвратить переохлаждение. Эргономичный крой с ластовицей не сковывает движений. Высокий воротник-стойка защитит шею от холода. А застежка на короткую молнию с защитной планкой добавляет удобства в использовании. Толстовка Архон сочетает в себе функциональность, стиль и качество и может служить как средним утепляющим слоем под верхнюю одежду, так и самостоятельным элементом гардероба в теплые дни.
</t>
  </si>
  <si>
    <t>4660335513796</t>
  </si>
  <si>
    <t xml:space="preserve">р-р 56-58 рост 170-176 </t>
  </si>
  <si>
    <t>4660335513840</t>
  </si>
  <si>
    <t>4660335513864</t>
  </si>
  <si>
    <t>162-0203024123-067</t>
  </si>
  <si>
    <t xml:space="preserve">Архон женская толстовка PAYER, демисезонная, флис, марсала </t>
  </si>
  <si>
    <t>марсала</t>
  </si>
  <si>
    <t>Толстовка «Архон» ТМ PAYER — выбор для отдыха на природе и туризма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</si>
  <si>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4660335513512</t>
  </si>
  <si>
    <t xml:space="preserve">р-р 40-42 рост 170-176 </t>
  </si>
  <si>
    <t>4660335513581</t>
  </si>
  <si>
    <t xml:space="preserve">р-р 44-46 рост 158-164 </t>
  </si>
  <si>
    <t>4660335513598</t>
  </si>
  <si>
    <t>4660335513529</t>
  </si>
  <si>
    <t>р-р 48-50 рост 158-164</t>
  </si>
  <si>
    <t>4660335513536</t>
  </si>
  <si>
    <t>4660335513543</t>
  </si>
  <si>
    <t>р-р 52-54 рост 158-164</t>
  </si>
  <si>
    <t>4660335513550</t>
  </si>
  <si>
    <t>4660335513567</t>
  </si>
  <si>
    <t>4660335513574</t>
  </si>
  <si>
    <t>162-1203151123-088</t>
  </si>
  <si>
    <t>Маунт толстовка PAYER, демисезонная, флис, салатовый</t>
  </si>
  <si>
    <t>Ткань верха: трикотаж на флисе: полиэстер 95%, спандекс 5%
Ткань вставок: нейлон 100% 
Ткань подклада: нейлон 100%
Утеплитель: Слайтекс</t>
  </si>
  <si>
    <t>салатовый</t>
  </si>
  <si>
    <t>Флис приятен к телу, помогает удерживать тепло и быстро сохнет
Функциональные карманы помогают держать важные мелочи под рукой
Водоотталкивающая обработка помогает ткани лучше переносить влажную погоду
Продуманная конструкция сохраняет комфорт при длительной носке</t>
  </si>
  <si>
    <t>Толстовка «Маунт» ТМ PAYER — выбор для прогулок, туризма и отдыха на природе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</si>
  <si>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4610097083075</t>
  </si>
  <si>
    <t>4610097083082</t>
  </si>
  <si>
    <t>4610097083099</t>
  </si>
  <si>
    <t>4610097083105</t>
  </si>
  <si>
    <t>4610097083129</t>
  </si>
  <si>
    <t>4610097083136</t>
  </si>
  <si>
    <t>4610097083143</t>
  </si>
  <si>
    <t>4610097083150</t>
  </si>
  <si>
    <t>162-0203048123-092</t>
  </si>
  <si>
    <t>Бэйла женская толстовка PAYER, демисезонная, флис, св. желтый</t>
  </si>
  <si>
    <t>св.желтый</t>
  </si>
  <si>
    <t xml:space="preserve">Флис приятен к телу, помогает удерживать тепло и быстро сохнет
Функциональные карманы помогают держать важные мелочи под рукой
Водоотталкивающая обработка помогает ткани лучше переносить влажную погоду
Продуманная конструкция сохраняет комфорт при длительной носке
</t>
  </si>
  <si>
    <t>Толстовка «Бэйла женская» ТМ PAYER — выбор для прогулок, туризма и отдыха на природе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</si>
  <si>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4610097085642</t>
  </si>
  <si>
    <t>4610097085659</t>
  </si>
  <si>
    <t>4610097085727</t>
  </si>
  <si>
    <t>162-0203280123-039</t>
  </si>
  <si>
    <t>Шода женская толстовка PAYER, демисезонная, флис, желтый</t>
  </si>
  <si>
    <t>Ткань верха: трикотаж на флисе: полиэстер 95%, спандекс 5%</t>
  </si>
  <si>
    <t>желтый</t>
  </si>
  <si>
    <t>Флис приятен к телу, помогает удерживать тепло и быстро сохнет
Функциональные карманы помогают держать важные мелочи под рукой
Продуманная конструкция сохраняет комфорт при длительной носке
Практичные материалы подходят для активного использования и частых выездов</t>
  </si>
  <si>
    <t>Толстовка «Шода женская» ТМ PAYER — выбор для прогулок, туризма и отдыха на природе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</si>
  <si>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4610097097188</t>
  </si>
  <si>
    <t>4610097097195</t>
  </si>
  <si>
    <t>160-2203173123-039</t>
  </si>
  <si>
    <t>Партизан жилет (таслан, желтый) PAYER</t>
  </si>
  <si>
    <t>Ткань верха: таслан: нейлон 100%, 186 г/м2
Ткань подклада: термофольга: полиэстер 100%
Утеплитель: Русский север</t>
  </si>
  <si>
    <t>Ткань верха: таслан (100% нейлон, плотность 128 г/кв.м, показатели мембраны 10000/10000)_x000D_
Подклад: фольгированный термоподклад (100% ПЭ)_x000D_
Утеплитель: термотекс_x000D_
_x000D_
Утепленный жилет «Партизан» (ТМ PAYER) от компании Novatex прекрасно подойдет как для леса, так и для города. Этот жилет пошит из современной мембранной ткани таслан с отличной влаго-ветрозащитой, обладает хорошей паропроводимостью. Современный утеплитель термотекс и фольгированная подкладка обеспечивают сохранение тепла и создают надежную защиту от холода. _x000D_
Пройма обработана эластичными манжетами, выполняющими как декоративную функцию, так и сохраняющими внутренний микроклимат. Отстегивающийся капюшон также имеет отделку эластичным трикотажем по овалу лица. Низ жилета собран на резинку. Два наружных кармана и один внутренний для документов надежно закрываются на молнии. На полочке светоотражающая термопечать в виде фирменного логотипа.</t>
  </si>
  <si>
    <t>р-р 40-42</t>
  </si>
  <si>
    <t>4610097095153</t>
  </si>
  <si>
    <t>р-р 44-46</t>
  </si>
  <si>
    <t>4610097095160</t>
  </si>
  <si>
    <t>160-1203245123-074</t>
  </si>
  <si>
    <t>Тургояк жилет PAYER, оранжевый</t>
  </si>
  <si>
    <t>Ткань верха: нейлон 100%
Ткань подклада: нейлон 100%
Утеплитель: Экопух</t>
  </si>
  <si>
    <t>Пуховый пакет
воротник-стойка
3 кармана
возможность упаковать жилет в собственный карман
эластичный низ и проймы.
Минимальный вес и объем</t>
  </si>
  <si>
    <t xml:space="preserve">Стеганый жилет «Тургояк» — Благодаря использованию тонкого и прочного нейлона в сочетании с пуховым пакетом  с искуственным утеплителем,  жилет получается невероятно легким и теплым, обеспечивая комфорт в любых условиях.
Воротник-стойка эффективно защищает шею от ветра и холода.
Два боковых кармана на молниях удобны для хранения мелких предметов.
Карман на подкладке - для упаковки жилета, что значительно упрощает транспортировку и хранение.
Однозамковая центральная молния оснащена внутренней ветрозащитной планкой, предотвращающей проникновение холодного воздуха.
Эластичные проймы и низ жилета обеспечивают идеальную посадку и свободу движения.
Теплоизоляционные свойства: жилет «Тургояк» прекрасно удерживает тепло, поддерживая комфорт даже в прохладную погоду.
Компактность: возможность упаковки в собственный карман делает жилет удобным для переноски и хранения.
Функциональность: благодаря продуманной конструкции и наличию карманов, жилет удобен как для повседневной носки, так и для активного отдыха.
Жилет «Тургояк» — это идеальный выбор для тех, кто ценит комфорт, тепло и стиль. Его современные материалы и продуманная конструкция делают его незаменимым элементом гардероба в холодное время года. Не упустите возможность приобрести этот качественный и функциональный жилет!
</t>
  </si>
  <si>
    <t>4660335509980</t>
  </si>
  <si>
    <t>4660335509997</t>
  </si>
  <si>
    <t>4660335510009</t>
  </si>
  <si>
    <t>4660335510016</t>
  </si>
  <si>
    <t>4660335510023</t>
  </si>
  <si>
    <t>4660335510030</t>
  </si>
  <si>
    <t>4660335510047</t>
  </si>
  <si>
    <t>4660335510054</t>
  </si>
  <si>
    <t>4660335510061</t>
  </si>
  <si>
    <t>160-0203133123-147</t>
  </si>
  <si>
    <t>Лайт жилет (нейлон, фуксия)</t>
  </si>
  <si>
    <t>Ткань верха: нейлон 100%
Утеплитель: Пухпакет</t>
  </si>
  <si>
    <t>фуксия</t>
  </si>
  <si>
    <t>Температура +5 … +15
Окантовка резинкой низа жилета и пройм
Светоотражающие элементы
Утеплитель из натурального пуха
Воротник-стойка</t>
  </si>
  <si>
    <t>Жилет Лайт - идеальное решение для современных женщин, ценящих комфорт, стиль и функциональность в одежде. Изготовленный из легкой и прочной нейлоновой ткани с натуральным пуховым наполнителем, этот жилет обеспечивает идеальную теплоизоляцию в прохладную погоду. Его компактный размер позволяет легко взять его с собой в рюкзаке и использовать как самостоятельное изделие или как утепляющий слой под другую одежду. Стильный и элегантный дизайн жилета Лайт позволяет создавать разнообразные образы, подчеркивая Вашу индивидуальность и хороший вкус. Добавьте утонченности и удобства в Ваш гардероб с этим универсальным жилетом!</t>
  </si>
  <si>
    <t>4610097094804</t>
  </si>
  <si>
    <t>4610097094811</t>
  </si>
  <si>
    <t>120-1203057123-029</t>
  </si>
  <si>
    <t>Вест костюм PAYER, софтшелл, демисезонный</t>
  </si>
  <si>
    <t>Ткань верха: софт-шелл на трикотаже: полиэстер 90%, спандекс 10%</t>
  </si>
  <si>
    <t>горчица/хаки</t>
  </si>
  <si>
    <t>мембрана PROTEKT 10000/10000
тефлоновое покрытие
проклеенные швы
анатомический крой
вклеенные карманы на куртке и брюках
влагозащитные молнии
вентиляция в боковом шве куртки
внутренняя ветрозащитная планка под центральной молнией
регулировка капюшона по объему и по лицевому краю
регулировка по низу рукавов
функциональные карманы по переду куртки и на брюках
по низу брюк металлический крючок-зацеп
съемный ремень брюк</t>
  </si>
  <si>
    <t xml:space="preserve">Мембранный костюм Вест станет вашим надежным спутником в любую погоду. Костюм состоит из анорака и брюк, изготовленных из высококачественного легкого софт-шелла с мембраной 10000/10000, обеспечивая идеальную защиту от ветра и влаги. Анорак оснащен удобной боковой застежкой на молнию с вентиляцией, центральной водонепроницаемой молнией с ветрозащитной планкой и регулируемым капюшоном, делая его универсальным в различных погодных условиях. Регулируемые манжеты, проклеенные швы и анатомический крой рукава обеспечивают идеальную посадку и защиту от ветра. Анорак также оснащен практичными карманами, включая большой карман кенгуру и карман для мелочей, для удобного хранения необходимых вещей. Брюки имеют анатомический крой в области коленей для свободы движения, три кармана и крючок для зацепа низа на шнурки ботинок. Регулируемый пояс с ременной лентой и система молле позволяют настроить посадку по Вашему удобству. </t>
  </si>
  <si>
    <t>4610097076381</t>
  </si>
  <si>
    <t>4610097076398</t>
  </si>
  <si>
    <t>4610097076404</t>
  </si>
  <si>
    <t>4610097076411</t>
  </si>
  <si>
    <t>4610097076428</t>
  </si>
  <si>
    <t>4610097076435</t>
  </si>
  <si>
    <t>4610097076442</t>
  </si>
  <si>
    <t>4610097076459</t>
  </si>
  <si>
    <t>4610097076466</t>
  </si>
  <si>
    <t>120-0203126123-062</t>
  </si>
  <si>
    <t>Комито женский костюм PAYER, демисезонный, софтшелл, лиловый</t>
  </si>
  <si>
    <t>лиловый</t>
  </si>
  <si>
    <t>мембрана PROTEKT 10000/10000
тефлоновое покрытие
проклеенные швы
анатомический крой
карманы на куртке и брюках
влагозащитные молнии
вентиляция в боковом шве куртки
внутренняя ветрозащитная планка под центральной молнией
регулировка капюшона по объему и по лицевому краю
регулировка по низу рукавов
функциональные карманы по переду куртки и на брюках
по низу брюк металлический крючок-зацеп
съемный ремень брюк</t>
  </si>
  <si>
    <t xml:space="preserve">Мембранный женский костюм Комито станет вашим надежным спутником в любую погоду. Костюм состоит из анорака и брюк, изготовленных из высококачественного легкого софт-шелла с мембраной 10000/10000, обеспечивая идеальную защиту от ветра и влаги. Анорак оснащен удобной боковой застежкой на молнию с вентиляцией, центральной водонепроницаемой молнией с ветрозащитной планкой и регулируемым капюшоном, делая его универсальным в различных погодных условиях. Регулируемые манжеты, проклеенные швы и анатомический крой рукава обеспечивают идеальную посадку и защиту от ветра. Анорак также оснащен практичными карманами, включая большой карман кенгуру и карман для мелочей, для удобного хранения необходимых вещей. Брюки имеют анатомический крой в области коленей для свободы движения, три кармана и крючок для зацепа низа на шнурки ботинок. Регулируемый пояс с ременной лентой и система молле позволяют настроить посадку по Вашему удобству. </t>
  </si>
  <si>
    <t>4610097077647</t>
  </si>
  <si>
    <t>4610097077654</t>
  </si>
  <si>
    <t>р-р 44-46 рост 158-164</t>
  </si>
  <si>
    <t>4610097077661</t>
  </si>
  <si>
    <t>4610097077678</t>
  </si>
  <si>
    <t>4610097077685</t>
  </si>
  <si>
    <t>4610097077692</t>
  </si>
  <si>
    <t>4610097077708</t>
  </si>
  <si>
    <t>4610097077715</t>
  </si>
  <si>
    <t>Север мембранная куртка PAYER, зимняя -45,черный</t>
  </si>
  <si>
    <t>Ткань верха: полиэстер 100%
Утеплитель: Слайтекс Warmset</t>
  </si>
  <si>
    <t xml:space="preserve">Материал (ткань верх):	Ткань Smart tex микро рип-стоп 142гр/м2, 100% полиэстер, TPU 10000/10000 прозрачный, WR, черный
Состав:	100% полиэстер	
Утеплитель:	Слайтекс Warmset каландр/ Atmo Duo каландр
Мембрана:	10000/10000 прозрачный
Показатели мембраны:	10000/10000
Назначение: 	Город, загород, туристическое
Температура Комфорт:	-45
Температура Экстрим:	-45
Север мембранная куртка PAYER имеет 4 прорезных кармана спереди, сквозную вентиляцию по бокам, и внутренний карман. Куртка полностью проклеены швы. 
Опушка из меха енота, легко открепляться от капюшона, благодаря кнопкам. Капюшон регулируется по высоте «скрытыми» фиксаторами, по объёму фиксатор закрыт планкой. Рукава снизу регулируются патами. Манжеты рукавов сделаны из трикотаж-лайкра. 
По центральной ветрозащитной планке вшиты магниты. Весь брендинг светоотражающий.
Преимущества: Инновационный утеплитель С2 Group, , магнитные кнопки, мембрана, проклеенные швы, фольгированный подклад.
</t>
  </si>
  <si>
    <t>4660335520244</t>
  </si>
  <si>
    <t>4660335520251</t>
  </si>
  <si>
    <t>4660335520268</t>
  </si>
  <si>
    <t>4660335520275</t>
  </si>
  <si>
    <t>4660335520282</t>
  </si>
  <si>
    <t>4660335520299</t>
  </si>
  <si>
    <t>4660335520305</t>
  </si>
  <si>
    <t>4660335520312</t>
  </si>
  <si>
    <t>4660335520329</t>
  </si>
  <si>
    <t>121-1203184122-107</t>
  </si>
  <si>
    <t>Райд костюм Payer (синий/серый)</t>
  </si>
  <si>
    <t>Ткань верха: кошачий глаз: нейлон 100%, 160 г/м2
Ткань вставок: таслан нейлон 100%
Ткань подклада: сетка: полиэстер 100%</t>
  </si>
  <si>
    <t>серый/синий</t>
  </si>
  <si>
    <t>Ткань верха: кошачий глаз/ таслан
Состав: 100% нейлон
Плотность: 160 г/м2
Подклад: сетка, полиэстер 100%
Демисезонный костюм Райд предназначен для опытных и начинающих туристов. Мембранная ткань, влагозащищенные молнии, козырек капюшона и удлиненная спинка куртки отлично защитят от порывов ветра и дождя. В костюме Райд используются специальные влагоотталкивающие нити COATS, препятствующие быстрому проникновению влаги в швы изделия. Яркий цвет и светоотражающие элементы сделают путешественника заметнее на туристических тропах и на оживленных шоссе.
Костюм анатомический с элементами горочного кроя. Рукава в области локтей и брюки в области коленей частично собраны на резинку. Низ брюк собран на резинку, а так же имеется внутренняя манжета, которая дополнительно защитит от попадания влаги. Брюки на поясе частично собраны на резинку, имеют шлевки для ремня, а так же имеют съемные подтяжки.
Костюм тонкий и легкий, но сделан из износостойкой ткани, которая позволяет использовать изделие в любой местности и влюбых условиях, будь то горы, скалы, бурелом и даже снег. Внутри используется подклад в виде сетки. Ткань не дубеет на морозе, поэтому костюм Райд всегда можно утеплить и использовать как демисезонный. 
Особенности:
• мембрана Протект
• для соединительных швов используются нитки COATS с влагоотталкивающим эффектом
• удобные наклонные карманы
• регулировка по капюшону
• утяжки на брюках и рукавах куртки (анатомический крой)
• отстегивающаяся спинка брюк с регулируемыми лямками
• внутренняя ветрозащитная планка
• светоотражающие элементы
• индивидуальная упаковка (сумка)</t>
  </si>
  <si>
    <t>4610097099021</t>
  </si>
  <si>
    <t>131-0203126123-122</t>
  </si>
  <si>
    <t>Комито женские брюки PAYER, демисезонные, софтшелл, т.графит</t>
  </si>
  <si>
    <t>т.графит</t>
  </si>
  <si>
    <t>Мембрана PROTEKT 10000/10000
Тефлоновое покрытие
Проклеенные швы
Анатомический крой
По низу брюк металлический крючок-зацеп
Съемный ремень брюк</t>
  </si>
  <si>
    <t xml:space="preserve">Женские брюки Комито. Брюки изготовлены из высококачественной мембранной ткани, которая обеспечивает превосходную влаго- и ветрозащиту. Все швы проклеены, что гарантирует максимальную прочность и долговечность. Благодаря пропитке Тефлон, Ваши брюки станут практически невосприимчивы к загрязнениям. При изготовлении брюк используются технологии термической сварки. Анатомический крой, карманы с влагозащитными молниями, пояс со встроенным ремнем, зацеп для шнурков и малый вес- все это сделают брюки Комито идеальным подароком для тех, кто ценит комфорт, стиль и качество.
Не упустите шанс приобрести эти уникальные брюки, которые станут вашим верным спутником в любой прохладной погоде. </t>
  </si>
  <si>
    <t>4610097076572</t>
  </si>
  <si>
    <t>4610097076589</t>
  </si>
  <si>
    <t>4610097076596</t>
  </si>
  <si>
    <t>4610097076602</t>
  </si>
  <si>
    <t>4610097076619</t>
  </si>
  <si>
    <t>4610097076626</t>
  </si>
  <si>
    <t>4610097076633</t>
  </si>
  <si>
    <t>4610097076640</t>
  </si>
  <si>
    <t>4610097076657</t>
  </si>
  <si>
    <t>151-0203108125-154</t>
  </si>
  <si>
    <t>Кама куртка женская PAYER, чёрная</t>
  </si>
  <si>
    <t>Ткань верха: софтшелл на флисе: полиэстер 90%, спандекс 10%</t>
  </si>
  <si>
    <t>Мембрана: PROTEKT 10 000/10 000, Тефлон, Температура комфорт: +10 градусов, Температура экстрим: 0 градусов, карманы на молнии, кулиса на талии, Регулируемый капюшон, регулировка по низу куртки. Нитки с влагоотталкивающим эффектом. Светоотражающие элементы</t>
  </si>
  <si>
    <t>Женская демисезонная куртка «Кама» – идеальное сочетание комфорта и функциональностию.
Изготовлена из высокотехнологичного софтшелла на флисе (90% полиэстер, 10% спандекс), который обеспечивает надежную защиту от ветра, сохраняя при этом легкость и свободу движений. Анатомический крой и длина да бедер  делают эту куртку универсальной – она одинаково хорошо подойдет как для прогулок по городу, так и для активного отдыха на природе. Удобные карманы, регулируемый капюшон и эластичные манжеты добавят комфорта в любую погоду. Световозвращающие элементы сделают вас заметным в темное время суток. Стильная, практичная и невероятно удобная – куртка «Кама» станет вашей любимой курткой в межсезонье!</t>
  </si>
  <si>
    <t>4660335550807</t>
  </si>
  <si>
    <t>152-1203276123-079</t>
  </si>
  <si>
    <t>Куртка двухсторонняя PAYER Шерегеш, демисезонная, оранжево-черная</t>
  </si>
  <si>
    <t>оранжевый/черный</t>
  </si>
  <si>
    <t xml:space="preserve">• комфортный крой
пуховый пакет
воротник стойка
• рукав реглан
• 4 кармана
компрессионный мешок
• низ куртки и рукавов на резинке       </t>
  </si>
  <si>
    <t>Двухсторонняя куртка Шерегеш - это отличный выбор для тех, кто ценит комфорт, стиль и функциональность в одном продукте. Куртка имеет две стороны: одна оранжевая, а другая черная. Это позволяет вам каждый день выглядеть по-новому, в зависимости от вашего настроения и ситуации. Куртка упаковывается в компрессионный мешок, расположенный в кармане. Пуховый пакт исключает миграцию пуха и служит дополнительной ветрозащитой. Центральная молния с перекидным замком, воротник стойка, 4 кармана на молнии. Куртка Шерегеш- отличная альтернатива толстовкам из флиса. Она обеспечит надежную защиту от мороза, выполняя роль дополнительного утепляющего слоя. А в прохладную погоду без осадков  может использоваться как самостоятельное изделие, эффективно защищая от ветра и холода. хорошо сочетается с куртками из хард-шелла.</t>
  </si>
  <si>
    <t>4660335509904</t>
  </si>
  <si>
    <t>4660335509911</t>
  </si>
  <si>
    <t>4660335509928</t>
  </si>
  <si>
    <t>4660335509935</t>
  </si>
  <si>
    <t>4660335509942</t>
  </si>
  <si>
    <t>4660335509959</t>
  </si>
  <si>
    <t>4660335509898</t>
  </si>
  <si>
    <t>4660335509966</t>
  </si>
  <si>
    <t>4660335509973</t>
  </si>
  <si>
    <t>152-0203112123-077</t>
  </si>
  <si>
    <t>Женская двухсторонняя куртка PAYER Карелия, демисезонная</t>
  </si>
  <si>
    <t>оранжевый/марсала</t>
  </si>
  <si>
    <t xml:space="preserve">• комфортный крой
пуховый пакет
воротник стойка
• рукав реглан
• 4 кармана
компрессионный мешок
• низ куртки и рукавов на резинке      </t>
  </si>
  <si>
    <t>Двухсторонняя куртка «Карелия»: стиль, универсальность, тепло.
Идеальна для женщин, которые ценят практичность и современный дизайн. Главная особенность — две сочетающиеся стороны: яркая оранжевая и марсала. Меняйте образ в зависимости от настроения!
Технические детали:
Утепление: Надёжный пуховый пакет, который не допускает миграции пера и обеспечивает дополнительную защиту от ветра.
Функциональность: Центральная молния с перекидным замком, воротник-стойка и четыре безопасных кармана на молнии.
Компактность: В сложенном виде помещается в свой же компрессионный мешок (расположен в кармане).
Универсальность:
Заменяет флисовую толстовку как согревающий слой под мембранной курткой (хардшеллом) в сильные морозы.
Самостоятельная ветрозащитная куртка для прохладной сухой погоды.</t>
  </si>
  <si>
    <t>4660335509805</t>
  </si>
  <si>
    <t>4660335509812</t>
  </si>
  <si>
    <t>4660335509829</t>
  </si>
  <si>
    <t>4660335509881</t>
  </si>
  <si>
    <t>4660335509836</t>
  </si>
  <si>
    <t>4660335509843</t>
  </si>
  <si>
    <t>4660335509850</t>
  </si>
  <si>
    <t>4660335509867</t>
  </si>
  <si>
    <t>4660335509874</t>
  </si>
  <si>
    <t>210-1203225125-154</t>
  </si>
  <si>
    <t>Треккинговые ботинки PAYER Taganai (Таганай) черный PLHM-000</t>
  </si>
  <si>
    <t>Ткань верха: нейлон 100%
Ткань подклада: полиэстер 100%</t>
  </si>
  <si>
    <t xml:space="preserve">• водостойкость до 4 часов
• комбинированный материал верха
• удобная система шнуровки FIT&amp;GO
• комбинированная подошва - эффект антискольжения и устойчивости
• укрепленный носок
• стильный дизайн
• мембранный чулок
• анатомическая стелька"		</t>
  </si>
  <si>
    <t xml:space="preserve">Треккинговые ботинки PAYER Таганай — это идеальный выбор для активных путешественников, которые ценят комфорт и надежность. Комбинированный материал верха, состоящий из нейлона, ТПУ и ЭВА, обеспечивает прочность и долговечность, а также отличную воздухопроницаемость.
Удобная система шнуровки FIT&amp;GO позволяет быстро и легко регулировать посадку, обеспечивая надежную фиксацию на ноге. Комбинированная подошва с эффектом антискольжения и устойчивости гарантирует уверенное передвижение по различным поверхностям. Укрепленный носок защищает пальцы от ударов, а стильный дизайн делает ботинки подходящими для повседневного использования.
Мембранный чулок и анатомическая стелька обеспечивают комфорт и поддержку, а водостойкость до 4 часов позволяет не беспокоиться о влаге во время походов. Эти ботинки станут надежным спутником в любых приключениях на природе.
</t>
  </si>
  <si>
    <t>р-р 40</t>
  </si>
  <si>
    <t>4660335521906</t>
  </si>
  <si>
    <t>р-р 41</t>
  </si>
  <si>
    <t>4660335521937</t>
  </si>
  <si>
    <t>р-р 42</t>
  </si>
  <si>
    <t>4660335521944</t>
  </si>
  <si>
    <t>р-р 43</t>
  </si>
  <si>
    <t>4660335521951</t>
  </si>
  <si>
    <t>р-р 44</t>
  </si>
  <si>
    <t>4660335521968</t>
  </si>
  <si>
    <t>р-р 45</t>
  </si>
  <si>
    <t>4660335521975</t>
  </si>
  <si>
    <t>Треккинговые ботинки PAYER Borus (Борус) бежевый PLHM-201</t>
  </si>
  <si>
    <t>• водостойкость до 4 часов
• комбинированный материал верха
• удобная система шнуровки FIT&amp;GO
• комбинированная подошва - эффект антискольжения и устойчивости
• укрепленный носок
• стильный дизайн
• мембранный чулок
• анатомическая стелька"</t>
  </si>
  <si>
    <t xml:space="preserve">
Треккинговые ботинки PAYER Борус — это идеальный выбор для любителей активного отдыха и приключений на природе. Комбинированный материал верха, состоящий из нейлона, ТПУ и ЭВА, обеспечивает прочность и долговечность, а также отличную воздухопроницаемость.
Удобная система шнуровки FIT&amp;GO позволяет быстро и легко регулировать посадку, обеспечивая надежную фиксацию на ноге. Комбинированная подошва с эффектом антискольжения и устойчивости гарантирует уверенное передвижение по различным поверхностям. Укрепленный носок защищает пальцы от ударов, а стильный дизайн делает ботинки подходящими для повседневного использования.
Мембранный чулок и анатомическая стелька обеспечивают комфорт и поддержку, а водостойкость до 4 часов позволяет не беспокоиться о влаге во время походов. Эти ботинки станут надежным спутником в любых приключениях на природе.
</t>
  </si>
  <si>
    <t>4660335522040</t>
  </si>
  <si>
    <t>4660335522057</t>
  </si>
  <si>
    <t>4660335522064</t>
  </si>
  <si>
    <t>4660335522071</t>
  </si>
  <si>
    <t>4660335522088</t>
  </si>
  <si>
    <t>4660335522095</t>
  </si>
  <si>
    <t>Треккинговые ботинки PAYER Taganai (Таганай) хаки PLHM-333</t>
  </si>
  <si>
    <t xml:space="preserve">• водостойкость до 4 часов
• комбинированный материал верха
• удобная система шнуровки FIT&amp;GO
• комбинированная подошва - эффект антискольжения и устойчивости
• укрепленный носок
• стильный дизайн
• мембранный чулок
• анатомическая стелька									</t>
  </si>
  <si>
    <t xml:space="preserve">Треккинговые ботинки PAYER Таганай — это идеальный выбор для активных путешественников, которые ценят комфорт и надежность. Комбинированный материал верха, состоящий из нейлона, ТПУ и ЭВА, обеспечивает прочность и долговечность, а также отличную воздухопроницаемость.
Удобная система шнуровки FIT&amp;GO позволяет быстро и легко регулировать посадку, обеспечивая надежную фиксацию на ноге. Комбинированная подошва с эффектом антискольжения и устойчивости гарантирует уверенное передвижение по различным поверхностям. Укрепленный носок защищает пальцы от ударов, а стильный дизайн делает ботинки подходящими для повседневного использования.
Мембранный чулок и анатомическая стелька обеспечивают комфорт и поддержку, а водостойкость до 4 часов позволяет не беспокоиться о влаге во время походов. Эти ботинки станут надежным спутником в любых приключениях на природе.
								</t>
  </si>
  <si>
    <t>4660335521982</t>
  </si>
  <si>
    <t>4660335521999</t>
  </si>
  <si>
    <t>4660335522002</t>
  </si>
  <si>
    <t>4660335522019</t>
  </si>
  <si>
    <t>4660335522026</t>
  </si>
  <si>
    <t>4660335522033</t>
  </si>
  <si>
    <t>210-1203000125-154</t>
  </si>
  <si>
    <t>Треккинговые ботинки PAYER Everest (Эверест) черный PMHUM-000</t>
  </si>
  <si>
    <t>Ткань верха: нубук
Ткань вставок: нейлон 100% 
Ткань подклада: полиэстер 100%</t>
  </si>
  <si>
    <t xml:space="preserve">PAYER Эверест — это идеальное сочетание стиля и функциональности для активных путешественников. Верх из натурального нубука с водоотталкивающей пропиткой обеспечивает надежную защиту от влаги и внешних воздействий. Удобная система шнуровки FIT&amp;GO позволяет быстро и легко регулировать посадку, обеспечивая комфорт при длительных прогулках.
Цвет: чёрный
Материал верха: нубук
Подклад: влагозащитный подклад
Материал подошвы: полиуретан, резина RB"	"• материал верха - натуральный нубук
• удобная система шнуровки FIT&amp;GO
• комбинированная подошва - эффект антискольжения и устойчивости
• укрепленный носок
• стильный дизайн
• удобная колодка
• светоотражающая вставка
• нубук сводоотталкивающей пропиткой
• литьевой метод крепления подошвы"	"Треккинговые ботинки 
Комбинированная подошва, выполненная из полиуретана и резины RB, гарантирует эффект антискольжения и устойчивости на различных поверхностях. Укрепленный носок защищает Ваши пальцы от ударов, а влагозащитный подклад создает дополнительный комфорт.
Стильный дизайн и светоотражающие вставки делают эти ботинки не только практичными, но и безопасными в условиях низкой освещенности. Литьевой метод крепления подошвы обеспечивает долговечность и надежность, что делает PAYER Canyon отличным выбором для треккинга и активного отдыха на природе."
</t>
  </si>
  <si>
    <t>4660335532995</t>
  </si>
  <si>
    <t>4660335533008</t>
  </si>
  <si>
    <t>4660335533015</t>
  </si>
  <si>
    <t>4660335533022</t>
  </si>
  <si>
    <t>4660335533039</t>
  </si>
  <si>
    <t>210-1203000125-112</t>
  </si>
  <si>
    <t>Треккинговые ботинки PAYER Pamir (Памир) синий PMHM-411</t>
  </si>
  <si>
    <t xml:space="preserve">
Материал верха: нейлон с влагозащитной пропиткой, полиуретан
Подклад: Мебранный чулок с показаниями водонепроницаемости не менее 6 часов в статике, сетка
Материал подошвы: ЭВА+RB"	"• водостойкость до 6 часов
• материал верха - прочный нейлон с влагозащитной пропиткой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укрепленная пяточная часть
• укрепленный носок
• нержавеющая фурнитура без содержания никеля
• мембранный чулок"</t>
  </si>
  <si>
    <t>Треккинговые ботинки  Памир — идеальный выбор для активных путешественников, которые ценят надежность и комфорт. Верх из прочного нейлона с влагозащитной пропиткой обеспечивает защиту от внешних воздействий, а удобная система шнуровки с крючками-зацепами в верхней части позволяет быстро и легко регулировать посадку. Шнурки водоталкивающие, содержат  мультифиламентную нить, не растягиваются, что гарантирует долговечность.
Комбинированная подошва с эффектом антискольжения и гашения вибрации обеспечивает отличное сцепление на различных поверхностях. Укрепленная пяточная часть и носок защищают от ударов, а мембранный чулок с показаниями водонепроницаемости не менее 6 часов в статике и дышащая сетка делают эти ботинки идеальными для длительных походов.
Нержавеющая фурнитура без содержания никеля добавляет долговечности и безопасности, что делает ботинки Памир надежным спутником в любых приключениях на природе."</t>
  </si>
  <si>
    <t>4660335534029</t>
  </si>
  <si>
    <t>4660335534036</t>
  </si>
  <si>
    <t>4660335534043</t>
  </si>
  <si>
    <t>4660335534050</t>
  </si>
  <si>
    <t>4660335534067</t>
  </si>
  <si>
    <t>4660335534074</t>
  </si>
  <si>
    <t>р-р 46</t>
  </si>
  <si>
    <t>4660335534081</t>
  </si>
  <si>
    <t>210-1203000125-148</t>
  </si>
  <si>
    <t>Треккинговые ботинки PAYER Terra (Терра) хаки PMHM-301</t>
  </si>
  <si>
    <t>Материал верха: нейлон с влагозащитной пропиткой, ТПУ
Подклад: Мебранный чулок с показаниями водонепроницаемости не менее 6 часов в статике, сетка
Материал подошвы: ЭВА, резина RB"	"• водостойкость до 6 часов
• материал верха - прочный нейлон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укрепленная пяточная часть
• укрепленный носок
• вкладная стелька анатомической формы
• нержавеющая фурнитура без содержания никеля
• мембранный чулок"</t>
  </si>
  <si>
    <t>Треккинговые ботинки Терра — это надежный выбор для активных путешественников, которые ценят комфорт и защиту. Верх из прочного нейлона с влагозащитной пропиткой обеспечивает долговечность и защиту от внешних воздействий. Удобная система шнуровки с крючками-зацепами в верхней части позволяет быстро и легко регулировать посадку. Шнурки водоталкивающие, содержат  мультифиламентную нить, не растягиваются, что гарантирует долговечность.
Комбинированная подошва с эффектом антискольжения и гашения вибрации обеспечивает отличное сцепление на различных поверхностях. Укрепленная пяточная часть и носок защищают от ударов, а вкладная стелька анатомической формы обеспечивает дополнительный комфорт. Нержавеющая фурнитура без содержания никеля гарантирует безопасность и долговечность.
Мембранный чулок с показаниями водонепроницаемости не менее 6 часов в статике и дышащая сетка делают эти ботинки идеальными для длительных походов и активного отдыха на природе"</t>
  </si>
  <si>
    <t>4660335533954</t>
  </si>
  <si>
    <t>4660335533961</t>
  </si>
  <si>
    <t>4660335533978</t>
  </si>
  <si>
    <t>4660335533985</t>
  </si>
  <si>
    <t>4660335533992</t>
  </si>
  <si>
    <t>4660335534005</t>
  </si>
  <si>
    <t>4660335534012</t>
  </si>
  <si>
    <t>Треккинговые ботинки PAYER Expedition (Экспедиция) черный PMHM-003</t>
  </si>
  <si>
    <t>"• водостойкость до 4 часов
• материал верха - прочный нейлон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укрепленная пяточная часть
• укрепленный носок
• мембранный чулок
• анатомическая стелька"</t>
  </si>
  <si>
    <t xml:space="preserve">Треккинговые ботинки  Экспедиция — это идеальный выбор для активных путешественников и любителей природы. Верх из прочного нейлона обеспечивает надежность и долговечность, а удобная система шнуровки с крючками-зацепами в верхней части позволяет быстро и легко регулировать посадку.
Шнурки водоталкивающие, содержат  мультифиламентную нить, не растягиваются, что гарантирует долговечность. Комбинированная подошва с эффектом антискольжения и гашения вибрации обеспечивает уверенное сцепление с различными поверхностями, а укрепленная пяточная часть и носок защищают от ударов.
Мембранный чулок и анатомическая стелька обеспечивают комфорт и поддержку, а водостойкость до 4 часов позволяет не беспокоиться о влаге во время походов. Эти ботинки станут надежным спутником в любых приключениях на свежем воздухе.
</t>
  </si>
  <si>
    <t>4660335535088</t>
  </si>
  <si>
    <t>4660335535095</t>
  </si>
  <si>
    <t>4660335535101</t>
  </si>
  <si>
    <t>4660335535118</t>
  </si>
  <si>
    <t>4660335535125</t>
  </si>
  <si>
    <t>4660335535132</t>
  </si>
  <si>
    <t>210-2203082123-054</t>
  </si>
  <si>
    <t>Треккинговые ботинки Dombay (Домбай) (Нубук, под. Vibram, корич/черный)</t>
  </si>
  <si>
    <t>Ткань верха: полиэстер 100%</t>
  </si>
  <si>
    <t>коричневый</t>
  </si>
  <si>
    <t xml:space="preserve">     Хороший вариант для несложного быстрого треккинга.
    Надёжный верх из водонепроницаемой натуральной замши (нубук), усилен влагостойкой воздухопроницаемой мембраной.
     Двухзонная система шнуровки позволяет максимально анатомично отрегулировать раздельный охват стопы и голеностопа.
     Средняя часть подошвы двойной плотности, работающей как на поддержку и стабильность, так и на амортизацию.
     Подошва VIBRAM® XS TREK™ предназначена для использования на любой местности, включая мокрую скользкую поверхность.
• Материал верха; высокопрочный нубук
• Мембрана KingTex
• Классическая система шнуровки
• Подошва VIBRAM® XS TREK™
• Высокое голенище – защита от грязи, воды и мусора;
• Защитный рант
• Анатомическая съемная стелька</t>
  </si>
  <si>
    <t>4610097051944</t>
  </si>
  <si>
    <t>4610097051951</t>
  </si>
  <si>
    <t>4610097052002</t>
  </si>
  <si>
    <t>210-2203103123-031</t>
  </si>
  <si>
    <t>Треккинговые ботинки Kazbek (Казбек)(Замш, Графит/горчица)</t>
  </si>
  <si>
    <t xml:space="preserve">     Прекрасный вариант для непродолжительных путешествий по несложным маршрутам и походов с не самым тяжёлым рюкзаком за плечами.
     Комбинированный верх из натуральной влагостойкой замши и суперпрочного нейлона снабжён защитным усилением в области пальцев.
     Подкладка-мембрана гарантирует комфортный внутренний микроклимат.
     Система шнуровки легка и удобна в использовании.
• Материал верха; высокопрочный нубук
• Мембрана KingTex
• Классическая система шнуровки
• Подошва двухслойная TPU/EVA
• Усиление пяточной и носочной части
• Анатомическая съемная стелька</t>
  </si>
  <si>
    <t>4610097051876</t>
  </si>
  <si>
    <t>4610097051920</t>
  </si>
  <si>
    <t>210-2203019123-148</t>
  </si>
  <si>
    <t>Треккинговые ботинки Arkaim (Аркаим) (Замш, Хаки)</t>
  </si>
  <si>
    <t>• Верх: Водонепроницаемая натуральная замша (нубук)
• Мембрана KingTex
• Внутренняя отделка: сетка 3D AIR MESH
• Подошва: TPU/EVA
• Анатомическая съёмная стелька
• Усиление пяточной и носочной части</t>
  </si>
  <si>
    <t xml:space="preserve">     Универсальные треккинговые ботинки. Отлично подойдут для активного отдыха, прогулок и непродолжительных походов. Комбинированный верх из натуральной влагостойкой замши и суперпрочного нейлона, влагостойкая пароотводящая мембрана King Tex. Благодаря такому сочетанию модель отлично вентилируется и эффективно отводит влагу.
     Высококачественная подошва выполнена из сочетания материала EVA с резиновым протектором, благодаря чему модель имеет малый вес, хорошую амортизацию и гасит ударные нагрузки, 
     Нижняя часть подошвы, с новым составом резины и самоочищающимся протектором, выдаёт прекрасный коэффициент сцепления на различных, в том числе и влажных, поверхностях. 
     Универсальная система быстрой шнуровки с парой крючков позволяет быстро и надежно зафиксировать ногу в ботинке.
</t>
  </si>
  <si>
    <t>р-р 36</t>
  </si>
  <si>
    <t>4610097051760</t>
  </si>
  <si>
    <t>р-р 37</t>
  </si>
  <si>
    <t>4610097051777</t>
  </si>
  <si>
    <t>р-р 39</t>
  </si>
  <si>
    <t>4610097051791</t>
  </si>
  <si>
    <t>4610097051807</t>
  </si>
  <si>
    <t>4610097051852</t>
  </si>
  <si>
    <t>4610097051869</t>
  </si>
  <si>
    <t>210-2203019123-085</t>
  </si>
  <si>
    <t>Треккинговые ботинки Arkaim (Аркаим)(Замш, Розовый)</t>
  </si>
  <si>
    <t>розовый</t>
  </si>
  <si>
    <t xml:space="preserve">
• Верх: Водонепроницаемая натуральная замша (нубук)
• Мембрана KingTex
• Внутренняя отделка: сетка 3D AIR MESH
• Подошва: TPU/EVA
• Анатомическая съёмная стелька
• Усиление пяточной и носочной части</t>
  </si>
  <si>
    <t>4610097051715</t>
  </si>
  <si>
    <t>4610097051722</t>
  </si>
  <si>
    <t>210-1203257123-035</t>
  </si>
  <si>
    <t>Треккинговые ботинки Fisht (Фишт) (Нубук, под. Vibram СБШ UTURN графит/черный)</t>
  </si>
  <si>
    <t>графит/черный</t>
  </si>
  <si>
    <t xml:space="preserve">     Универсальные походные ботинки из водонепроницаемой натуральной замши (нубук), рассчитанные на преодоление маршрутов средней сложности.
     Подкладка-мембрана отрабатывает уверенное сохранение комфортного внутреннего микроклимата вне всякой зависимости от условий внешней среды.
     Надёжная система быстрой шнуровки FitGo, интуитивно проста и удобна в использовании.
     Ботинок достаточно высок для того, чтобы использовать его в грязи и болотистой местности.
     Подошва VIBRAM® XS TREK™ предназначена для использования на любой местности, включая мокрую скользкую поверхность.
• Материал верха; высокопрочный нубук
• Мембрана KingTex
• Система быстрой шнуровки FitGo
• Подошва VIBRAM® XS TREK™
• Высокое голенище – защита от грязи, воды и мусора;
• Защитный рант
• Анатомическая съемная стелька</t>
  </si>
  <si>
    <t>4610097052019</t>
  </si>
  <si>
    <t>4610097052033</t>
  </si>
  <si>
    <t>210-1203125-154</t>
  </si>
  <si>
    <t>Треккинговые ботинки PAYER Borus (Борус) хаки PLHM-301</t>
  </si>
  <si>
    <t xml:space="preserve">Треккинговые ботинки PAYER Борус — это идеальный выбор для любителей активного отдыха и приключений на природе. Комбинированный материал верха, состоящий из нейлона, ТПУ и ЭВА, обеспечивает прочность и долговечность, а также отличную воздухопроницаемость.
Удобная система шнуровки FIT&amp;GO позволяет быстро и легко регулировать посадку, обеспечивая надежную фиксацию на ноге. Комбинированная подошва с эффектом антискольжения и устойчивости гарантирует уверенное передвижение по различным поверхностям. Укрепленный носок защищает пальцы от ударов, а стильный дизайн делает ботинки подходящими для повседневного использования.
Мембранный чулок и анатомическая стелька обеспечивают комфорт и поддержку, а водостойкость до 4 часов позволяет не беспокоиться о влаге во время походов. Эти ботинки станут надежным спутником в любых приключениях на природе.	</t>
  </si>
  <si>
    <t>4660335522101</t>
  </si>
  <si>
    <t>4660335522118</t>
  </si>
  <si>
    <t>4660335522125</t>
  </si>
  <si>
    <t>4660335522149</t>
  </si>
  <si>
    <t>210-1203044123-112</t>
  </si>
  <si>
    <t>Треккинговые ботинки Bolan (Болан)(п\э,вставки из замши, синий) PTBD-03BL</t>
  </si>
  <si>
    <t>Треккинговые ботинки из комбинации нейлона и замши. Хорошо подойдут для активного отдыха, прогулок и непродолжительных походов. Материал верха: натуральная замша с вставками из высокопрочного нейлона. Благодаря такому сочетанию модель отлично вентилируется и эффективно отводит влагу.
Высококачественная подошва выполнена из сочетания материала EVA с резиновым протектором, благодаря чему модель имеет малый вес, хорошую амортизацию, гасит ударные нагрузки, эффективную теплоизоляцию и устойчивый протектор. Протектор выполнен из морозостойкой резины, благодаря чему ботинки можно использовать круглый год, комбинируя их с различными термоносками. Агрессивный протектор подошвы спроектирован так, чтобы удерживаться на различных поверхностях как при подъеме, так и при спуске.
Мембранная прослойка обеспечивает статическую влагозащиту в течении 3 часов. Цвета модели хорошо сочетаются с моделями одежды в коллекции бренда. Универсальная система быстрой шнуровки с одной парой крючков позволяет быстро и надежно зафиксировать ногу в ботинке, защищая от мозолей.</t>
  </si>
  <si>
    <t>4610097025402</t>
  </si>
  <si>
    <t>4610097025419</t>
  </si>
  <si>
    <t>р-р 38</t>
  </si>
  <si>
    <t>4610097025426</t>
  </si>
  <si>
    <t>210-0203099123-024</t>
  </si>
  <si>
    <t>Треккинговые ботинки Iremel (Иремель)(Замш,подошва Vibram, вишня)</t>
  </si>
  <si>
    <t>вишневый</t>
  </si>
  <si>
    <t>Верх: Водонепроницаемый натуральный нубук;
Мембрана: KingTex
Подклад: сетка 3D AIR MESH
Подошва: VIBRAM® состав: TPU/EVA
Поддержка ступни в удобном для длительных походов положении
Защитный бампер, усиленный носок и пятка
Нержавеющая фурнитура</t>
  </si>
  <si>
    <t>Ботинки треккинговые женские Иремель с подошвой Vibram - это идеальный выбор для активных и смелых девушек, готовых покорять самые экстремальные условия. Изготовленные из высококачественного материала , эти треккинговые ботинки обеспечивают надежную защиту и комфорт в любых условиях. Благодаря водонепроницаемым свойствам и хорошей воздухопроницаемости, ботинки Иремель защищают Ваши ноги от сырости и холода, обеспечивая при этом оптимальную температуру. Специально разработанная подошва Vibram обеспечивает превосходное сцепление с различными поверхностями, что позволяет уверенно передвигаться по любому рельефу и в любую погоду. Эти женские треккинговые ботинки идеально подходят для использования весной, когда снег начинает таять, и вода может быть повсюду. Благодаря высокой водонепроницаемости и мембране KingTex, они обеспечивают защиту от промокания и комфорт даже во время длительных походов. Дополнительная поддержка ступни и берца, усиленный носок и пятка, а также повышенная износостойкость делают эти ботинки идеальным выбором для длительных переходов и сложной местности.  Ботинки Иремель- отличный подарок для Ваших любимых: мамы, дочери, супруги, сестры. Эти ботинки сочетают в себе стиль, комфорт и надежность, делая их идеальным выбором для активного образа жизни.</t>
  </si>
  <si>
    <t>4610097051661</t>
  </si>
  <si>
    <t>4610097051678</t>
  </si>
  <si>
    <t>210-0203099123-032</t>
  </si>
  <si>
    <t>Треккинговые ботинки Iremel (Иремель)(Замш,подошва Vibram, графит/голубой)</t>
  </si>
  <si>
    <t>графит/голубой</t>
  </si>
  <si>
    <t>Ботинки треккинговые женские Иремель с подошвой Vibram - это идеальный выбор для активных и смелых девушек, готовых покорять самые экстремальные условия. Изготовленные из высококачественного материала , эти треккинговые ботинки обеспечивают надежную защиту и комфорт в любых условиях. Благодаря водонепроницаемым свойствам и хорошей воздухопроницаемости, ботинки Иремель защищают Ваши ноги от сырости и холода, обеспечивая при этом оптимальную температуру. Специально разработанная подошва Vibram обеспечивает превосходное сцепление с различными поверхностями, что позволяет уверенно передвигаться по любому рельефу и в любую погоду. Эти женские треккинговые ботинки идеально подходят для использования весной, когда снег начинает таять, и вода может быть повсюду. Благодаря высокой водонепроницаемости и мембране KingTex, они обеспечивают защиту от промокания и комфорт даже во время длительных походов. Дополнительная поддержка ступни и берца, усиленный носок и пятка, а также повышенная износостойкость делают эти ботинки идеальным выбором для длительных переходов и сложной местности.  Ботинки Иремель- отличный подарок для Ваших любимых: мамы, дочери, супруги, сестры. Эти ботинки сочетают в себе стиль, комфорт и надежность, делая их идеальным выбором для активного образа жизни.  
Для данной модели указан европейский размер.</t>
  </si>
  <si>
    <t>4610097051616</t>
  </si>
  <si>
    <t>4610097051623</t>
  </si>
  <si>
    <t>162-1201149123-054</t>
  </si>
  <si>
    <t>Манчестер толстовка PRIDE, демисезон, флис, коричневый</t>
  </si>
  <si>
    <t>Ткань верха: длинноворсовый флис: полиэстер 100%
Ткань вставок: искусственная замша: полиэстер 100%</t>
  </si>
  <si>
    <t>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t>
  </si>
  <si>
    <t>Толстовка «Манчестер» ТМ PRIDE — выбор для активного отдыха осенью.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осень</t>
  </si>
  <si>
    <t>4610097086182</t>
  </si>
  <si>
    <t>162-1201149123-148</t>
  </si>
  <si>
    <t>Манчестер толстовка PRIDE, демисезонная, флис, хаки</t>
  </si>
  <si>
    <t>анатомический крой
удобные карманы на молнии
воротник-стойка
низ толстовки и низ рукавов обработан брендированной окантовочной резинкой
ветрозащитная планка под центральной молнией</t>
  </si>
  <si>
    <t>Толстовка Манчестер выполнена из двустороннего длинноворсового флиса. За счет особенностей такого материала толстовка обладает исключительными теплосберегающими свойствами - высокий ворс флиса обеспечивает сохранение теплой прослойки воздуха. Исключительная мягкость материала обеспечивает комфорт в использовании. Немаловажно, что толстовка Манчестер сворачивается компактнее, чем изделия из традиционного флиса, поэтому займет меньше места в рюкзаке охотника. Места, подверженные износу усилены вставками из искусственной замши.</t>
  </si>
  <si>
    <t>4610097086359</t>
  </si>
  <si>
    <t>162-0201149123-054</t>
  </si>
  <si>
    <t>Манчестер женская толстовка PRIDE, демисезонная, флис, коричневый</t>
  </si>
  <si>
    <t>Толстовка «Манчестер женская» ТМ PRIDE — выбор для активного отдыха осенью.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осень</t>
  </si>
  <si>
    <t>4610097086267</t>
  </si>
  <si>
    <t>4610097086274</t>
  </si>
  <si>
    <t>4610097086281</t>
  </si>
  <si>
    <t>4610097086298</t>
  </si>
  <si>
    <t>4610097086304</t>
  </si>
  <si>
    <t>4610097086311</t>
  </si>
  <si>
    <t>4610097086328</t>
  </si>
  <si>
    <t>4610097086335</t>
  </si>
  <si>
    <t>4610097086342</t>
  </si>
  <si>
    <t>123-1201297123-054</t>
  </si>
  <si>
    <t>Якут костюм PRIDE, флис, коричневый</t>
  </si>
  <si>
    <t>Ткань верха: флис: полиэстер 100%, 292 г/м2
Ткань вставок: искусственная замша: полиэстер 100%</t>
  </si>
  <si>
    <t>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Эластичные элементы помогают изделию лучше садиться по фигуре
Шлёвки под ремень позволяют удобно настроить посадку
Усиленные зоны повышают износостойкость в местах активной нагрузки</t>
  </si>
  <si>
    <t xml:space="preserve">
Костюм «Якут» ТМ PRIDE — выбор для отдыха на природе и охоты в межсезонье. Антипиллинг повышает износостойкость материала и помогает дольше сохранять аккуратный внешний вид. Усиленные зоны и стойкие материалы добавляют изделию надёжности там, где нагрузка выше.
Флисовый материал приятен к телу, помогает сохранять тепло, быстро сохнет и удобен в качестве самостоятельного или дополнительного слоя.
КОМПЛЕКТ: Куртка, брюки</t>
  </si>
  <si>
    <t>4610097076084</t>
  </si>
  <si>
    <t>4610097076091</t>
  </si>
  <si>
    <t>4610097076107</t>
  </si>
  <si>
    <t>160-1201000125-148</t>
  </si>
  <si>
    <t>Кольт флисовый жилет PRIDE, демисезонный, хаки</t>
  </si>
  <si>
    <t>Ткань верха: флис: полиэстер 100%</t>
  </si>
  <si>
    <t>Жилет «Кольт» ТМ PRIDE — выбор для отдыха на природе и охоты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</si>
  <si>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4660335524471</t>
  </si>
  <si>
    <t>4660335524372</t>
  </si>
  <si>
    <t>4660335524389</t>
  </si>
  <si>
    <t>4660335524396</t>
  </si>
  <si>
    <t>4660335524402</t>
  </si>
  <si>
    <t>4660335524419</t>
  </si>
  <si>
    <t>4660335524426</t>
  </si>
  <si>
    <t>4660335524433</t>
  </si>
  <si>
    <t>4660335524440</t>
  </si>
  <si>
    <t>160-1201287123-074</t>
  </si>
  <si>
    <t>Жилет сигнальный "Egis"</t>
  </si>
  <si>
    <t>сигнальный цвет
регулировка по объему
застежка на фастексы
световозвращающие элементы</t>
  </si>
  <si>
    <t>Сигнальный жилет - необходимый элемент безопасности на охоте. Комфортно надевается поверх одежды. Возможность регулировки по объему. 
Легкий жилет, бесшумная ткань
Центральная застежка на фастекс и стропу
Регулировка сбоку на фастекс и стропу
Обработка срезов окантовочной тесьмой</t>
  </si>
  <si>
    <t>р-р 52-58</t>
  </si>
  <si>
    <t>4610097095016</t>
  </si>
  <si>
    <t>120-1201144123-050</t>
  </si>
  <si>
    <t>Магнум костюм для охоты PRIDE, софтшелл, камыш</t>
  </si>
  <si>
    <t>камыш</t>
  </si>
  <si>
    <t xml:space="preserve">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Эластичные элементы помогают изделию лучше садиться по фигуре
Шлёвки под ремень позволяют удобно настроить посадку
</t>
  </si>
  <si>
    <t xml:space="preserve">Костюм «Магнум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
</t>
  </si>
  <si>
    <t>4610097085468</t>
  </si>
  <si>
    <t>4610097085475</t>
  </si>
  <si>
    <t>4610097085499</t>
  </si>
  <si>
    <t>4610097085512</t>
  </si>
  <si>
    <t>4610097085536</t>
  </si>
  <si>
    <t>120-1201144123-061</t>
  </si>
  <si>
    <t>Магнум костюм для охоты PRIDE, софтшелл, лес</t>
  </si>
  <si>
    <t>лес</t>
  </si>
  <si>
    <t xml:space="preserve">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Эластичные элементы помогают изделию лучше садиться по фигуре
Шлёвки под ремень позволяют удобно настроить посадку
</t>
  </si>
  <si>
    <t>Костюм «Магнум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t>
  </si>
  <si>
    <t>4610097085819</t>
  </si>
  <si>
    <t>4610097085734</t>
  </si>
  <si>
    <t>4610097085741</t>
  </si>
  <si>
    <t>4610097085758</t>
  </si>
  <si>
    <t>4610097085765</t>
  </si>
  <si>
    <t>4610097085772</t>
  </si>
  <si>
    <t>4610097085789</t>
  </si>
  <si>
    <t>4610097085796</t>
  </si>
  <si>
    <t>4610097085802</t>
  </si>
  <si>
    <t>120-1201144123-148</t>
  </si>
  <si>
    <t>Магнум костюм для охоты PRIDE, софтшелл, хаки</t>
  </si>
  <si>
    <t xml:space="preserve">Костюм «Магнум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
</t>
  </si>
  <si>
    <t>4610097069253</t>
  </si>
  <si>
    <t>120-0201027123-153</t>
  </si>
  <si>
    <t>Багира женский костюм для охоты PRIDE, софт-шелл, черная пантера</t>
  </si>
  <si>
    <t>черная пантера</t>
  </si>
  <si>
    <t>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t>
  </si>
  <si>
    <t>Костюм «Багира для охоты» ТМ PRIDE — выбор для активного отдыха осенью.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осень
КОМПЛЕКТ: Куртка, брюки</t>
  </si>
  <si>
    <t>4610097076893</t>
  </si>
  <si>
    <t>4610097076909</t>
  </si>
  <si>
    <t>4610097076916</t>
  </si>
  <si>
    <t>4610097076923</t>
  </si>
  <si>
    <t>4610097076930</t>
  </si>
  <si>
    <t>4610097076954</t>
  </si>
  <si>
    <t>4610097076961</t>
  </si>
  <si>
    <t>4610097076978</t>
  </si>
  <si>
    <t>4610097076985</t>
  </si>
  <si>
    <t>121-1201144123-148</t>
  </si>
  <si>
    <t>Магнум V2 костюм для охоты PRIDE, демисезонный, хаки</t>
  </si>
  <si>
    <t>Ткань верха: исландия: полиэстер 85%, нейлон 15%
Ткань вставок: исландия: полиэстер 85%, нейлон 15%
Ткань подклада: флис: полиэстер 100%</t>
  </si>
  <si>
    <t xml:space="preserve">Анатомический крой обеспечивает удобную посадку и свободу движений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Пич-эффект делает ткань приятнее на ощупь и комфортнее в носке
Эластичные элементы помогают изделию лучше садиться по фигуре
</t>
  </si>
  <si>
    <t xml:space="preserve">Костюм «Магнум V2 для охоты» ТМ PRIDE — выбор для отдыха на природе и охоты осенью.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осень
КОМПЛЕКТ: Куртка, брюки
</t>
  </si>
  <si>
    <t>4660335514588</t>
  </si>
  <si>
    <t>4660335514595</t>
  </si>
  <si>
    <t>4660335514489</t>
  </si>
  <si>
    <t>4660335514502</t>
  </si>
  <si>
    <t>4660335514519</t>
  </si>
  <si>
    <t>4660335514540</t>
  </si>
  <si>
    <t>Магнум Осень костюм для охоты PRIDE, демисезонный, хаки</t>
  </si>
  <si>
    <t>Ткань верха: исландия: полиэстер 75%, нейлон 25%
Ткань подклада: флис: полиэстер 100%</t>
  </si>
  <si>
    <t>Анатомический крой обеспечивает удобную посадку и свободу движений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Пич-эффект делает ткань приятнее на ощупь и комфортнее в носке
Эластичные элементы помогают изделию лучше садиться по фигуре</t>
  </si>
  <si>
    <t xml:space="preserve">Костюм «Магнум Осень для охоты» ТМ PRIDE — выбор для отдыха на природе и охоты осенью.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осень
КОМПЛЕКТ: Куртка, брюки
</t>
  </si>
  <si>
    <t>4610097070099</t>
  </si>
  <si>
    <t>4610097070174</t>
  </si>
  <si>
    <t>4610097070181</t>
  </si>
  <si>
    <t>121-1201144123-054</t>
  </si>
  <si>
    <t>Магнум Премиум мембранный костюм для охоты PRIDE, демисезонный, коричневый</t>
  </si>
  <si>
    <t>Ткань верха: бавария: полиэстер 100%, 150 г/м2
Ткань подклада: вельбоа: полиэстер 95%, спандекс 5%; алова: полиэстер 100%</t>
  </si>
  <si>
    <t>Анатомический крой обеспечивает удобную посадку и свободу движений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Пич-эффект делает ткань приятнее на ощупь и комфортнее в носке</t>
  </si>
  <si>
    <t>Костюм «Магнум Премиум мембранный для охоты» ТМ PRIDE — выбор для отдыха на природе и охоты осенью.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осень
КОМПЛЕКТ: Куртка, брюки</t>
  </si>
  <si>
    <t>4610097067327</t>
  </si>
  <si>
    <t>4610097067334</t>
  </si>
  <si>
    <t>4610097067341</t>
  </si>
  <si>
    <t>4610097067358</t>
  </si>
  <si>
    <t>4610097067365</t>
  </si>
  <si>
    <t>4610097067396</t>
  </si>
  <si>
    <t>4610097067402</t>
  </si>
  <si>
    <t>4610097067419</t>
  </si>
  <si>
    <t>4610097067426</t>
  </si>
  <si>
    <t>121-0201144125-148</t>
  </si>
  <si>
    <t>Магнум Осень женский костюм для охоты PRIDE, демисезонный, хаки</t>
  </si>
  <si>
    <t xml:space="preserve">Женский Костюм "Магнум-Осень" от ТМ PRIDE — это стильный и функциональный выбор для активных охотниц. Анатомический крой, выполненный из дышащей и влагозащитной мембранной ткани Исландия, обеспечивает максимальную свободу движений и комфорт в любых погодных условиях. Малошумная ткань и бесшумные магнитные кнопки делают костюм идеальным для скрытного передвижения, а проклейка швов повышает его влагостойкость. Костюм оснащен удобными функциональными карманами, регулировкой по низу куртки, капюшону и талии, а также съемными подтяжками брюк. Материал верха и отделки: 85% полиэстер, 15% нейлон, плотность 200 г/м², цвет хаки. Подкладка выполнена из флиса (100% полиэстер).
</t>
  </si>
  <si>
    <t>4660335518340</t>
  </si>
  <si>
    <t>121-1201109123-061</t>
  </si>
  <si>
    <t>Камп костюм PRIDE, флис</t>
  </si>
  <si>
    <t>Ткань верха: трикотаж на флисе: полиэстер 100%</t>
  </si>
  <si>
    <t xml:space="preserve">Основное назначение: повседневное городское использование.
•	Небольшой объем
•	Анатомический крой
•	Ветрозащитная планка
•	Небольшой капюшон
•	Два кармана на куртке
•	Утяжка по низу
•	Эластичная манжета
•	Брюки средней посадки
•	Боковые карманы на брюках
•	Пояс на резинке 
•	Трикотаж на флисе  100% полиэстер, 280гр/м2
</t>
  </si>
  <si>
    <t xml:space="preserve">Костюм Камп ТМ PRIDE отлично впишется в гардероб любителей охоты, активного образа жизни и долгих прогулок, туризма или для повседневной носки. 
В плохую погоду или при низких минусовых температурах модель также может выступать в качестве утепляющего слоя под штормовой одеждой.
Изготовлен из двухстороннего трикотажного полотна плотностью 280гр/м2. С одной стороны гладкий трикотаж, с другой флис.
Куртка средней длины анатомического кроя с регулировкой объема по низу. Небольшой удобный капюшон может использоваться в качестве подшлемника. Рукав реглан с тонкой эластичной манжетой. Два боковых карманы на молнии для необходимых мелкий вещей. Центральная застежка на молнию с внутренней ветрозащитной планкой. 
Брюки умеренной объема, зауженные к низу, средней посадки. Пояс на резинке со шнуром для более точной регулировки. Два боковых кармана.
 Костюм Камп от ТМ PRIDE гарантированно обеспечит максимум комфорта при занятии любимым увлечением.
</t>
  </si>
  <si>
    <t>4660335509232</t>
  </si>
  <si>
    <t>4660335509256</t>
  </si>
  <si>
    <t>4660335509287</t>
  </si>
  <si>
    <t>4660335509294</t>
  </si>
  <si>
    <t>4660335509300</t>
  </si>
  <si>
    <t>4660335509317</t>
  </si>
  <si>
    <t>4660335509324</t>
  </si>
  <si>
    <t>4660335509348</t>
  </si>
  <si>
    <t>121-1201109123-054</t>
  </si>
  <si>
    <t>Камп костюм PRIDE, флис, коричневый</t>
  </si>
  <si>
    <t xml:space="preserve">Костюм Камп ТМ PRIDE отлично впишется в гардероб любителей охоты, активного образа жизни, долгих прогулок, туризма или для повседневной носки. 
В плохую погоду или при низких минусовых температурах модель также может выступать в качестве утепляющего слоя под штормовой одеждой.
Изготовлен из двухстороннего трикотажного полотна плотностью 280гр/м2. С одной стороны гладкий трикотаж, с другой флис.
Куртка средней длины анатомического кроя с регулировкой объема по низу. Небольшой удобный капюшон может использоваться в качестве подшлемника. Рукав реглан с тонкой эластичной манжетой. Два боковых карманы на молнии для необходимых мелкий вещей. Центральная застежка на молнию с внутренней ветрозащитной планкой. 
Брюки умеренного объема, зауженные к низу, средней посадки. Пояс на резинке со шнуром для более точной регулировки. Два боковых кармана на молнии.
 Костюм Камп от ТМ PRIDE гарантированно обеспечит максимум комфорта при занятии любимым увлечением.
</t>
  </si>
  <si>
    <t>4660335508952</t>
  </si>
  <si>
    <t>4660335509119</t>
  </si>
  <si>
    <t>4660335509133</t>
  </si>
  <si>
    <t>4660335509157</t>
  </si>
  <si>
    <t>4660335509171</t>
  </si>
  <si>
    <t>4660335509218</t>
  </si>
  <si>
    <t>121-1201062123-061</t>
  </si>
  <si>
    <t>Винчестер костюм для охоты PRIDE, демисезонный, лес</t>
  </si>
  <si>
    <t>Ткань верха: бавария: полиэстер 100%
Ткань подклада: вельбоа: полиэстер 100%; алова: полиэстер 100%</t>
  </si>
  <si>
    <t>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Водоотталкивающая обработка помогает ткани лучше переносить влажную погоду</t>
  </si>
  <si>
    <t>Костюм «Винчестер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Универсальный демисезонный костюм идеальный выбор для любителей охоты
Сезон: демисезон
КОМПЛЕКТ: Куртка, брюки</t>
  </si>
  <si>
    <t>4610097078149</t>
  </si>
  <si>
    <t>4610097078156</t>
  </si>
  <si>
    <t>4610097078170</t>
  </si>
  <si>
    <t>4610097078217</t>
  </si>
  <si>
    <t>121-1201062123-054</t>
  </si>
  <si>
    <t>Винчестер костюм для охоты PRIDE, демисезонный</t>
  </si>
  <si>
    <t>Костюм «Винчестер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носке.Универсальный демисезонный костюм идеальный выбор для любителей охоты
Сезон: демисезон
КОМПЛЕКТ: Куртка, брюки</t>
  </si>
  <si>
    <t>4610097078248</t>
  </si>
  <si>
    <t>4610097078255</t>
  </si>
  <si>
    <t>4610097078262</t>
  </si>
  <si>
    <t>4610097078279</t>
  </si>
  <si>
    <t>4610097078286</t>
  </si>
  <si>
    <t>4610097078293</t>
  </si>
  <si>
    <t>4610097078309</t>
  </si>
  <si>
    <t>4610097078323</t>
  </si>
  <si>
    <t>121-1201062123-050</t>
  </si>
  <si>
    <t>Винчестер костюм для охоты PRIDE, демисезонный, камыш</t>
  </si>
  <si>
    <t>4610097078354</t>
  </si>
  <si>
    <t>4610097078361</t>
  </si>
  <si>
    <t>4610097078378</t>
  </si>
  <si>
    <t>4610097078385</t>
  </si>
  <si>
    <t>4610097078415</t>
  </si>
  <si>
    <t>121-1201031123-054</t>
  </si>
  <si>
    <t>Барклай костюм для охоты PRIDE, Pride-X, коричневый</t>
  </si>
  <si>
    <t>Ткань верха: Pride-X: полиэстер 100%
Ткань подклада: полиэстер 100%</t>
  </si>
  <si>
    <t xml:space="preserve">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t>
  </si>
  <si>
    <t>Костюм «Барклай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t>
  </si>
  <si>
    <t>4610097076992</t>
  </si>
  <si>
    <t>4610097077005</t>
  </si>
  <si>
    <t>4610097077012</t>
  </si>
  <si>
    <t>4610097077029</t>
  </si>
  <si>
    <t>4610097077036</t>
  </si>
  <si>
    <t>4610097077043</t>
  </si>
  <si>
    <t>4610097077050</t>
  </si>
  <si>
    <t>4610097077067</t>
  </si>
  <si>
    <t>4610097077074</t>
  </si>
  <si>
    <t>121-1201031123-061</t>
  </si>
  <si>
    <t>Барклай костюм для охоты PRIDE, Pride-X, лес</t>
  </si>
  <si>
    <t>4610097080265</t>
  </si>
  <si>
    <t>4610097080272</t>
  </si>
  <si>
    <t>4610097080289</t>
  </si>
  <si>
    <t>4610097080296</t>
  </si>
  <si>
    <t>4610097080302</t>
  </si>
  <si>
    <t>4610097080319</t>
  </si>
  <si>
    <t>4610097080326</t>
  </si>
  <si>
    <t>121-1201031123-050</t>
  </si>
  <si>
    <t>Барклай костюм для охоты PRIDE, Pride-X, камыш</t>
  </si>
  <si>
    <t>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t>
  </si>
  <si>
    <t>4610097077081</t>
  </si>
  <si>
    <t>4610097077098</t>
  </si>
  <si>
    <t>4610097077104</t>
  </si>
  <si>
    <t>4610097077111</t>
  </si>
  <si>
    <t>4610097077128</t>
  </si>
  <si>
    <t>4610097077135</t>
  </si>
  <si>
    <t>4610097077159</t>
  </si>
  <si>
    <t>4610097077173</t>
  </si>
  <si>
    <t>121-1201064123-054</t>
  </si>
  <si>
    <t>Вольф костюм для охоты PRIDE, Hunt-Shell, коричневый</t>
  </si>
  <si>
    <t>Ткань верха: Hunt-Shell: полиэстер 100%</t>
  </si>
  <si>
    <t xml:space="preserve">
Костюм «Вольф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носке.Универсальный демисезонный костюм идеальный выбор для любителей охоты
Сезон: демисезон
КОМПЛЕКТ: Куртка, брюки</t>
  </si>
  <si>
    <t>4610097087745</t>
  </si>
  <si>
    <t>4610097087752</t>
  </si>
  <si>
    <t>4610097087769</t>
  </si>
  <si>
    <t>4610097087776</t>
  </si>
  <si>
    <t>4610097087783</t>
  </si>
  <si>
    <t>4610097087790</t>
  </si>
  <si>
    <t>4610097087806</t>
  </si>
  <si>
    <t>4610097087813</t>
  </si>
  <si>
    <t>4610097087820</t>
  </si>
  <si>
    <t>121-1201064123-050</t>
  </si>
  <si>
    <t>Вольф костюм для охоты PRIDE, Hunt-Shell, камыш</t>
  </si>
  <si>
    <t>Ткань верха: Hunt-Shell: полиэстер 100%, 485 г/м2</t>
  </si>
  <si>
    <t>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текстовое описание: универсальный демисезонный костюм идеальный выбор для любителей охоты</t>
  </si>
  <si>
    <t>Костюм «Вольф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
КОМПЛЕКТ: Куртка, брюки</t>
  </si>
  <si>
    <t>4610097087837</t>
  </si>
  <si>
    <t>4610097087844</t>
  </si>
  <si>
    <t>4610097087851</t>
  </si>
  <si>
    <t>4610097087868</t>
  </si>
  <si>
    <t>4610097087875</t>
  </si>
  <si>
    <t>121-1201064123-061</t>
  </si>
  <si>
    <t>Вольф костюм для охоты PRIDE, Hunt-Shell, лес</t>
  </si>
  <si>
    <t xml:space="preserve">Костюм «Вольф для охоты» ТМ PRIDE — выбор для отдыха на природе и охоты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носке.Универсальный демисезонный костюм идеальный выбор для любителей охоты
Сезон: демисезон
КОМПЛЕКТ: Куртка, брюки
</t>
  </si>
  <si>
    <t>4610097087929</t>
  </si>
  <si>
    <t>4610097087936</t>
  </si>
  <si>
    <t>4610097087943</t>
  </si>
  <si>
    <t>4610097087950</t>
  </si>
  <si>
    <t>4610097087967</t>
  </si>
  <si>
    <t>4610097087974</t>
  </si>
  <si>
    <t>4610097087981</t>
  </si>
  <si>
    <t>4610097088001</t>
  </si>
  <si>
    <t>131-0201027123-054</t>
  </si>
  <si>
    <t>Багира женские брюки PRIDE, демисезонные, софтшелл, коричневый</t>
  </si>
  <si>
    <t>Анатомический крой
Мембрана PROTEKT 10000/10000</t>
  </si>
  <si>
    <t>Брюки NOVATEX Багира - идеальный выбор для страстных любительниц охоты и рыбалки, которые не останавливаются ни перед какими погодными условиями. Эти уникальные брюки были специально разработаны для того, чтобы обеспечить Вам комфорт и защиту во время активных занятий на свежем воздухе в любое время года. Используемая мембранная ткань софт-шелл с флисовым слоем обеспечивает надежную защиту от холода, ветра и дождя, позволяя Вам оставаться сухими и теплыми даже в самых непредсказуемых погодных условиях. Анатомический крой брюк, специально адаптированный под женскую фигуру, а ластовица в шаговом шве обеспечивают максимальный комфорт и свободу движений, позволяя Вам чувствовать себя уверенно и комфортно в любой ситуации. С брюками PRIDE NOVATEX Багира Вы будете готовы к любым приключениям на природе, вне зависимости от погоды. Не отказывайте себе в возможности наслаждаться активным образом жизни и окружающей природой - выбирайте качество, комфорт и надежность с брюками NOVATEX Багира.</t>
  </si>
  <si>
    <t>4610097071898</t>
  </si>
  <si>
    <t>151-1201089123-111</t>
  </si>
  <si>
    <t>Сайга куртка PRIDE, демисезонная, софтшелл, принт Аспен сигнал</t>
  </si>
  <si>
    <t>сигнальный аспен</t>
  </si>
  <si>
    <t>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t>
  </si>
  <si>
    <t xml:space="preserve">
Куртка «Сайга» ТМ PRIDE — выбор для активного отдыха и городской носки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t>
  </si>
  <si>
    <t>4660335518777</t>
  </si>
  <si>
    <t>4660335518784</t>
  </si>
  <si>
    <t>4660335518791</t>
  </si>
  <si>
    <t>4660335518807</t>
  </si>
  <si>
    <t>4660335518814</t>
  </si>
  <si>
    <t>4660335518821</t>
  </si>
  <si>
    <t>4660335518838</t>
  </si>
  <si>
    <t>4660335518845</t>
  </si>
  <si>
    <t>4660335518852</t>
  </si>
  <si>
    <t>151-1201125-061</t>
  </si>
  <si>
    <t>Таир куртка для охоты PRIDE, софтшелл принт лес</t>
  </si>
  <si>
    <t xml:space="preserve">Ткань верха: Hunt-Shell: полиэстер 100%, Pride-X полиэстер 100% </t>
  </si>
  <si>
    <t>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текстовое описание: универсальная демисезонная куртка- идеальный выбор для любителей охоты</t>
  </si>
  <si>
    <t>Куртка «Таир для охоты» ТМ PRIDE — выбор для отдыха на природе и городской носки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t>
  </si>
  <si>
    <t>4660335548408</t>
  </si>
  <si>
    <t>4660335548385</t>
  </si>
  <si>
    <t>4660335548415</t>
  </si>
  <si>
    <t>4660335548392</t>
  </si>
  <si>
    <t>4660335548422</t>
  </si>
  <si>
    <t>4660335548439</t>
  </si>
  <si>
    <t>151-1201125-054</t>
  </si>
  <si>
    <t>Таир куртка для охоты PRIDE, софт-шелл, коричневый</t>
  </si>
  <si>
    <t>4660335548767</t>
  </si>
  <si>
    <t>4660335548798</t>
  </si>
  <si>
    <t>4660335548774</t>
  </si>
  <si>
    <t>4660335548804</t>
  </si>
  <si>
    <t>151-1201125-050</t>
  </si>
  <si>
    <t>Таир куртка для охоты PRIDE, софт-шелл принт камыш</t>
  </si>
  <si>
    <t xml:space="preserve">Функциональные карманы помогают держать важные мелочи под рукой
Капюшон помогает защититься от ветра, солнца и лёгких осадков
Мембранный слой помогает защищать от ветра и влаги
Водоотталкивающая обработка помогает ткани лучше переносить влажную погоду
текстовое описание: универсальная демисезонная куртка- идеальный выбор для любителей охоты
</t>
  </si>
  <si>
    <t xml:space="preserve">
Куртка «Таир для охоты» ТМ PRIDE — выбор для отдыха на природе и городской носки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t>
  </si>
  <si>
    <t>4660335548675</t>
  </si>
  <si>
    <t>4660335548651</t>
  </si>
  <si>
    <t>4660335548682</t>
  </si>
  <si>
    <t>4660335548668</t>
  </si>
  <si>
    <t>4660335548699</t>
  </si>
  <si>
    <t>4660335548705</t>
  </si>
  <si>
    <t>Аргамак куртка для охоты PRIDE, софт-шелл, принт камыш</t>
  </si>
  <si>
    <t>Куртка «Аргамак для охоты» ТМ PRIDE — выбор для активного отдыха и городской носки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t>
  </si>
  <si>
    <t>4660335537372</t>
  </si>
  <si>
    <t>4660335537389</t>
  </si>
  <si>
    <t>4660335537396</t>
  </si>
  <si>
    <t>4660335537402</t>
  </si>
  <si>
    <t>4660335537419</t>
  </si>
  <si>
    <t>4660335537426</t>
  </si>
  <si>
    <t>Аргамак куртка для охоты PRIDE, софтшелл, принт лес</t>
  </si>
  <si>
    <t>4660335537150</t>
  </si>
  <si>
    <t>4660335537167</t>
  </si>
  <si>
    <t>4660335537174</t>
  </si>
  <si>
    <t>4660335537181</t>
  </si>
  <si>
    <t>4660335537198</t>
  </si>
  <si>
    <t>4660335537204</t>
  </si>
  <si>
    <t>152-0201259123-054</t>
  </si>
  <si>
    <t>Фосса женская куртка  PRIDE, демисезонная, коричневый</t>
  </si>
  <si>
    <t>Ткань верха: таффета рип-стоп: нейлон 100%
Ткань подклада: нейлон 100%
Утеплитель: Экопух</t>
  </si>
  <si>
    <t>температура экстрим до 0 градусов
 температура комфорта +10 градусов
 анатомический крой
 удобные карманы на молнии
 воротник стойка
 регулировка по низу куртки
 куртка легко упаковывается в собственный внутренний карман и занимает минимум места в рюкзаке</t>
  </si>
  <si>
    <t>Куртка женская Fossa от NOVATEX - отличный выбор для стильных и активных женщин в холодное время года. Эта утепленная зимняя куртка из прочного нейлона с переплетением micro rip-stop обеспечивает надежную защиту от ветра и сохранение тепла. Утеплитель Экопух обеспечивает легкость и высокую теплоизоляцию, что делает куртку идеальным выбором для повседневной носки в городе или активного отдыха на свежем воздухе. Анатомический крой гарантирует идеальную посадку, а удобные карманы на молнии позволяют удобно хранить необходимые мелочи. Женская куртка Fossa от NOVATEX - Ваш надежный спутник в прохладную погоду, сочетающий в себе стиль, комфорт и функциональность. Это утепленное женское изделие может использоваться как самостоятельная одежда для прогулок в холодную погоду, а также, как дополнительный утепляющий слой для особенно холодных дней. Удобство использования подчеркивается возможностью легкой упаковки куртки в собственный внутренний карман, что делает ее идеальным выбором!</t>
  </si>
  <si>
    <t>4610097030802</t>
  </si>
  <si>
    <t>210-1201000125-054</t>
  </si>
  <si>
    <t>Охотничьи ботинки PRIDE Magnum premium (Магнум премиум) коричневый PRMHTM-BR</t>
  </si>
  <si>
    <t>Цвет: коричневый
Материал верха: нубук
Подклад: влагозащитный подклад
Материал подошвы: полиуретан, резина"	"• водостойкость до 4 часов
• материал верха - натуральный нубук с водооталкивающей пропиткой
• удобная система шнуровки FIT&amp;GO
• укрепленный носок
• комбинированная подошва - эффект антискольжения и устойчивости, гашение вибрации
• удобная колодка
• мембранный чулок
• анатомическая стелька"	"Охотничьи ботинки Магнум Премиум PRIDE  — это идеальный выбор для тех, кто ценит комфорт и надежность в условиях активного отдыха. Верх из натурального нубука обеспечивает прочность и стильный внешний вид, а удобная система шнуровки FIT&amp;GO позволяет быстро и легко регулировать посадку.
Укрепленный носок защищает Ваши пальцы от ударов, а комбинированная подошва обеспечивает эффект антискольжения и устойчивости на различных поверхностях. Удобная колодка гарантирует комфорт при длительном ношении, а чулок с анатомической стелькой дополнительно поддерживает ноги.
Эти ботинки идеально подходят для охоты и активных прогулок на природе, обеспечивая надежность и защиту в любых условиях.
Оттенок товара может незначительно отличаться от представленного на фото.</t>
  </si>
  <si>
    <t>4660335533060</t>
  </si>
  <si>
    <t>4660335533077</t>
  </si>
  <si>
    <t>4660335533084</t>
  </si>
  <si>
    <t>4660335533091</t>
  </si>
  <si>
    <t>4660335533107</t>
  </si>
  <si>
    <t>210-1201000125-148</t>
  </si>
  <si>
    <t>Охотничьи неопреновые низкие сапоги PRIDE Protect Mini (Протект Мини) хаки PRLHM-330</t>
  </si>
  <si>
    <t>Ткань верха: неопрен: полиэстер 100%
Ткань подклада: полиэстер 100%</t>
  </si>
  <si>
    <t>Материал верха: резина
Подклад: неопрен
Материал подошвы: резина RB"	
• 100% водонепроницаемость
• устойчивость к скольжению
• единая бесшовная оболочка
• высокое сопротивление к изгибу в верхней части
• неопрен 4 мм
• чулок с анатомической стелькой</t>
  </si>
  <si>
    <t>Охотничьи неопреновые короткие сапоги  Протект Мини — это идеальный выбор для активных любителей природы, обеспечивающие надежную защиту от воды и отличные дышащие способности. Средняя высота голенища обеспечивает комфорт при одевании и снятии, а также свободу движений по мокрой траве, сырой земле и мелким ручьям.
Эти сапоги гарантируют 100% водонепроницаемость, что позволяет Вам уверенно передвигаться в любых условиях. Устойчивость к скольжению обеспечивает безопасность на скользких поверхностях, а единая бесшовная оболочка предотвращает попадание влаги и грязи внутрь.
Изготовленные из неопрена толщиной 4 мм, сапоги обладают высоким сопротивлением к изгибу в верхней части, что добавляет долговечности. Чулок с анатомической стелькой обеспечивает максимальный комфорт при длительном ношении, делая эти сапоги незаменимыми в Ваших охотничьих приключениях</t>
  </si>
  <si>
    <t>4660335534425</t>
  </si>
  <si>
    <t>4660335534432</t>
  </si>
  <si>
    <t>4660335534449</t>
  </si>
  <si>
    <t>4660335534456</t>
  </si>
  <si>
    <t>Охотничьи неопреновые высокие сапоги PRIDE Protect Pro (Протект Про) хаки PRHHM-330</t>
  </si>
  <si>
    <t>Цвет: хаки
Материал верха: резина
Подклад: неопрен
Материал подошвы: резина RB
• 100% водонепроницаемость
• устойчивость к скольжению
• единая бесшовная оболочка
• высокое сопротивление к изгибу в верхней части
• неопрен 4 мм
• чулок с анатомической стелькой
• стелька из ЭВА с хлопковым покрытием"	"Охотничьи неопреновые высокие сапоги PRIDE Протект Про — это идеальный выбор для любителей активного отдыха на природе. Эти сапоги обеспечивают 100% водонепроницаемость, что позволяет Вам уверенно передвигаться по влажным и болотистым местам. Устойчивость к скольжению гарантирует безопасность на скользких поверхностях, а единая бесшовная оболочка предотвращает попадание воды и грязи внутрь.
Изготовленные из неопрена толщиной 4 мм, сапоги обеспечивают отличную теплоизоляцию и комфорт в холодную погоду. Высокое сопротивление к изгибу в верхней части добавляет долговечности, а чулок с анатомической стелькой обеспечивает поддержку и удобство при длительном ношении.
Материал верха выполнен из прочной резины, а подошва из резины R обеспечивает надежное сцепление с различными поверхностями. Эти сапоги станут надежным спутником в Ваших охотничьих приключениях.</t>
  </si>
  <si>
    <t>4660335534487</t>
  </si>
  <si>
    <t>4660335534494</t>
  </si>
  <si>
    <t>4660335534500</t>
  </si>
  <si>
    <t>210-1201000125-000</t>
  </si>
  <si>
    <t>Охотничьи неопреновые средние сапоги PRIDE Protect (Протект) Уральский лес PRMHM-930</t>
  </si>
  <si>
    <t>Аспен сигнал</t>
  </si>
  <si>
    <t>Материал верха: резина
Подклад: неопрен
Материал подошвы: резина RB
• 100% водонепроницаемость
• устойчивость к скольжению
• единая бесшовная оболочка
• высокое сопротивление к изгибу в верхней части
• неопрен 4 мм
• чулок с анатомической стелькой"</t>
  </si>
  <si>
    <t>Охотничьи неопреновые средние сапоги Протект — это идеальный выбор для активных любителей природы, обеспечивающие надежную защиту от воды и отличные дышащие способности. Средняя высота голенища обеспечивает комфорт при одевании и снятии, а также свободу движений по мокрой траве, сырой земле и мелким ручьям.
Эти сапоги гарантируют 100% водонепроницаемость, что позволяет Вам уверенно передвигаться в любых условиях. Устойчивость к скольжению обеспечивает безопасность на скользких поверхностях, а единая бесшовная оболочка предотвращает попадание влаги и грязи внутрь.
Изготовленные из неопрена толщиной 4 мм, сапоги обладают высоким сопротивлением к изгибу в верхней части, что добавляет долговечности. Чулок с анатомической стелькой обеспечивает максимальный комфорт при длительном ношении, делая эти сапоги незаменимыми в Ваших охотничьих приключениях</t>
  </si>
  <si>
    <t>4660335534555</t>
  </si>
  <si>
    <t>4660335534562</t>
  </si>
  <si>
    <t>4660335534579</t>
  </si>
  <si>
    <t>4660335534586</t>
  </si>
  <si>
    <t>4660335534609</t>
  </si>
  <si>
    <t>Охотничьи неопреновые низкие сапоги PRIDE Protect Mini (Протект мини) Уральский лес PRLHM-933</t>
  </si>
  <si>
    <t>Материал верха: резина
Подклад: неопрен
Материал подошвы: резина RB
• 100% водонепроницаемость
• устойчивость к скольжению
• единая бесшовная оболочка
• высокое сопротивление к изгибу в верхней части
• неопрен 4 мм
• чулок с анатомической стелькой. Охотничьи неопреновые средние сапоги PRIDE Протект</t>
  </si>
  <si>
    <t xml:space="preserve">
Охотничьи неопреновые короткие сапоги  Протект Мини — это идеальный выбор для активных любителей природы, обеспечивающие надежную защиту от воды и отличные дышащие способности. Средняя высота голенища обеспечивает комфорт при одевании и снятии, а также свободу движений по мокрой траве, сырой земле и мелким ручьям.
Эти сапоги гарантируют 100% водонепроницаемость, что позволяет Вам уверенно передвигаться в любых условиях. Устойчивость к скольжению обеспечивает безопасность на скользких поверхностях, а единая бесшовная оболочка предотвращает попадание влаги и грязи внутрь.
Изготовленные из неопрена толщиной 4 мм, сапоги обладают высоким сопротивлением к изгибу в верхней части, что добавляет долговечности. Чулок с анатомической стелькой обеспечивает максимальный комфорт при длительном ношении, делая эти сапоги незаменимыми в Ваших охотничьих приключениях</t>
  </si>
  <si>
    <t>4660335534340</t>
  </si>
  <si>
    <t>4660335534357</t>
  </si>
  <si>
    <t>4660335534364</t>
  </si>
  <si>
    <t>4660335534371</t>
  </si>
  <si>
    <t>4660335534388</t>
  </si>
  <si>
    <t>4660335534395</t>
  </si>
  <si>
    <t>4660335534401</t>
  </si>
  <si>
    <t>Охотничьи ботинки PRIDE Eger (Егерь) Уральский лес PRMHM-900-1</t>
  </si>
  <si>
    <t>Ткань верха: полиэстер 100%
Ткань подклада: полиэстер 100%</t>
  </si>
  <si>
    <t>Материал верха: 100% полиэстер
Подклад: сетка 100% полиэстер, дышащая
Материал подошвы: термопластичная резина, ЭВА"	
• водостойкость до 4 часов
• материал верха - комбинированный состав для надежности и эргономичности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увеличенная и укрепленная пяточная часть
• усиленный носок
• утеплитель Thinsulate
• мембранный чулок
• анатомическая стелька</t>
  </si>
  <si>
    <t>Охотничьи ботинки Егерь — это идеальный выбор для тех, кто ценит надежность и комфорт в условиях активного отдыха. Верх из комбинированного состава обеспечивает отличную эргономичность и защиту, а удобная система шнуровки с крючками-зацепами в верхней части позволяет быстро и легко регулировать посадку.
Шнурки, выполненные из водотталкивающего мультифиламента, не растягиваются, что гарантирует долговечность и надежность. Комбинированная подошва обеспечивает эффект антискольжения и гашения вибрации, что делает каждую прогулку более комфортной.
Увеличенная и укрепленная пяточная часть, а также усиленный носок обеспечивают дополнительную защиту, что особенно важно на сложных маршрутах. Чулок с анатомической стелькой гарантирует максимальный комфорт при длительном ношении. Эти ботинки станут вашим надежным спутником в любых охотничьих приключениях.</t>
  </si>
  <si>
    <t>4660335535507</t>
  </si>
  <si>
    <t>4660335535514</t>
  </si>
  <si>
    <t>4660335535521</t>
  </si>
  <si>
    <t>4660335535545</t>
  </si>
  <si>
    <t>4660335535552</t>
  </si>
  <si>
    <t>Охотничьи ботинки PRIDE Magnum (Магнум) Уральский лес PRMHM-900-2</t>
  </si>
  <si>
    <t>• водостойкость до 4 часов
• материал верха - комбинированный состав для надежности и эргономичности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укрепленная пяточная часть
• укрепленный носок
• утеплитель Thinsulate
• мембранный чулок
• анатомическая стелька</t>
  </si>
  <si>
    <t xml:space="preserve">Охотничьи ботинки Магнум — это идеальный выбор для активных любителей природы, которые ценят надежность и комфорт. Верх из комбинированного состава, включающего натуральную кожу и полиэстер, обеспечивает отличную эргономичность и защиту. Удобная система шнуровки с крючками-зацепами в верхней части позволяет быстро и легко регулировать посадку.
Шнурки, выполненные из водотталкивающего мультифиламента, не растягиваются, что гарантирует долговечность. Комбинированная подошва обеспечивает эффект антискольжения и гашения вибрации, что делает каждую прогулку более комфортной.
Укрепленная пяточная часть и носок обеспечивают дополнительную защиту, что особенно важно на сложных маршрутах. Чулок с анатомической стелькой гарантирует максимальный комфорт при длительном ношении. Эти ботинки станут вашим надежным спутником в любых охотничьих приключениях.
</t>
  </si>
  <si>
    <t>4660335535361</t>
  </si>
  <si>
    <t>4660335535378</t>
  </si>
  <si>
    <t>4660335535385</t>
  </si>
  <si>
    <t>4660335535392</t>
  </si>
  <si>
    <t>4660335535408</t>
  </si>
  <si>
    <t>4660335535415</t>
  </si>
  <si>
    <t>4660335535422</t>
  </si>
  <si>
    <t>Охотничьи ботинки PRIDE Magnum (Магнум) хаки PRMHM-300-2</t>
  </si>
  <si>
    <t xml:space="preserve">Цвет: хаки
Материал верха: натуральная кожа, 100% полиэстер, ТПУ
Подклад: сетка 100% полиэстер, дышащая
Материал подошвы:  ЭВА, резина RB"	"• водостойкость до 4 часов
• материал верха - комбинированный состав для надежности и эргономичности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укрепленная пяточная часть
• укрепленный носок
• утеплитель Thinsulate
• мембранный чулок
• анатомическая стелька
</t>
  </si>
  <si>
    <t>Охотничьи ботинки "Спайдер" ТМ PRIDE обеспечивают водостойкость до 4 часов. Верх выполнен из комбинированного состава, что гарантирует надежность и эргономичность. Удобная система шнуровки с крючками-зацепами в верхней части обеспечивает надежную фиксацию. Шнурки не растягиваются, водоталкивающие и выполнены из мультифиламента.
Комбинированная подошва обеспечивает эффект антискольжения и гашение вибрации, что делает ботинки идеальными для охоты. Укрепленная пяточная часть и носок добавляют дополнительную защиту. Утеплитель Thinsulate сохраняет тепло, а мембранный чулок обеспечивает защиту от влаги. Анатомическая стелька обеспечивает комфорт при длительном ношении.</t>
  </si>
  <si>
    <t>4660335535293</t>
  </si>
  <si>
    <t>4660335535309</t>
  </si>
  <si>
    <t>4660335535316</t>
  </si>
  <si>
    <t>4660335535323</t>
  </si>
  <si>
    <t>4660335535330</t>
  </si>
  <si>
    <t>4660335535347</t>
  </si>
  <si>
    <t>4660335535354</t>
  </si>
  <si>
    <t>Охотничьи ботинки PRIDE Spider (Спайдер) хаки PRHHM-300</t>
  </si>
  <si>
    <t>Материал верха: натуральная кожа, 100% полиэстер, ТПУ
Подклад: сетка 100% полиэстер, дышащая
Материал подошвы:  ЭВА, резина RB
• водостойкость до 4 часов
• материал верха - комбинированный состав для надежности и эргономичности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укрепленная пяточная часть
• укрепленный носок
• утеплитель Thinsulate
• мембранный чулок
• анатомическая стелька</t>
  </si>
  <si>
    <t>Охотничьи ботинки Спайдер обеспечивают водостойкость до 4 часов. Верх выполнен из комбинированного состава, что гарантирует надежность и эргономичность. Удобная система шнуровки с крючками-зацепами в верхней части обеспечивает надежную фиксацию. Шнурки не растягиваются, водоталкивающие и выполнены из мультифиламента.
Комбинированная подошва обеспечивает эффект антискольжения и гашение вибрации, что делает ботинки идеальными для охоты. Укрепленная пяточная часть и носок добавляют дополнительную защиту. Утеплитель Thinsulate сохраняет тепло, а мембранный чулок обеспечивает защиту от влаги. Анатомическая стелька обеспечивает комфорт при длительном ношении.</t>
  </si>
  <si>
    <t>4660335535156</t>
  </si>
  <si>
    <t>4660335535163</t>
  </si>
  <si>
    <t>4660335535170</t>
  </si>
  <si>
    <t>4660335535187</t>
  </si>
  <si>
    <t>4660335535194</t>
  </si>
  <si>
    <t>4660335535200</t>
  </si>
  <si>
    <t>4660335535217</t>
  </si>
  <si>
    <t>Охотничьи ботинки PRIDE Eger (Егерь) хаки PRMHM-300-1</t>
  </si>
  <si>
    <t>Материал верха: 100% полиэстер
Подклад: сетка 100% полиэстер, дышащая
Материал подошвы: термопластичная резина, ЭВА"    
• водостойкость до 4 часов
• материал верха - комбинированный состав для надежности и эргономичности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и гашения вибрации
• увеличенная и укрепленная пяточная часть
• усиленный носок
• утеплитель Thinsulate
• мембранный чулок
• анатомическая стелька</t>
  </si>
  <si>
    <t>Охотничьи ботинки Егерь — это идеальный выбор для тех, кто ценит надежность и комфорт в условиях активного отдыха. Верх из комбинированного состава обеспечивает отличную эргономичность и защиту, а удобная система шнуровки с крючками-зацепами в верхней части позволяет быстро и легко регулировать посадку.
Шнурки, выполненные из водотталкивающего мультифиламента, не растягиваются, что гарантирует долговечность и надежность. Комбинированная подошва обеспечивает эффект антискольжения и гашения вибрации, что делает каждую прогулку более комфортной.
Увеличенная и укрепленная пяточная часть, а также усиленный носок обеспечивают дополнительную защиту, что особенно важно на сложных маршрутах. Чулок с анатомической стелькой гарантирует максимальный комфорт при длительном ношении. Эти ботинки станут вашим надежным спутником в любых охотничьих приключениях."</t>
  </si>
  <si>
    <t>4660335535439</t>
  </si>
  <si>
    <t>4660335535446</t>
  </si>
  <si>
    <t>210-1201170123-054</t>
  </si>
  <si>
    <t>Орсис охотничьи ботинки мужские PRIDE PRHHM-008, коричневый</t>
  </si>
  <si>
    <t>Ткань верха: кожа</t>
  </si>
  <si>
    <t>Верх: водонепроницаемый натуральный нубук + нейлон 1200D
Подкладка: дышащая сетка
Водонепроницаемая и дышащая мембрана Sympatex
Стелька анатомической формы с высокой степенью влагопоглощения
Двухкомпонентная противоскользящая резиновая подошва + амортизирующий материал EVA MD
Резиновый усиленный рант по периметру
Шнурки, водоотталкивающие
Крючки из алюминиевого литья и цинкового сплава, все детали не содержат никеля</t>
  </si>
  <si>
    <t>Надёжные походные ботинки Орсис из натуральной кожи с грязе-водоотталкивающей пропиткой. Отлично подойдут как для охоты, так и для средней сложности многодневного похода. Верх из натуральной кожи надёжно защищён по периметру широким резиновым рантом, значительно увеличивающим износостойкость. Двухзонная система шнуровки позволяет достичь максимально анатомичной подгонки. Амортизирующая подошва уверено взаимодействует со сложными поверхностями. Влагостойкая воздухопроницаемая мембрана Sympatex уверенно поддерживает комфортный внутренний микроклимат. Обувь дополнена сигнальными элементами для обеспечения дополнительной безопасности на охоте.</t>
  </si>
  <si>
    <t>4610097065880</t>
  </si>
  <si>
    <t>4610097065903</t>
  </si>
  <si>
    <t>4610097065910</t>
  </si>
  <si>
    <t>220-1201045123-148</t>
  </si>
  <si>
    <t>Сапоги Boar. Цвет: хаки</t>
  </si>
  <si>
    <t>• анатомическая форма
• неопрен 5 мм
• дышащий слой Air Mesh 2,5
• утеплитель Thinsulate 3M  - 600гр
• флисовый подклад
• амортизирующая стелька из EVA
• комбинированная подошва
• сапожок из высококачественной резины
• метод крепления - вулканизация
Температурный диапазон: от 0 до -45 С</t>
  </si>
  <si>
    <t>Утепленные зимние охоьтничьи сапоги отлично подойдут для использования даже в сильный мороз. Голенище выполнено из качественного неопрена и дополнено слоем сетки Air-Mesh с флисовой подкладкой. Благодаря такому сочетанию материалов голенище отлично сохраняет тепло, при этом хорошо вентилируется и способствует эффективному отведению влаги. Сапог выполнен из высококачественной морозостойкой резины. Все соединения выполнены при помощи вулканизации. Эффективная теплоизоляция достигается при помощи фирменного утеплителя 3M Thinsulate. Высокотехнологичная подошва выполнена из слоя материала ЭВА и дополнена резиновым протектором, благодаря чему имеет хорошие теплоизоляционные свойства, хорошо амортизирует во время движения и обладает высокой прочностью и сцеплением при небольшом весе. Сапоги маломерят на размер.</t>
  </si>
  <si>
    <t>4610097024863</t>
  </si>
  <si>
    <t>4610097024870</t>
  </si>
  <si>
    <t>220-1201236123-054</t>
  </si>
  <si>
    <t>Охотничьи неопреновые сапоги PRIDE Teal(Тил), коричневый</t>
  </si>
  <si>
    <t>Ткань верха: нейлон 100%
Ткань подклада: сетка: полиэстер 100%</t>
  </si>
  <si>
    <t>Неопреновые сапоги PRIDE Тил предназначены для тех, кто любит активный отдых на природе. Идеально подходят для кемпинга, охоты, рыбалки и внедорожных видов спорта, Сапоги с самым высоким голенищем в линейке, позволяют заходить немного глубже в воду, чем младшие собратья. 
В данной модели применяется технология, позволяющая создать единую бесшовную оболочку для повышения долговечности и снижения веса на 30%. 
• 100% водонепроницаемость
• устойчивость к скольжению
• единая бесшовная оболочка
• высокое сопротивление к изгибу в верхней части
• неопрен 4 мм
верх: неопрен 4мм                      
цвет: коричневый
сапожок: резина
протектор: средний, тракторного типа</t>
  </si>
  <si>
    <t>4610097058806</t>
  </si>
  <si>
    <t>310-2201144123-050</t>
  </si>
  <si>
    <t>Магнум бейсболка PRIDE, софтшелл, камыш</t>
  </si>
  <si>
    <t>Ткань верха: софтшелл на флисе: полиэстер 90%, спандекс 10%
Ткань подклада: алова: полиэстер 100%</t>
  </si>
  <si>
    <t>Утяжка по обхвату головы для регулировки объема
Жесткий козырек</t>
  </si>
  <si>
    <t xml:space="preserve">Утепленнная бейсболка из мягкой трехслойной мембранной ткани софт-шелл. Защищает от ветра и осадков, не промокает и хорошо дышит. Прекрасно подходит для использования прохладным летом или теплой осенью.
</t>
  </si>
  <si>
    <t>4610097044724</t>
  </si>
  <si>
    <t>310-2201144123-061</t>
  </si>
  <si>
    <t>Магнум бейсболка PRIDE, софтшелл, лес</t>
  </si>
  <si>
    <t>Материал:софт шелл
Премиальное качество изготовления
Хорошо держит и восстанавливает форму
Утяжка по обхвату головы для регулировки объема
Жесткий козырек</t>
  </si>
  <si>
    <t>Классическая бейсболка Winchester с изогнутым козырьком — это идеальное дополнение к одноименному костюму, созданное для тех, кто ценит комфорт, стиль и функциональность. Выполненная из высококачественной бесшумной ткани Бавария, бейсболка обладает превосходными показателями водо- и ветронепроницаемости с мембраной 10000/10000, что делает ее первоклассным выбором для охоты и активного отдыха.
Изогнутый козырек надежно защитит ваши глаза от ярких солнечных лучей, позволяя сосредоточиться на охоте или прогулке на свежем воздухе. Благодаря использованию инновационных материалов, бейсболка остается такой же бесшумной, как сам костюм, что особенно важно в моменты, когда тишина играет ключевую роль. Мягкая, бархатистая текстура ткани приближает ее к несравненному комфорту, делая изделие приятным на ощупь и незаменимым в любое время года.
Кроме охоты, бейсболка Winchester отлично впишется в городской стиль. Ее универсальный дизайн и стильные линии позволяют сочетать ее с повседневной одеждой, создавая гармоничные образы для прогулок по городу или встреч с друзьями. Функциональные характеристики, такие как защита от дождя, делают ее практичным выбором для любых условий. Эта бейсболка не только практична и комфортна, но и добавляет нотку элегантности в ваш гардероб, подчеркивая индивидуальный стиль и вкус своего владельца.</t>
  </si>
  <si>
    <t>4610097044717</t>
  </si>
  <si>
    <t>310-2201144123-148</t>
  </si>
  <si>
    <t>Магнум бейсболка PRIDE, хаки</t>
  </si>
  <si>
    <t>Ткань верха: исландия: полиэстер 85%, нейлон 15%
Ткань подклада: полиэстер 100%</t>
  </si>
  <si>
    <t>Водоотталкивающая обработка помогает ткани лучше переносить влажную погоду
Пич-эффект делает ткань приятнее на ощупь и комфортнее в носке
Усиленные зоны повышают износостойкость в местах активной нагрузки</t>
  </si>
  <si>
    <t>Бейсболка «Магнум» ТМ PRIDE — выбор для отдыха на природе и охоты в межсезонье. Усиленные зоны и стойкие материалы добавляют изделию надёжности там, где нагрузка выше.
Материал изделия подобран для практичной носки, комфорта и надёжности. Ткань верха: Исландия. Состав: 85% полиэстер, 15% нейлон.
Сезон: демисезон</t>
  </si>
  <si>
    <t>4660335536689</t>
  </si>
  <si>
    <t>310-2201062123-061</t>
  </si>
  <si>
    <t>Винчестер бейсболка PRIDE, лес</t>
  </si>
  <si>
    <t>Ткань верха: бавария: полиэстер 100%
Ткань подклада: алова: полиэстер 100%</t>
  </si>
  <si>
    <t>Водоотталкивающая обработка помогает ткани лучше переносить влажную погоду
Усиленные зоны повышают износостойкость в местах активной нагрузки
Продуманная конструкция сохраняет комфорт при длительной носке</t>
  </si>
  <si>
    <t>Бейсболка «Винчестер» ТМ PRIDE — выбор для отдыха на природе и охоты в межсезонье. Усиленные зоны и стойкие материалы добавляют изделию надёжности там, где нагрузка выше.
Материал изделия подобран для практичной носки, комфорта и надёжности. Ткань верха: Имитация шерсти. Состав: 100% полиэстер.
Сезон: демисезон</t>
  </si>
  <si>
    <t>4610097031762</t>
  </si>
  <si>
    <t>310-2201062123-054</t>
  </si>
  <si>
    <t>Винчестер бейсболка PRIDE, коричневый</t>
  </si>
  <si>
    <t xml:space="preserve">
Бейсболка «Винчестер» ТМ PRIDE — выбор для отдыха на природе и охоты в межсезонье. Усиленные зоны и стойкие материалы добавляют изделию надёжности там, где нагрузка выше.
Материал изделия подобран для практичной носки, комфорта и надёжности. Ткань верха: Имитация шерсти. Состав: 100% полиэстер.
Сезон: демисезон
</t>
  </si>
  <si>
    <t>4660335548347</t>
  </si>
  <si>
    <t>Гель для стирки мембранных тканей 50 мл</t>
  </si>
  <si>
    <t>Универсальный гель для стирки мембранных тканей
Эффективная формула для очистки от загрязнений мембранной ткани и восстановления водоотталкивающих свойств.
Не стремитесь часто стирать изделие из мембраны. Небольшие загрязнения лучше удалять локально щадящими методами, влажной салфеткой, тряпкой или мягкой щеткой, чтобы не повредить мембрану под основным слоем ткани. Гель предназначен для того, чтобы продлить срок службы изделия с сохранением его влагозащитных, дышащих свойств и внешнего вида. Стирайте изделия с мембраной только при серьезных загрязнениях.
Индивидуальная упаковка на каждую стирку.</t>
  </si>
  <si>
    <t>2001216250225</t>
  </si>
  <si>
    <t>162-1202243124-112</t>
  </si>
  <si>
    <t>Тундра толстовка GRAYLING, демисезонный, флис, синий</t>
  </si>
  <si>
    <t>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Эластичные элементы помогают изделию лучше садиться по фигуре</t>
  </si>
  <si>
    <t>Толстовка «Тундра» ТМ GRAYLING — выбор для рыбалки, туризма и активного отдыха в межсезонье. Антипиллинг повышает износостойкость материала и помогает дольше сохранять аккуратный внешний вид.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демисезон</t>
  </si>
  <si>
    <t>4610097091575</t>
  </si>
  <si>
    <t>4610097091599</t>
  </si>
  <si>
    <t>162-1202243123-031</t>
  </si>
  <si>
    <t>Тундра толстовка GRAYLING, флис, демисезонная, графит</t>
  </si>
  <si>
    <t>4610097068508</t>
  </si>
  <si>
    <t>162-1202243123-148</t>
  </si>
  <si>
    <t>Тундра толстовка GRAYLING, демисезонная, флис, хаки</t>
  </si>
  <si>
    <t>4610097091483</t>
  </si>
  <si>
    <t>162-0202243123-031</t>
  </si>
  <si>
    <t>Тундра женская толстовка GRAYLING, демисезонная, флис, графит</t>
  </si>
  <si>
    <t>анатомический крой
 прилегающий капюшон на резинке
 плоские швы
 ветрозащитная планка под молнией
 удобные карманы</t>
  </si>
  <si>
    <t>Толстовка Тундра из комфортного, теплого и дышащего флиса будет незаменимым помощником на рыбалке в прохладную погоду. Оптимально сочетается с демисезонными и зимними костюмами. Для максимального комфорта рекомендуем использовать толстовку Тундра с влагоотводящим термобельем, например с моделью Синара.</t>
  </si>
  <si>
    <t>4610097077739</t>
  </si>
  <si>
    <t>4610097077753</t>
  </si>
  <si>
    <t>4610097077760</t>
  </si>
  <si>
    <t>4610097077777</t>
  </si>
  <si>
    <t>4610097077784</t>
  </si>
  <si>
    <t>4610097077791</t>
  </si>
  <si>
    <t>4610097077821</t>
  </si>
  <si>
    <t>162-1202261123-031</t>
  </si>
  <si>
    <t>Фьорд толстовка GRAYLING, демисезонная, флис, графит</t>
  </si>
  <si>
    <t>Функциональные карманы помогают держать важные мелочи под рукой
Продуманная конструкция сохраняет комфорт при длительной носке
Практичные материалы подходят для активного использования и частых выездов</t>
  </si>
  <si>
    <t>Толстовка «Фьорд» ТМ GRAYLING — выбор для рыбалки, туризма, активного отдыха и повседневное назначение в межсезонье. Продуманные карманы и застёжки делают модель удобной для вещей, которые должны быть под рукой.
Материал изделия подобран для практичной носки, комфорта и надёжности. Ткань верха: Трикотаж вязанка. Состав: 100% полиэстер.
Сезон: демисезон</t>
  </si>
  <si>
    <t>4610097085550</t>
  </si>
  <si>
    <t>4610097085567</t>
  </si>
  <si>
    <t>4610097085574</t>
  </si>
  <si>
    <t>4610097085581</t>
  </si>
  <si>
    <t>4610097085598</t>
  </si>
  <si>
    <t>4610097085604</t>
  </si>
  <si>
    <t>4610097085611</t>
  </si>
  <si>
    <t>4610097085628</t>
  </si>
  <si>
    <t>160-1202006123-031</t>
  </si>
  <si>
    <t>Алдан жилет GRAYLING, графит</t>
  </si>
  <si>
    <t>Ткань верха: 100% полиэстер
Ткань подклада: полиэстер 100%
Утеплитель: Экопух</t>
  </si>
  <si>
    <t>Воротник-стойка дополнительно защищает шею от ветра и холода
Функциональные карманы помогают держать важные мелочи под рукой
Мембранный слой помогает защищать от ветра и влаги
Водоотталкивающая обработка помогает ткани лучше переносить влажную погоду</t>
  </si>
  <si>
    <t>Жилет «Алдан»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демисезон</t>
  </si>
  <si>
    <t>4660335510276</t>
  </si>
  <si>
    <t>4660335510283</t>
  </si>
  <si>
    <t>4660335510290</t>
  </si>
  <si>
    <t>4660335510306</t>
  </si>
  <si>
    <t>4660335510313</t>
  </si>
  <si>
    <t>4660335510320</t>
  </si>
  <si>
    <t>4660335510337</t>
  </si>
  <si>
    <t>4660335510344</t>
  </si>
  <si>
    <t>4660335510351</t>
  </si>
  <si>
    <t>160-1202006123-112</t>
  </si>
  <si>
    <t>Алдан жилет GRAYLING, т.синий</t>
  </si>
  <si>
    <t>Ткань верха: полиэстер 100%
Ткань подклада: полиэстер 100%
Утеплитель: Экопух</t>
  </si>
  <si>
    <t>Жилет «Алдан»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Сезон: демисезон</t>
  </si>
  <si>
    <t>4660335510160</t>
  </si>
  <si>
    <t>4660335510177</t>
  </si>
  <si>
    <t>4660335510184</t>
  </si>
  <si>
    <t>4660335510191</t>
  </si>
  <si>
    <t>4660335510207</t>
  </si>
  <si>
    <t>4660335510214</t>
  </si>
  <si>
    <t>4660335510221</t>
  </si>
  <si>
    <t>4660335510238</t>
  </si>
  <si>
    <t>4660335510245</t>
  </si>
  <si>
    <t>р-р 64-66 рост 182-188</t>
  </si>
  <si>
    <t>4660335510252</t>
  </si>
  <si>
    <t>120-1202037123-154</t>
  </si>
  <si>
    <t>Беринг костюм для рыбалки GRAYLING, софтшелл</t>
  </si>
  <si>
    <t>Материал отводит влагу от тела и поддерживает комфортный микроклимат
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Водоотталкивающая обработка помогает ткани лучше переносить влажную погоду
Индивидуальная упаковка (сумка)</t>
  </si>
  <si>
    <t>Костюм «Беринг»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демисезон</t>
  </si>
  <si>
    <t>4610097070549</t>
  </si>
  <si>
    <t>4610097070556</t>
  </si>
  <si>
    <t>4610097070563</t>
  </si>
  <si>
    <t>4610097070587</t>
  </si>
  <si>
    <t>4610097070594</t>
  </si>
  <si>
    <t>4610097070600</t>
  </si>
  <si>
    <t>4610097070617</t>
  </si>
  <si>
    <t>4610097070624</t>
  </si>
  <si>
    <t>4610097070631</t>
  </si>
  <si>
    <t>120-1202037125-135</t>
  </si>
  <si>
    <t>Беринг костюм для рыбалки GRAYLING, софтшелл, т.синий</t>
  </si>
  <si>
    <t>Ткань верха: софтшелл на флисе: полиэстер 90%, спандекс 10%
Ткань вставок: софт-шелл принт: полиэстер 90%, спандекс 10%</t>
  </si>
  <si>
    <t>т.синий</t>
  </si>
  <si>
    <t>Материал отводит влагу от тела и поддерживает комфортный микроклимат
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Водоотталкивающая обработка помогает ткани лучше переносить влажную погоду</t>
  </si>
  <si>
    <t>Костюм «Беринг»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демисезон
Температура комфорта +10 градусов,температура экстрим до 0 градусов</t>
  </si>
  <si>
    <t>4660335534708</t>
  </si>
  <si>
    <t>4660335534715</t>
  </si>
  <si>
    <t>4660335534722</t>
  </si>
  <si>
    <t>4660335534739</t>
  </si>
  <si>
    <t>4660335534746</t>
  </si>
  <si>
    <t>4660335534777</t>
  </si>
  <si>
    <t>4660335534784</t>
  </si>
  <si>
    <t>4660335534791</t>
  </si>
  <si>
    <t>4660335534807</t>
  </si>
  <si>
    <t>4660335534814</t>
  </si>
  <si>
    <t>120-0202191123-154</t>
  </si>
  <si>
    <t>Рица женский костюм для рыбалки GRAYLING, софтшелл, черный</t>
  </si>
  <si>
    <t>Мембрана: PROTEKT 10 000/10 000
 Температура комфорт: +10 градусов
 Температура экстрим: 0 градусов
 Вентиляция в области подмышечных впадин
 Ветрозащитная планка под центральной молнией
 Регулировка по низу куртки
 Нити COAST с влагоотталкивающим эффектом
 Светоотражающие элементы</t>
  </si>
  <si>
    <t xml:space="preserve">Женский демисезонный костюм с Рица с анатомическим кроем для любительниц рыбной ловли.
Не шумный и приятный мембранный материал софт-шелл не стесняет движений, защищает от ветра и дождя, предлагая вам только комфорт. Тефлоновое покрытие не дает влаге и грязи оставаться на куртке, уменьшая количество стирок. Нити Coats препятствуют попаданию влаги через швы изделия. Капюшон плотно облегает голову и регулируется в обхвате. Для полноты движений и комфорта при ходьбе брюки дополнены ластовицей – специальной вставкой, обеспечивающей еще большую анатомичность изделия, повторяя изгибы тела.
</t>
  </si>
  <si>
    <t>4610097068294</t>
  </si>
  <si>
    <t>4610097068300</t>
  </si>
  <si>
    <t>4610097068317</t>
  </si>
  <si>
    <t>4610097068324</t>
  </si>
  <si>
    <t>4610097068331</t>
  </si>
  <si>
    <t>4610097068348</t>
  </si>
  <si>
    <t>4610097068362</t>
  </si>
  <si>
    <t>120-0202191123-018</t>
  </si>
  <si>
    <t>Рица женский костюм для рыбалки GRAYLING, софтшелл, бирюзово-черный</t>
  </si>
  <si>
    <t>бирюзовый/черный</t>
  </si>
  <si>
    <t>Материал отводит влагу от тела и поддерживает комфортный микроклимат
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Водоотталкивающая обработка помогает ткани лучше переносить влажную погоду
Эластичные элементы помогают изделию лучше садиться по фигуре</t>
  </si>
  <si>
    <t xml:space="preserve">Костюм «Рица»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демисезон
Температура комфорт: +10 градусов,температура экстрим: 0 </t>
  </si>
  <si>
    <t>4660335514380</t>
  </si>
  <si>
    <t>4660335514403</t>
  </si>
  <si>
    <t>4660335514410</t>
  </si>
  <si>
    <t>4660335514427</t>
  </si>
  <si>
    <t>4660335514434</t>
  </si>
  <si>
    <t>4660335514441</t>
  </si>
  <si>
    <t>4660335514458</t>
  </si>
  <si>
    <t>4660335514465</t>
  </si>
  <si>
    <t>4660335514472</t>
  </si>
  <si>
    <t>121-0202000125-</t>
  </si>
  <si>
    <t>Онега костюм женский GRAYLING, демисезонный, т.серый-серый</t>
  </si>
  <si>
    <t>Ткань верха: нейлон 100%
Ткань вставок: нейлон 100% 
Ткань подклада: полиэстер 100%</t>
  </si>
  <si>
    <t>т.серый-графит</t>
  </si>
  <si>
    <t>4660335548866</t>
  </si>
  <si>
    <t>4660335548873</t>
  </si>
  <si>
    <t>4660335548880</t>
  </si>
  <si>
    <t>4660335548903</t>
  </si>
  <si>
    <t>4660335548910</t>
  </si>
  <si>
    <t>4660335548927</t>
  </si>
  <si>
    <t>121-1202238123-122</t>
  </si>
  <si>
    <t>Торнио комбинезон GRAYLING, флис, т.графит</t>
  </si>
  <si>
    <t>флис: полиэстер 100%, 300 г/м2; анатомический крой¶ пройма и горловина окантованы резинкой¶ плоские швы¶ резинка по талии спинки</t>
  </si>
  <si>
    <t>Комбинезон Торнио из флиса предназначен для забродной рыбалки с вейдерсами в качестве поддевы. Прекрасно защищает от холода. Комбинезон применим не только в комбинации с забродной экипировкой, но и с любой мембранной влагозащитной одеждой. Двухзамковая молния, манжеты с отверстиями для пальцев</t>
  </si>
  <si>
    <t>4660335500734</t>
  </si>
  <si>
    <t>121-1202208123-140</t>
  </si>
  <si>
    <t>Скат V2 костюм для рыбалки GRAYLING демисезонный т.хаки</t>
  </si>
  <si>
    <t>Ткань верха: таслан: нейлон 100%
Ткань вставок: кошачий глаз, нейлон 100%
Ткань подклада: флис: полиэстер 100%</t>
  </si>
  <si>
    <t>Анатомический крой обеспечивает удобную посадку и свободу движений
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Мембранный слой помогает защищать от ветра и влаги
Водоотталкивающая обработка помогает ткани лучше переносить влажную погоду</t>
  </si>
  <si>
    <t>Костюм «Скат V2»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демисезон</t>
  </si>
  <si>
    <t>4660335515769</t>
  </si>
  <si>
    <t>4660335515783</t>
  </si>
  <si>
    <t>4660335515790</t>
  </si>
  <si>
    <t>4660335515806</t>
  </si>
  <si>
    <t>4660335515813</t>
  </si>
  <si>
    <t>4660335515820</t>
  </si>
  <si>
    <t>4660335515844</t>
  </si>
  <si>
    <t>4660335515851</t>
  </si>
  <si>
    <t>121-1202208123-100</t>
  </si>
  <si>
    <t>Скат костюм для рыбалки GRAYLING, демисезонный, серый</t>
  </si>
  <si>
    <t>Анатомический крой обеспечивает удобную посадку и свободу движений
Флис приятен к телу, помогает удерживать тепло и быстро сохнет
Функциональные карманы помогают держать важные мелочи под рукой
Капюшон помогает защититься от ветра, солнца и лёгких осадков
Светоотражающие элементы повышают заметность в тёмное время суток
Мембранный слой помогает защищать от ветра и влаги
Водоотталкивающая обработка помогает ткани лучше переносить влажную погоду
Индивидуальная упаковка (сумка)</t>
  </si>
  <si>
    <t>Костюм «Скат»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демисезон</t>
  </si>
  <si>
    <t>4610097069734</t>
  </si>
  <si>
    <t>4610097069758</t>
  </si>
  <si>
    <t>4610097069949</t>
  </si>
  <si>
    <t>4610097069963</t>
  </si>
  <si>
    <t>4610097069970</t>
  </si>
  <si>
    <t>4610097069987</t>
  </si>
  <si>
    <t>4610097070044</t>
  </si>
  <si>
    <t>4610097070051</t>
  </si>
  <si>
    <t>4610097070068</t>
  </si>
  <si>
    <t>Скат костюм для рыбалки GRAYLING, демисезонный, т.хаки</t>
  </si>
  <si>
    <t>Ткань верха: таслан: нейлон 100%, 186 г/м2
Ткань вставок: кошачий глаз, нейлон 100%
Ткань подклада: флис: полиэстер 100%</t>
  </si>
  <si>
    <t xml:space="preserve"> Костюм «Скат» ТМ GRAYLING — выбор для рыбалки, туризма и активного отдыха в межсезонье.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демисезон</t>
  </si>
  <si>
    <t>4610097068171</t>
  </si>
  <si>
    <t>4610097068188</t>
  </si>
  <si>
    <t>4610097068201</t>
  </si>
  <si>
    <t>4610097068256</t>
  </si>
  <si>
    <t>4610097068263</t>
  </si>
  <si>
    <t>130-1202229123-108</t>
  </si>
  <si>
    <t>Таймень вейдерсы для рыбалки GRAYLING GRWF3-001, серый/т.серый</t>
  </si>
  <si>
    <t>серый/т.серый</t>
  </si>
  <si>
    <t>3-хслойный материал способен выдерживать непрерывное нахождение в воде в течение 24 часов.Мембрана PROTEKT 17000/7000 позволяет телу дышать и не пропускает воду внутрь. Покрытие Teflon® отталкивает грязь и влагу, не оставляя на ткани следов и разводов. Неопреновые носки толщиной 4 мм для защиты от воды. Эргономичный крой в области колен улучшает подвижность и уменьшает износ материала. Утяжка по верхнему краю для предотвращения попадания воды внутрь вейдерсов. Вместительный нагрудный карман с влагозащитной молнией для предметов, которые необходимо иметь под рукой. Внутренний откидной карман с влагозащитной молнией для телефона, ключей или бумажника. Эластичные подтяжки и ремень позволяют быстро регулировать посадку по фигуре. Крючок для соединения с ботинком для плотного прилегания и защиты от воды и грязи. D-образные кольца для крепления рыболовных снастей и инструментов. Прочные петли для просушки вейдерсов . Герметично проклеенные швы и молнии для 100% защиты от воды. Светоотражающий брендинг и сумка.</t>
  </si>
  <si>
    <t>"
Усовершенствованная модель премиальных вейдерсов Таймень, это не только надёжная защита от воды и грязи, но и максимальный комфорт и свобода движений. Превосходный вариант для забродной рыбалки, катания на квадроциклах и других видов активного отдыха на природе. Вейдерсы изготовлены из прочной 3-слойной мембранной  ткани 17000/7000, обеспечивающей максимальную защиту от воды и ветра. Благодаря высокой водонепроницаемости и дышащей способности, материал способен выдерживать непрерывное нахождение в воде в течение 24 часов.
Продуманный дизайн гарантирует исключительное удобство и свободу движений. Эргономичные 3D-коленные вставки, верхний нагрудный карман с удобным доступом, а также теплые карманы для рук обеспечат максимальный комфорт даже в самых экстремальных условиях. Проклеенные швы надежно защищают от протекания. Вейдерсы Таймень- идеальный выбор для настоящих ценителей рыбалки. Высококачественные материалы и безупречное исполнение позволят Вам сосредоточиться на любимом деле, не отвлекаясь на неудобства. Будьте уверены - эти вейдерсы прослужат Вам долгие годы!</t>
  </si>
  <si>
    <t>р-р L (42-44) 13190181</t>
  </si>
  <si>
    <t>4610097092220</t>
  </si>
  <si>
    <t>р-р LK (43-46)</t>
  </si>
  <si>
    <t>4610097092237</t>
  </si>
  <si>
    <t>р-р LL (43-46)</t>
  </si>
  <si>
    <t>4610097092244</t>
  </si>
  <si>
    <t>р-р M (41-43)</t>
  </si>
  <si>
    <t>4610097092251</t>
  </si>
  <si>
    <t>р-р MK (42-44)</t>
  </si>
  <si>
    <t>4610097092268</t>
  </si>
  <si>
    <t>р-р ML (42-44)</t>
  </si>
  <si>
    <t>4610097092275</t>
  </si>
  <si>
    <t>р-р S (40-42)</t>
  </si>
  <si>
    <t>4610097092282</t>
  </si>
  <si>
    <t>р-р XL (44-46)</t>
  </si>
  <si>
    <t>4610097092299</t>
  </si>
  <si>
    <t>р-р XLK (44-46)</t>
  </si>
  <si>
    <t>4610097092305</t>
  </si>
  <si>
    <t>р-р XLS (42-44)</t>
  </si>
  <si>
    <t>4610097092312</t>
  </si>
  <si>
    <t>р-р XXL (44-46)</t>
  </si>
  <si>
    <t>4610097092329</t>
  </si>
  <si>
    <t>131-1202037123-154</t>
  </si>
  <si>
    <t>Беринг брюки GRAYLING, софтшелл, черный</t>
  </si>
  <si>
    <t>Температура экстрим до 0 градусов. Температура комфорта +10 градусов, анатомический крой, мембрана PROTEKT 10000/10000, нитки с влагоотталкивающим эффектом, тефлоновое покрытие, влагозащитные молнии карманов, регулировка низа</t>
  </si>
  <si>
    <t>Брюки Беринг предназначены для рыбалки в прохладную и дождливую погоду. Могут использоваться с весны до поздней осени. Мембранная ткань софт-шелл с тефлоновой пропиткой  защищает от холода, ветра и осадков. Влагозащитные нитки защитят швы от воды. Пояс на резинке , защита поясницы,  застежка на молнию и пуговицы. Шлевки для ремня. Карманы на молнии.  Анатомический крой и ластовица в шаговом шве обеспечивают комфорт передвижения. Регулировка низа.  Брюки Беринг могут использоваться как на рыбалке так и в городе.</t>
  </si>
  <si>
    <t>4610097071706</t>
  </si>
  <si>
    <t>4610097071713</t>
  </si>
  <si>
    <t>4610097071720</t>
  </si>
  <si>
    <t>4610097071737</t>
  </si>
  <si>
    <t>4610097071744</t>
  </si>
  <si>
    <t>4610097071775</t>
  </si>
  <si>
    <t>4610097071782</t>
  </si>
  <si>
    <t>131-1202139123-154</t>
  </si>
  <si>
    <t>Лиман брюки (софт-шелл, черный)</t>
  </si>
  <si>
    <t>Ткань верха: софтшелл: полиэстер 94%, спандекс 6%</t>
  </si>
  <si>
    <t>анатомический крой
 широкий пояс
 карманы на молниях
 мембрана PROTEKT 10000/10000</t>
  </si>
  <si>
    <t>Удобные практичные брюки для рыбалки Лиман GRAYLING из многослойной водоотталкивающей ткани софт-шелл с флисом.</t>
  </si>
  <si>
    <t>4610097072062</t>
  </si>
  <si>
    <t>150-1202000125-031</t>
  </si>
  <si>
    <t>Балтым толстовка GRAYLING, графит</t>
  </si>
  <si>
    <t>Ткань верха: Флис каракуль 330гр/м2,100% пэ.
Ткань вставок: Таффета рип-стоп 75гр/м2, 100% нейлон, PU 5000м, 290Т, WR
Ткань подклада: Таффета микро рип-стоп 38гр/м2, 100% нейлон, WR, oil cire</t>
  </si>
  <si>
    <t>застежка и планки: центральная на 1-замковую молнию с внутренней ветрозащитной планкой у ворота
карманы в куртке:	два боковых с теплой подкладкой , один верхний противоход на левой полочке</t>
  </si>
  <si>
    <t xml:space="preserve">Всесезонная куртка Балтым отлично подходит для активного отдыха. В отличие от аналогичных толстовок из флиса, благодаря более длинному ворсу и подкладке из нейлона, дольше сохраняет тепло. Благодаря микроволокну в составе он отлично сохраняет тепло и хорошо пропускает воздух. Легкая, удобная, с износостойкими вставками - усилениями из рип-стопа на плечах, воротнике и рукавах. Есть мелочи, которые хочется держать под рукой. 3 кармана на молнии позволят захватить с собой все самое необходимое. Низ рукавов на резинке, Регулировка по низу куртки на эластичный шнур с фиксаторами. Может использоваться как самостоятельное изделие так и в послойной концепции как утепляющий слой.	</t>
  </si>
  <si>
    <t>4660335554263</t>
  </si>
  <si>
    <t>4660335554270</t>
  </si>
  <si>
    <t>4660335554409</t>
  </si>
  <si>
    <t>4660335554423</t>
  </si>
  <si>
    <t>4660335554430</t>
  </si>
  <si>
    <t>151-0202000125-</t>
  </si>
  <si>
    <t>Томь куртка женская для рыбалки GRAYLING, софтшелл, принт чёрные волны</t>
  </si>
  <si>
    <t>черные волны</t>
  </si>
  <si>
    <t>Женская демисезонная куртка «Томь» – идеальное сочетание комфорта и функциональностию.
Изготовлена из высокотехнологичного софтшелла на флисе (90% полиэстер, 10% спандекс), который обеспечивает надежную защиту от ветра, сохраняя при этом легкость и свободу движений. Анатомический крой и длина да бедер  делают эту куртку универсальной – она одинаково хорошо подойдет как для прогулок по городу, так и для активного отдыха на природе. Удобные карманы, регулируемый капюшон и эластичные манжеты добавят комфорта в любую погоду. Световозвращающие элементы сделают вас заметным в темное время суток.</t>
  </si>
  <si>
    <t>4660335548279</t>
  </si>
  <si>
    <t>4660335548286</t>
  </si>
  <si>
    <t>4660335548293</t>
  </si>
  <si>
    <t>4660335548316</t>
  </si>
  <si>
    <t>4660335548323</t>
  </si>
  <si>
    <t>151-1202005125-135</t>
  </si>
  <si>
    <t>Аксай куртка для рыбалки GRAYLING, софтшелл, т.синий</t>
  </si>
  <si>
    <t>Мембрана PROTEKT 10000/10000, влагозащитные молнии, нитки WR, центральная 2х-замковая молния, внутренняя ветрозащитная планка, капюшон с регулировкой в 2-х направлениях, регулировка по талии, регулировка по низу куртки, регулировка низа рукавов, карманы на молнии, световозвращающие элементы</t>
  </si>
  <si>
    <t xml:space="preserve">Куртка Аксай отлично подходит для активного отдыха в прохладное время года, для рыбалки, туризма или ношения в городских условиях. Прочная эластичная мембранная ткань с мягкой внутренней стороной защитит от ветра и дождя, поддержит дышимость изделия. Устойчива к истиранию и механическим повреждениям. Центральная влагозащитная 2-хзамковая  молния с внутренней планкой и защитой в области лица. Регулируемый капюшон с высокой стойкой. Профилированные рукава с регулировкой объема запястья патами velcro. Два боковых кармана на молнии и 1 верхний противоход на влагозащитных молниях. Вентиляции на молнии по бокам. Низ куртки с регулировкой объема эластичным шнуром. Светоотражающие элементы для обеспечения безопасности в темное время суток. </t>
  </si>
  <si>
    <t>4660335537488</t>
  </si>
  <si>
    <t>4660335537495</t>
  </si>
  <si>
    <t>4660335537501</t>
  </si>
  <si>
    <t>4660335537518</t>
  </si>
  <si>
    <t>4660335537525</t>
  </si>
  <si>
    <t>4660335537532</t>
  </si>
  <si>
    <t>151-1202005125-</t>
  </si>
  <si>
    <t>Аксай куртка для рыбалки GRAYLING, софт-шелл, чёрные волны</t>
  </si>
  <si>
    <t>Мембрана PROTEKT 10000/10000, нитки WR, центральная 2х-замковая молния, внутренняя ветрозащитная планка, капюшон с регулировкой в 2-х направлениях, регулировка по талии, регулировка по низу куртки, регулировка низа рукавов, карманы на молнии, световозвращающие элементы</t>
  </si>
  <si>
    <t>Куртка Аксай  отлично подходит для активного отдыха в прохладное время года, для рыбалки, туризма или ношения в городских условиях. Прочная эластичная мембранная ткань с мягкой внутренней стороной защитит от ветра и дождя, поддержит дышимость изделия. Устойчива к истиранию и механическим повреждениям. Центральная 2-хзамковая  молния с внутренней планкой и защитой в области лица. Регулируемый капюшон с высокой стойкой. Профилированные рукава с регулировкой объема запястья патами velcro. Два боковых кармана на молнии и 1 верхний противоход. Вентиляции на молнии по бокам. Низ куртки с регулировкой объема эластичным шнуром. Светоотражающие элементы для обеспечения безопасности в темное время суток.</t>
  </si>
  <si>
    <t>4660335537594</t>
  </si>
  <si>
    <t>4660335537617</t>
  </si>
  <si>
    <t>4660335537624</t>
  </si>
  <si>
    <t>4660335537648</t>
  </si>
  <si>
    <t>152-1202169123-112</t>
  </si>
  <si>
    <t>Онтарио куртка GRAYLING, демисезонная, синий</t>
  </si>
  <si>
    <t>температура экстрим до 0 градусов
 температура комфорта +10 градусов
 комфортный крой
 рукав реглан
 удобные карманы
 низ рукавов с удобной ветрозащитной манжетой
 куртка упаковывается в свой собственный внутренний карман
 ветрозащитная планка под центральной молнии
 утяжка по низу</t>
  </si>
  <si>
    <t>Представляем Вам куртку Онтарио от NOVATEX - идеальный выбор для любителей активного отдыха на природе в период с осени до весны. Эта мужская куртка обладает анатомическим кроем, рукавами реглан и удобными карманами, что делает ее практичной и функциональной. Низ рукавов дополнен удобной ветрозащитной манжетой, обеспечивая дополнительный комфорт в прохладную погоду. Куртка Онтарио упаковывается в свой собственный внутренний карман, что делает ее компактной и легкой для транспортировки. Ветрозащитная планка под центральной молнией и утяжка по низу обеспечивают дополнительную защиту от холодного ветра и сохраняют тепло внутри. Инновационный утеплитель Экопух, сочетающийся с тонким и прочным нейлоном, делает теплую куртку легкой и удобной. Она идеально подходит как утепляющий слой для защиты от морозов, так и как самостоятельное изделие для прохладной погоды без осадков. Не упустите возможность приобрести куртку Онтарио от производителя NOVATEX и наслаждаться комфортом и защитой во время Вашего активного отдыха на природе и приятных прогулок в городских джунглях.</t>
  </si>
  <si>
    <t>4610097030208</t>
  </si>
  <si>
    <t>4610097030215</t>
  </si>
  <si>
    <t>4610097030222</t>
  </si>
  <si>
    <t>152-1202101123-031</t>
  </si>
  <si>
    <t>Иртыш куртка GRAYLING, графит</t>
  </si>
  <si>
    <t>Температура экстрим до 0 градусов, температура комфорта +10 градусов, профилированный крой, рукав реглан, Интегрированный регулируемый капюшон, функциональные карманы, низ рукавов с удобной ветрозащитной манжетой, куртка упаковывается в свой собственный внутренний карман, ветрозащитная планка под центральной молнией, регулировка по низу</t>
  </si>
  <si>
    <t xml:space="preserve">Стеганная пуховая куртка Иртыш - идеальный выбор для любителей активного отдыха на природе в период с осени до весны. 
Пуховый пакет с искуственным утеплителем, сочетающийся с тонким и прочным нейлоном, делает теплую куртку легкой и удобной. Она идеально подходит как утепляющий слой для защиты от морозов, так и как самостоятельное изделие для прохладной погоды без осадков.
Куртка со сложным профилированный кроем для полной свободы движений.
Лёгкий утеплённый интегрированный капюшон с регулировкой объёма и высокой стойкой.
Разъёмная центральная  молния с двумя замками и  внутренней планкой. 
Функциональные карманы: два верхних противохода, два боковых на молнии. 
Низ рукавов с внутренней удобной ветрозащитной манжетой, обеспечивающей дополнительный комфорт в прохладную погоду.
Регулировка  по низу обеспечивают дополнительную защиту от холодного ветра и сохраняют тепло внутри. 
Куртка Иртыш упаковывается в свой собственный внутренний карман, что делает ее компактной и легкой для транспортировки.  </t>
  </si>
  <si>
    <t>4660335510382</t>
  </si>
  <si>
    <t>4660335510399</t>
  </si>
  <si>
    <t>4660335510405</t>
  </si>
  <si>
    <t>4660335510412</t>
  </si>
  <si>
    <t>4660335510429</t>
  </si>
  <si>
    <t>4660335510443</t>
  </si>
  <si>
    <t>4660335510467</t>
  </si>
  <si>
    <t>210-1202000125-154</t>
  </si>
  <si>
    <t>Рыбацкие неопреновые средние сапоги GRAYLING Fregat (Фрегат) черный GMHM-000</t>
  </si>
  <si>
    <t>Материал верха: неопрен 4 мм/резина, Материал подошвы: резина RB", 100% водонепроницаемость, устойчивость к скольжению, единая бесшовная оболочка, высокое сопротивление к изгибу в верхней части, анатомическая стелька</t>
  </si>
  <si>
    <t>Неопреновые сапоги Фрегат GRAYLING — идеальный выбор для любителей активного отдыха на природе. Каждая пара проходит проверку на водонепроницаемость, что гарантирует надежную защиту от влаги. Устойчивость к скольжению и единая бесшовная оболочка обеспечивают безопасность и комфорт при передвижении по скользким поверхностям.
Сапоги изготовлены из неопрена толщиной 4 мм и эластичной резины, представляющей собой смесь натурального и синтетического каучука, что обеспечивает отличную гибкость и долговечность. Высокое сопротивление к изгибу в верхней части добавляет прочности, а чулок с анатомической стелькой обеспечивает максимальный комфорт и поддержку ногам во время длительных прогулок. Эта модель сочетает в себе все важные качества современной, практичной обуви, делая ее незаменимой для рыбалки и активного отдыха</t>
  </si>
  <si>
    <t>4660335534623</t>
  </si>
  <si>
    <t>4660335534630</t>
  </si>
  <si>
    <t>4660335534647</t>
  </si>
  <si>
    <t>4660335534654</t>
  </si>
  <si>
    <t>4660335534661</t>
  </si>
  <si>
    <t>4660335534678</t>
  </si>
  <si>
    <t>210-1202167123-107</t>
  </si>
  <si>
    <t xml:space="preserve">Рыбацкие забродные ботинки GRAYLING Octopus(Октопус), войлок, серый/синий </t>
  </si>
  <si>
    <t>Ткань верха: нейлон 100%</t>
  </si>
  <si>
    <t>Широкий взъем, отверстия для слива воды, войлочная подошва, верх: ПЭ Oxford, цвет: графит/ синий/черный</t>
  </si>
  <si>
    <t>Ботинки забродные Октопус GRAYLING  для использования с вейдерсами на войлочной подошве. Высокий подъём обеспечивает надёжную поддержку и фиксацию голеностопа, минимизируя травмы и растяжения вейдерса. Защитный бампер предотвратит травмирование пальцев ноги при случайных ударах о камни и другие подводные препятствия. Специальная дренажная система позволяет избавиться от лишней влаги, под действием давления. Следует обратить внимание, что данная обувь предназначена только для использования с вейдерсами с неопреновым носком. Войлочная подошва обеспечит надежное сцепление на скользких поверхностях. Не рекомендуется для использования на асфальтном покрытии.</t>
  </si>
  <si>
    <t>4610097057922</t>
  </si>
  <si>
    <t>4610097057939</t>
  </si>
  <si>
    <t>4610097057946</t>
  </si>
  <si>
    <t>4610097057953</t>
  </si>
  <si>
    <t>4610097057960</t>
  </si>
  <si>
    <t>4610097057977</t>
  </si>
  <si>
    <t>220-1202181123-148</t>
  </si>
  <si>
    <t>Рыбацкие неопреновые сапоги GRAYLING Poseidon(Посейдон), хаки</t>
  </si>
  <si>
    <t>Ткань верха: неопрен: полиэстер 100%
Ткань подклада: сетка: полиэстер 100%</t>
  </si>
  <si>
    <t>Данная модель соединяет в себе все самые важные качества современной, практичной обуви. Предназначены для тех, кто любит активный отдых на природе.
Быстросохнущая, отводящая влагу подкладка из «дышащего» слоя Airmesh обеспечивает ногам сухость и комфорт. Сапоги со спортивной колодкой обеспечивают ногам комфорт и устойчивость во время ходьбы.
• 100% водонепроницаемость
• устойчивость к скольжению
• единая бесшовная оболочка
• высокое сопротивление к изгибу в верхней части
• неопрен 4 мм
верх: неопрен 4мм                      
цвет: хаки
сапожок: резина</t>
  </si>
  <si>
    <t>4610097058127</t>
  </si>
  <si>
    <t>220-1202181123-100</t>
  </si>
  <si>
    <t>Рыбацкие неопреновые сапоги GRAYLING Poseidon (Посейдон), серый</t>
  </si>
  <si>
    <t>Ткань верха: неопрен: полиэстер 100%</t>
  </si>
  <si>
    <t>100% водонепроницаемость, устойчивость к скольжению, единая бесшовная оболочка, высокое сопротивление к изгибу в верхней части, неопрен 4 мм</t>
  </si>
  <si>
    <t>Сапоги для рыбалки Посейдон в которых воплотились все плюсы современных материалов и богатый опыт  специалистов бренда. Удобная колодка сапог в сочетании с прочной эластичной подошвой защищает от низких температур, воды. Толстая амортизирующая подложка из ЭВА обеспечивает комфорт ступне, рельефная подкладка улучшает циркуляцию воздуха.
Внутренняя часть сапога отделана представляет собой сложную конструкцию в виде сэндвича с большим количеством воздушных каналов по которым влага стремится вверх и имеет возможность испаряться. Это помогает быстрее выводить пот и сохранять ноги в тепле и сухости. В пяточной части располагается прочный упор для удобства снятия сапог. Не соединен с подошвой, чтобы продлить ее срок службы. Неглубокий протектор нашей подошвы обеспечивает хорошее сцепление при передвижении по сложной местности и  не дают вам застрять в иле и грязи.</t>
  </si>
  <si>
    <t>4610097058059</t>
  </si>
  <si>
    <t>4610097058066</t>
  </si>
  <si>
    <t>220-0202206123-100</t>
  </si>
  <si>
    <t>Женские рыбацкие сапоги GRAYLING Sirena(Сирена), cерый/синий</t>
  </si>
  <si>
    <t>100% водонепроницаемость, устойчивость к скольжению, единая бесшовная оболочка, высокое сопротивление к изгибу в верхней части, неопрен 4 мм"</t>
  </si>
  <si>
    <t>Женские сапоги Сирена для рыбалки в которых воплотились все плюсы современных материалов и богатый опыт  специалистов бренда. Средняя высота и удобная колодка  в сочетании с прочной эластичной подошвой защищает от низких температур, воды. Толстая амортизирующая подложка из ЭВА обеспечивает комфорт ступне, рельефная подкладка улучшает циркуляцию воздуха.
Внутренняя часть сапога отделана представляет собой сложную конструкцию в виде сэндвича с большим количеством воздушных каналов по которым влага стремится вверх и имеет возможность испаряться. Это помогает быстрее выводить пот и сохранять ноги в тепле и сухости. В пяточной части располагается прочный упор для удобства снятия сапог. Не соединен с подошвой, чтобы продлить ее срок службы. Неглубокий протектор нашей подошвы обеспечивает хорошее сцепление при передвижении по сложной местности и  не дают вам застрять в иле и грязи.</t>
  </si>
  <si>
    <t>4610097057991</t>
  </si>
  <si>
    <t>4610097058004</t>
  </si>
  <si>
    <t>4610097058035</t>
  </si>
  <si>
    <t>221-1202190123-148</t>
  </si>
  <si>
    <t>Рыбацкие неопреновые низкие сапоги GRAYLING Reef(Риф) хаки</t>
  </si>
  <si>
    <t>100% водонепроницаемость, устойчивость к скольжению, единая бесшовная оболочка, высокое сопротивление к изгибу в верхней части, неопрен 4 мм, протектор: высокий, тракторного типа</t>
  </si>
  <si>
    <t>Неопреновые сапоги Риф с низким голенищем, что позволяет легко надевать и снимать сапоги при выполнении любых работ в сырую и холодную погоду.
100% водонепроницаемая обувь из резины и неопрена. Незаменима при длительном нахождении в сырых или грязных погодных условиях</t>
  </si>
  <si>
    <t>4610097058189</t>
  </si>
  <si>
    <t>4610097058196</t>
  </si>
  <si>
    <t>4610097058202</t>
  </si>
  <si>
    <t>4610097058219</t>
  </si>
  <si>
    <t>4610097058233</t>
  </si>
  <si>
    <t>221-1202190123-154</t>
  </si>
  <si>
    <t>Рыбацкие неопреновые низкие сапоги GRAYLING Reef(Риф) черн/син</t>
  </si>
  <si>
    <t xml:space="preserve">Неопреновые сапоги Риф с низким голенищем, что позволяет легко надевать и снимать сапоги при выполнении любых работ в сырую и холодную погоду.
100% водонепроницаемая обувь из резины и неопрена. Незаменима при длительном нахождении в сырых или грязных погодных условиях
</t>
  </si>
  <si>
    <t>4610097058257</t>
  </si>
  <si>
    <t>4610097058264</t>
  </si>
  <si>
    <t>4610097058271</t>
  </si>
  <si>
    <t>310-2202037123-154</t>
  </si>
  <si>
    <t>Беринг бейсболка GRAYLING, софтшелл</t>
  </si>
  <si>
    <t>Утепленнная бейсболка из мягкой трехслойной мембранной ткани софт-шелл. Защищает от ветра и осадков, не промокает и хорошо дышит. Прекрасно подходит для использования прохладным летом или теплой осенью.
Цвет бейсболки отлично сочетается с одноименным костюмом.</t>
  </si>
  <si>
    <t>4660335540945</t>
  </si>
  <si>
    <t>Беринг бейсболка GRAYLING, софтшелл, черный</t>
  </si>
  <si>
    <t>Материал:софт-шелл. Премиальное качество изготовления. Хорошо держит и восстанавливает форму. Утяжка по обхвату головы для регулировки объема. Жесткий козырек</t>
  </si>
  <si>
    <t>4660335540952</t>
  </si>
  <si>
    <t>310-2202208123-100</t>
  </si>
  <si>
    <t>Скат бейсболка GRAYLING, серый</t>
  </si>
  <si>
    <t>Ткань верха: таслан: нейлон 100%
Ткань подклада: алова: полиэстер 100%</t>
  </si>
  <si>
    <t>Материал: таслан. Премиальное качество изготовления. Хорошо держит и восстанавливает форму. Утяжка по обхвату головы для регулировки объема. Жесткий козырек</t>
  </si>
  <si>
    <t>Бейсболка Скат – отличное дополнение к экипировке для охоты в серии одежды Скат. Классическая шестиклинная форма: три клина в передней части с усилением для поддержания формы. Козырек жесткий, с пластиковым вкладышем. Размер регулируется по обхвату головы утяжкой на резинке.</t>
  </si>
  <si>
    <t>4660335531516</t>
  </si>
  <si>
    <t>162-1205000122-043</t>
  </si>
  <si>
    <t>Свитер вязанный, зеленый камуфляж</t>
  </si>
  <si>
    <t>Ткань верха: акрил 70%, шерсть 30%</t>
  </si>
  <si>
    <t>зеленый камуфляж</t>
  </si>
  <si>
    <t>Воротник-стойка дополнительно защищает шею от ветра и холода
Продуманная конструкция сохраняет комфорт при длительной носке
Практичные материалы подходят для активного использования и частых выездов</t>
  </si>
  <si>
    <t>Свитер «вязаный» ТМ 7.62 — выбор для средней и низкой активности осенью. Усиленные зоны и стойкие материалы добавляют изделию надёжности там, где нагрузка выше.
Материал изделия подобран для практичной носки, комфорта и надёжности.
Сезон: осень</t>
  </si>
  <si>
    <t>р-р 48</t>
  </si>
  <si>
    <t>4610097064609</t>
  </si>
  <si>
    <t>р-р 50</t>
  </si>
  <si>
    <t>4610097064623</t>
  </si>
  <si>
    <t>р-р 52</t>
  </si>
  <si>
    <t>4610097064685</t>
  </si>
  <si>
    <t>162-1205000122-112</t>
  </si>
  <si>
    <t>Свитер с карманом, синий</t>
  </si>
  <si>
    <t>Воротник-стойка дополнительно защищает шею от ветра и холода
Функциональные карманы помогают держать важные мелочи под рукой
Продуманная конструкция сохраняет комфорт при длительной носке</t>
  </si>
  <si>
    <t>Свитер «с карманом» ТМ 7.62 — выбор для средней и низкой активности осенью. Усиленные зоны и стойкие материалы добавляют изделию надёжности там, где нагрузка выше. Продуманные карманы и застёжки делают модель удобной для вещей, которые должны быть под рукой.
Материал изделия подобран для практичной носки, комфорта и надёжности. 
Сезон: осень</t>
  </si>
  <si>
    <t>4610097065033</t>
  </si>
  <si>
    <t>4610097065040</t>
  </si>
  <si>
    <t>р-р 54</t>
  </si>
  <si>
    <t>4610097065064</t>
  </si>
  <si>
    <t>162-1205000123-097</t>
  </si>
  <si>
    <t>Свитер вязаный, серая цифра</t>
  </si>
  <si>
    <t>серая цифра</t>
  </si>
  <si>
    <t>Свитер камуфлированный мужской с рубашечными рукавами выполнен из пряжи-двунитки плотным комбинированным переплетением. Подойдет и для любителей рыбалки, для охотников, и просто для тех, кто любит отдых на природе. Эластичные рукава, воротник, пояс и толстая вязка не дадут проникнуть холоду под одежду. Так же кофта подойдет и для повседневной носки в городских условиях. Используемый при производстве материал устойчив к истиранию, что увеличивает долговечность носки одежды</t>
  </si>
  <si>
    <t>4610097064951</t>
  </si>
  <si>
    <t>162-1205000123-041</t>
  </si>
  <si>
    <t>Свитер вязаный, зеленая цифра</t>
  </si>
  <si>
    <t>зеленая цифра</t>
  </si>
  <si>
    <t>4610097064869</t>
  </si>
  <si>
    <t>4610097064876</t>
  </si>
  <si>
    <t>162-1205134123-072</t>
  </si>
  <si>
    <t>Легион толстовка 7.62, демисезонная, флис, олива</t>
  </si>
  <si>
    <t>Ткань верха: флис: полиэстер 100%
Ткань вставок: софтшелл на флисе: полиэстер 90%, спандекс 10%</t>
  </si>
  <si>
    <t>олива</t>
  </si>
  <si>
    <t>Материал отводит влагу от тела и поддерживает комфортный микроклимат
Флис приятен к телу, помогает удерживать тепло и быстро сохнет
Функциональные карманы помогают держать важные мелочи под рукой
Усиленные зоны повышают износостойкость в местах активной нагрузки</t>
  </si>
  <si>
    <t>Толстовка «Легион» ТМ 7.62 — выбор для средней и высокой активности осенью. Мембранные и влагозащитные свойства помогают защищать от ветра и осадков, сохраняя комфорт при переменчивой погоде. Антипиллинг повышает износостойкость материала и помогает дольше сохранять аккуратный внешний вид.
Технологичная ткань помогает защищать от ветра и осадков, сохраняя свободу движений при активной носке.
Сезон: осень</t>
  </si>
  <si>
    <t>4610097069765</t>
  </si>
  <si>
    <t>4610097069772</t>
  </si>
  <si>
    <t>4610097069796</t>
  </si>
  <si>
    <t>4610097069819</t>
  </si>
  <si>
    <t>4610097069826</t>
  </si>
  <si>
    <t>4610097069833</t>
  </si>
  <si>
    <t>4610097069840</t>
  </si>
  <si>
    <t>162-1205134123-154</t>
  </si>
  <si>
    <t>Легион толстовка 7.62, демисезонная, флис, черный</t>
  </si>
  <si>
    <t>Ткань верха: флис: полиэстер 100%, 292 г/м2
Ткань вставок: софтшелл на флисе: полиэстер 90%, спандекс 10%</t>
  </si>
  <si>
    <t>4610097080449</t>
  </si>
  <si>
    <t>4610097080456</t>
  </si>
  <si>
    <t>4610097080470</t>
  </si>
  <si>
    <t>4610097080487</t>
  </si>
  <si>
    <t>4610097080494</t>
  </si>
  <si>
    <t>4610097080500</t>
  </si>
  <si>
    <t>4610097080517</t>
  </si>
  <si>
    <t>4610097080524</t>
  </si>
  <si>
    <t>162-1205134123-100</t>
  </si>
  <si>
    <t>Легион толстовка 7.62, демисезонная, флис, серый</t>
  </si>
  <si>
    <t>4610097067969</t>
  </si>
  <si>
    <t>4610097067976</t>
  </si>
  <si>
    <t>4610097067983</t>
  </si>
  <si>
    <t>4610097068003</t>
  </si>
  <si>
    <t>4610097068027</t>
  </si>
  <si>
    <t>4610097068041</t>
  </si>
  <si>
    <t>160-1205286123-072</t>
  </si>
  <si>
    <t>Форт жилет 7.62, олива</t>
  </si>
  <si>
    <t>Воротник-стойка дополнительно защищает шею от ветра и холода
Функциональные карманы помогают держать важные мелочи под рукой
Водоотталкивающая обработка помогает ткани лучше переносить влажную погоду
Продуманная конструкция сохраняет комфорт при длительной носке</t>
  </si>
  <si>
    <t xml:space="preserve">Жилет утепленный «Форт» ТМ 7.62 — выбор для прогулок, туризма и отдыха на природе осенью. Продуманные карманы и застёжки делают модель удобной для вещей, которые должны быть под рукой.
Лёгкий полиэстеровый трикотаж эффективно отводит влагу, быстро сохнет и комфортно ощущается при длительной активности.
Сезон: осень
</t>
  </si>
  <si>
    <t>4670511491497</t>
  </si>
  <si>
    <t>121-1205155123-073</t>
  </si>
  <si>
    <t>Минотавр  костюм 7.62 , футер, олива-черный</t>
  </si>
  <si>
    <t>олива/черный</t>
  </si>
  <si>
    <t>Функциональные карманы помогают держать важные мелочи под рукой
Капюшон помогает защититься от ветра, солнца и лёгких осадков
Эластичные элементы помогают изделию лучше садиться по фигуре</t>
  </si>
  <si>
    <t>Костюм «Минотавр» ТМ 7.62 — выбор для активного отдыха и городской носки осенью. Продуманные карманы и застёжки делают модель удобной для вещей, которые должны быть под рукой.
Хлопковая основа делает изделие приятным к телу и комфортным для повседневной носки.
Сезон: осень
КОМПЛЕКТ: Куртка, брюки</t>
  </si>
  <si>
    <t>4660335514601</t>
  </si>
  <si>
    <t xml:space="preserve">р-р 48-50 рост 170-176 </t>
  </si>
  <si>
    <t>4660335514618</t>
  </si>
  <si>
    <t>4660335514625</t>
  </si>
  <si>
    <t>4660335514632</t>
  </si>
  <si>
    <t>4660335514649</t>
  </si>
  <si>
    <t>4660335514656</t>
  </si>
  <si>
    <t xml:space="preserve">р-р 56-58 рост 182-188 </t>
  </si>
  <si>
    <t>4660335514663</t>
  </si>
  <si>
    <t xml:space="preserve">р-р 60-62 рост 182-188 </t>
  </si>
  <si>
    <t>4660335514687</t>
  </si>
  <si>
    <t>131-1205008123-072</t>
  </si>
  <si>
    <t>Аллигатор брюки 7.62, софтшелл, олива</t>
  </si>
  <si>
    <t>Ткань верха: софтшелл на трикотаже: полиэстер 90%, спандекс 10%
Ткань вставок: имитация кевлара: полиэстер 95%, спандекс 5%</t>
  </si>
  <si>
    <t>Функциональные карманы помогают держать важные мелочи под рукой
Усиленные зоны повышают износостойкость в местах активной нагрузки
Продуманная конструкция сохраняет комфорт при длительной носке</t>
  </si>
  <si>
    <t>Брюки «Аллигатор» ТМ 7.62 — выбор для активного отдыха и полигоне осенью. Мембранные и влагозащитные свойства помогают защищать от ветра и осадков, сохраняя комфорт при переменчивой погоде. Анатомичный крой повторяет движения тела и не мешает активности.
Технологичная ткань помогает защищать от ветра и осадков, сохраняя свободу движений при активной носке.
Сезон: осень</t>
  </si>
  <si>
    <t>4610097071515</t>
  </si>
  <si>
    <t>4610097071522</t>
  </si>
  <si>
    <t>4610097071539</t>
  </si>
  <si>
    <t>4610097071546</t>
  </si>
  <si>
    <t>4610097071553</t>
  </si>
  <si>
    <t>4610097071577</t>
  </si>
  <si>
    <t>4610097071508</t>
  </si>
  <si>
    <t>151-1205034123-072</t>
  </si>
  <si>
    <t>Бастион куртка 7.62, демисезонная, софтшелл, олива</t>
  </si>
  <si>
    <t>Ткань верха: таффета рип-стоп: нейлон 100%
Ткань вставок: имитация кевлара: полиэстер 95%, спандекс 5%
Ткань подклада: нейлон 100%
Утеплитель: Русский север</t>
  </si>
  <si>
    <t xml:space="preserve">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Манжеты помогают плотнее закрыть рукава и низ брюк
Водоотталкивающая обработка помогает ткани лучше переносить влажную погоду
Усиленные зоны повышают износостойкость в местах активной нагрузки
Индивидуальная упаковка(сумка)
</t>
  </si>
  <si>
    <t>Куртка «Бастион» ТМ 7.62 — выбор для прогулок, туризма и отдыха на природе осенью.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Температура комфорта для «Бастиона» составляет +10°С. С термобельем куртку можно использовать при температуре до +5°C, а при высоких нагрузках (беге) – до 0°C.
Сезон: осень</t>
  </si>
  <si>
    <t>4610097041358</t>
  </si>
  <si>
    <t>4610097049576</t>
  </si>
  <si>
    <t>4610097049583</t>
  </si>
  <si>
    <t>4610097049590</t>
  </si>
  <si>
    <t>4610097050947</t>
  </si>
  <si>
    <t>4610097049613</t>
  </si>
  <si>
    <t>4610097049637</t>
  </si>
  <si>
    <t>151-1205034123-154</t>
  </si>
  <si>
    <t>Бастион куртка 7.62, демисезонная, софтшелл, черный</t>
  </si>
  <si>
    <t>Куртка «Бастион» ТМ 7.62 — выбор для прогулок, туризма и отдыха на природе осенью. Мембранные и влагозащитные свойства помогают защищать от ветра и осадков, сохраняя комфорт при переменчивой погоде. Усиленные зоны и стойкие материалы добавляют изделию надёжности там, где нагрузка выше.
Технологичная ткань помогает защищать от ветра и осадков, сохраняя свободу движений при активной носке.
Температура комфорта  составляет +10°С. С термобельем куртку можно использовать при температуре до +5°C, а при высоких нагрузках (беге) – до 0°C. 
Сезон: осень</t>
  </si>
  <si>
    <t>4610097049477</t>
  </si>
  <si>
    <t>4610097049484</t>
  </si>
  <si>
    <t>4610097049491</t>
  </si>
  <si>
    <t>4610097049507</t>
  </si>
  <si>
    <t>4610097049514</t>
  </si>
  <si>
    <t>р-р 56-58 рост 170-176  XXL</t>
  </si>
  <si>
    <t>4610097049521</t>
  </si>
  <si>
    <t>р-р 56-58 рост 182-188  XXL</t>
  </si>
  <si>
    <t>4610097049538</t>
  </si>
  <si>
    <t>р-р 60-62 рост 170-176  3XL</t>
  </si>
  <si>
    <t>4610097049545</t>
  </si>
  <si>
    <t>151-1205252123-154</t>
  </si>
  <si>
    <t>Фантом куртка 7.62, демисезонная, софтшелл, черный</t>
  </si>
  <si>
    <t>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Капюшон помогает защититься от ветра, солнца и лёгких осадков
Водоотталкивающая обработка помогает ткани лучше переносить влажную погоду
Индивидуальная упаковка(сумка)</t>
  </si>
  <si>
    <t>Куртка «Фантом» ТМ 7.62 — выбор для активного отдыха и полигоне осенью.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осень</t>
  </si>
  <si>
    <t>4610097048111</t>
  </si>
  <si>
    <t>4610097048128</t>
  </si>
  <si>
    <t>4610097048135</t>
  </si>
  <si>
    <t>4610097048142</t>
  </si>
  <si>
    <t>4610097048159</t>
  </si>
  <si>
    <t>4610097048173</t>
  </si>
  <si>
    <t>151-1205252123-100</t>
  </si>
  <si>
    <t>Фантом куртка 7.62, демисезонная, софтшелл, серый</t>
  </si>
  <si>
    <t xml:space="preserve">
Куртка «Фантом» ТМ 7.62 — выбор для активного отдыха и полигоне осенью. Мембранные и влагозащитные свойства помогают защищать от ветра и осадков, сохраняя комфорт при переменчивой погоде. Продуманные карманы и застёжки делают модель удобной для вещей, которые должны быть под рукой.
Технологичная ткань помогает защищать от ветра и осадков, сохраняя свободу движений при активной носке.
Сезон: осень</t>
  </si>
  <si>
    <t>4610097048333</t>
  </si>
  <si>
    <t>4610097048340</t>
  </si>
  <si>
    <t>4600051000057</t>
  </si>
  <si>
    <t>151-1205252123-072</t>
  </si>
  <si>
    <t>Фантом куртка 7.62, демисезонная, софтшелл, олива</t>
  </si>
  <si>
    <t>4610097048043</t>
  </si>
  <si>
    <t>4610097048067</t>
  </si>
  <si>
    <t>4610097048081</t>
  </si>
  <si>
    <t>152-1205277123-154</t>
  </si>
  <si>
    <t>Шерман куртка 7.62, демисезонная, черный</t>
  </si>
  <si>
    <t>Ткань верха: тафетта микро рип-стоп: нейлон 100%, 38 г/м2
Ткань вставок: флис, стрейч 85% п/э, 15% спандекс
Утеплитель: слайтекс 80 г/м2</t>
  </si>
  <si>
    <t>Флис приятен к телу, помогает удерживать тепло и быстро сохнет
Воротник-стойка дополнительно защищает шею от ветра и холода
Функциональные карманы помогают держать важные мелочи под рукой
Манжеты помогают плотнее закрыть рукава и низ брюк
Водоотталкивающая обработка помогает ткани лучше переносить влажную погоду
Индивидуальная упаковка(сумка)</t>
  </si>
  <si>
    <t>Куртка-поддева «Шерман» ТМ 7.62 — выбор для прогулок, туризма и отдыха на природе осенью. Продуманные карманы и застёжки делают модель удобной для вещей, которые должны быть под рукой.
Флисовый материал приятен к телу, помогает сохранять тепло, быстро сохнет и удобен в качестве самостоятельного или дополнительного слоя.
Сезон: осень</t>
  </si>
  <si>
    <t>4610097063299</t>
  </si>
  <si>
    <t>4610097056314</t>
  </si>
  <si>
    <t>4610097044533</t>
  </si>
  <si>
    <t>4610097064029</t>
  </si>
  <si>
    <t>4610097023835</t>
  </si>
  <si>
    <t>4610097055201</t>
  </si>
  <si>
    <t>4610097063879</t>
  </si>
  <si>
    <t>4610097064418</t>
  </si>
  <si>
    <t>4610097064531</t>
  </si>
  <si>
    <t>152-1205277123-072</t>
  </si>
  <si>
    <t>Шерман куртка 7.62, демисезонная, олива 62418579</t>
  </si>
  <si>
    <t>анатомический крой рукавов
 эластичные вставки на плечах, локтях и по бокам
 эластичный воротник-стойка
 низ рукавов с эластичным манжетом
 ветрозащитная планка под центральной молнией
 левый верхний карман переда может использоваться, как компрессионный мешок
 два нижних кармана переда на молнии
 индивидуальная упаковка(сумка)</t>
  </si>
  <si>
    <t xml:space="preserve">Куртка Шерман - универсальная куртка-поддевка обладает уникальными теплосберегающими свойствами, превосходящими даже обычный флис. Она компактно сворачивается, не занимая много места в рюкзаке, и может использоваться как самостоятельное изделие. Анатомический крой рукавов и эластичные вставки из материала флис-стрейч на плечах, локтях и по бокам обеспечивают идеальную подвижность. Эластичный воротник-стойка и эластичные манжеты на низе рукавов защищают от холода и ветра. Мужская Куртка  Шерман также оснащена ветрозащитной планкой под центральной молнией, левым верхним карманом, который может использоваться как компрессионный мешочек, и двумя нижними карманами на молнии для удобного хранения мелочей. Каждая куртка поставляется в индивидуальной упаковке, что делает ее идеальным выбором для активного отдыха, путешествий и повседневного использования.
</t>
  </si>
  <si>
    <t>4610097031700</t>
  </si>
  <si>
    <t xml:space="preserve">р-р 48-50 рост 170-176  L </t>
  </si>
  <si>
    <t>4610097063084</t>
  </si>
  <si>
    <t>4610097063862</t>
  </si>
  <si>
    <t>4610097023866</t>
  </si>
  <si>
    <t>4610097063282</t>
  </si>
  <si>
    <t>4610097023873</t>
  </si>
  <si>
    <t>4610097064548</t>
  </si>
  <si>
    <t>4610097064555</t>
  </si>
  <si>
    <t>210-1205000125-154</t>
  </si>
  <si>
    <t>Тактические ботинки Attack (Атака) 7.62 черный 7MTM-000</t>
  </si>
  <si>
    <t>Ткань верха: нубук
Ткань подклада: сетка: полиэстер 100%</t>
  </si>
  <si>
    <t>• водостойкость до 4 часов
• комбинированный материал верха - натуральная замша в сочетании с тканью
• влагооталкивающая пропитка
• хорошая воздухопроницаемость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 укрепленный носок
• дышащий подклад
• мембранный чулок
• анатомическая стелька
• литьевой метод крепления подошвы"</t>
  </si>
  <si>
    <t xml:space="preserve">Тактические ботинки Атака — это высокотехнологичная обувь, созданная для максимальной эффективности и комфорта в любых условиях. Комбинированный материал верха, состоящий из натуральной замши и ткани, обеспечивает надежность и влагоотталкивающую пропитку, что делает их идеальными для активного использования. 
Легкий и дышащий верх быстро сохнет, обеспечивая свободу движений, а удобная система шнуровки с крючками-зацепами в верхней части позволяет легко регулировать посадку. Шнурки, выполненные из водоталкивающего мультифиламента, не растягиваются, что гарантирует долговечность.
Комбинированная подошва обеспечивает эффект антискольжения, а укрепленный носок и дышащий подклад защищают ноги и обеспечивают комфорт. Мембранный чулок и анатомическая стелька способствуют дополнительному удобству, а водостойкость до 4 часов делает эти ботинки надежным выбором для интенсивных тренировок и длительных пеших прогулок. Литьевой метод крепления подошвы добавляет прочности, что делает модель незаменимой для активного отдыха
</t>
  </si>
  <si>
    <t>4660335536573</t>
  </si>
  <si>
    <t>4660335536580</t>
  </si>
  <si>
    <t>4660335536597</t>
  </si>
  <si>
    <t>4660335536603</t>
  </si>
  <si>
    <t>4660335536610</t>
  </si>
  <si>
    <t>4660335536627</t>
  </si>
  <si>
    <t>4660335536634</t>
  </si>
  <si>
    <t>210-1205000125-072</t>
  </si>
  <si>
    <t>Тактические ботинки Attack (Атака) 7.62 олива 7MTM-300</t>
  </si>
  <si>
    <t>Тактические ботинки Атака — это высокотехнологичная обувь, созданная для максимальной эффективности и комфорта в любых условиях. Комбинированный материал верха, состоящий из натуральной замши и ткани, обеспечивает надежность и влагоотталкивающую пропитку, что делает их идеальными для активного использования. 
Легкий и дышащий верх быстро сохнет, обеспечивая свободу движений, а удобная система шнуровки с крючками-зацепами в верхней части позволяет легко регулировать посадку. Шнурки, выполненные из водоталкивающего мультифиламента, не растягиваются, что гарантирует долговечность.
Комбинированная подошва обеспечивает эффект антискольжения, а укрепленный носок и дышащий подклад защищают ноги и обеспечивают комфорт. Мембранный чулок и анатомическая стелька способствуют дополнительному удобству, а водостойкость до 4 часов делает эти ботинки надежным выбором для интенсивных тренировок и длительных пеших прогулок. Литьевой метод крепления подошвы добавляет прочности, что делает модель незаменимой для активного отдыха</t>
  </si>
  <si>
    <t>4660335536436</t>
  </si>
  <si>
    <t>4660335536443</t>
  </si>
  <si>
    <t>4660335536450</t>
  </si>
  <si>
    <t>4660335536467</t>
  </si>
  <si>
    <t>4660335536474</t>
  </si>
  <si>
    <t>4660335536481</t>
  </si>
  <si>
    <t>4660335536498</t>
  </si>
  <si>
    <t>210-1205000125-053</t>
  </si>
  <si>
    <t>Тактические ботинки Attack (Атака) 7.62 койот 7MTM-200</t>
  </si>
  <si>
    <t>4660335536504</t>
  </si>
  <si>
    <t>4660335536511</t>
  </si>
  <si>
    <t>4660335536528</t>
  </si>
  <si>
    <t>4660335536535</t>
  </si>
  <si>
    <t>4660335536542</t>
  </si>
  <si>
    <t>4660335536559</t>
  </si>
  <si>
    <t>4660335536566</t>
  </si>
  <si>
    <t>Тактические ботинки Patrol (Патруль) 7.62 черный 7HTM-000-1</t>
  </si>
  <si>
    <t xml:space="preserve">• водостойкость до 4 часов
• материал верха - натуральная замша с влагооталкивающей пропиткой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 увеличенная и укрепленная пяточная часть
• укрепленный носок
• литьевой метод крепления подошвы
• мембранный чулок
• анатомическая стелька	</t>
  </si>
  <si>
    <t>Тактические ботинки Патруль —  для активного использования в условиях от 0 до +15 градусов. Изготовленные из натуральной замши с влагооталкивающей пропиткой, они обеспечивают надежную защиту от влаги и внешних воздействий. Удобная система шнуровки с крючками-зацепами в верхней части позволяет быстро и легко регулировать посадку, а шнурки, выполненные из водоталкивающего мультифиламента, гарантируют долговечность.
Комбинированная подошва обеспечивает эффект антискольжения, что делает ботинки надежными на различных типах поверхности. Увеличенная и укрепленная пяточная часть, а также усиленный носок обеспечивают дополнительную защиту и поддержку, что особенно важно во время длительных походов. Литьевой метод крепления подошвы добавляет прочности, а мембранный чулок и анатомическая стелька способствуют комфорту при длительном ношении.
С водостойкостью до 4 часов, эти ботинки идеально подходят для пеших прогулок, треккинга и других активностей на открытом воздухе, сочетая в себе комфорт и надежность</t>
  </si>
  <si>
    <t>4660335536153</t>
  </si>
  <si>
    <t>4660335536160</t>
  </si>
  <si>
    <t>4660335536177</t>
  </si>
  <si>
    <t>4660335536184</t>
  </si>
  <si>
    <t>4660335536191</t>
  </si>
  <si>
    <t>4660335536207</t>
  </si>
  <si>
    <t>4660335536214</t>
  </si>
  <si>
    <t>Тактические ботинки Patrol (Патруль) 7.62 олива 7HTM-300-1</t>
  </si>
  <si>
    <t>"• водостойкость до 4 часов
• материал верха - натуральная замша с влагооталкивающей пропиткой
• удобная система шнуровки с крючками-зацепами в верхней части
• шнурки не растягивающиеся, водотталкивающие, мультифиламент
• комбинированная подошва - эффект антискольжения
• увеличенная и укрепленная пяточная часть
• укрепленный носок
• литьевой метод крепления подошвы
• мембранный чулок
• анатомическая стелька"</t>
  </si>
  <si>
    <t xml:space="preserve">Тактические ботинки Патруль для активного использования в условиях от 0 до +15 градусов. Изготовленные из натуральной замши с влагооталкивающей пропиткой, они обеспечивают надежную защиту от влаги и внешних воздействий. Удобная система шнуровки с крючками-зацепами в верхней части позволяет быстро и легко регулировать посадку, а шнурки, выполненные из водоталкивающего мультифиламента, гарантируют долговечность.
Комбинированная подошва обеспечивает эффект антискольжения, что делает ботинки надежными на различных типах поверхности. Увеличенная и укрепленная пяточная часть, а также усиленный носок обеспечивают дополнительную защиту и поддержку, что особенно важно во время длительных походов. Литьевой метод крепления подошвы добавляет прочности, а мембранный чулок и анатомическая стелька способствуют комфорту при длительном ношении.
С водостойкостью до 4 часов, эти ботинки идеально подходят для пеших прогулок, треккинга и других активностей на открытом воздухе, сочетая в себе комфорт и надежность.
</t>
  </si>
  <si>
    <t>4660335535996</t>
  </si>
  <si>
    <t>4660335536023</t>
  </si>
  <si>
    <t>4660335536030</t>
  </si>
  <si>
    <t>4660335536047</t>
  </si>
  <si>
    <t>4660335536054</t>
  </si>
  <si>
    <t>4660335536061</t>
  </si>
  <si>
    <t>4660335536078</t>
  </si>
  <si>
    <t>Тактические ботинки Patrol (Патруль) 7.62 койот 7HTM-200-1</t>
  </si>
  <si>
    <t>4660335536085</t>
  </si>
  <si>
    <t>4660335536092</t>
  </si>
  <si>
    <t>4660335536108</t>
  </si>
  <si>
    <t>4660335536115</t>
  </si>
  <si>
    <t>4660335536122</t>
  </si>
  <si>
    <t>4660335536139</t>
  </si>
  <si>
    <t>4660335536146</t>
  </si>
  <si>
    <t>Тактические ботинки Raid (Рейд) 7.62 черный 7HTM-000</t>
  </si>
  <si>
    <t>• водостойкость до 4 часов
• материал верха - натуральный нубук с влагооталкивающей пропиткой
• удобная система шнуровки с крючками-зацепами в верхней части
• надежные шнурки с круглым сечением
• комбинированная подошва - эффект антискольжения
• увеличенная и укрепленная пяточная часть
• укрепленный носок
• литьевой метод крепления подошвы
• мембранный чулок
• анатомическая стелька</t>
  </si>
  <si>
    <t xml:space="preserve">Тактические ботинки Рейд  Изготовленные из натурального нубука с влагооталкивающей пропиткой, они обеспечивают отличную защиту от влаги и внешних воздействий. Боковая фиксация и усиленные области пятки, боков и носка гарантируют надежную поддержку, позволяя сосредоточиться на выполнении задач.
Двухслойная подошва, состоящая из высококачественной резины и полиуретана, обеспечивает идеальное сцепление на различных поверхностях и эффективно гасит вибрации при активном движении. Удобная система шнуровки с крючками-зацепами в верхней части позволяет быстро и надежно зафиксировать ботинки на ноге, а надежные шнурки с круглым сечением добавляют долговечности.
Увеличенная и укрепленная пяточная часть, а также укрепленный носок защищают ноги от травм. Литьевой метод крепления подошвы обеспечивает надежность конструкции, а мембранный чулок и анатомическая стелька способствуют комфорту даже при длительных нагрузках. Эти ботинки обладают водостойкостью до 4 часов, что делает их идеальными для активного отдыха и работы на открытом воздухе.
</t>
  </si>
  <si>
    <t>4660335536368</t>
  </si>
  <si>
    <t>4660335536375</t>
  </si>
  <si>
    <t>4660335536382</t>
  </si>
  <si>
    <t>4660335536399</t>
  </si>
  <si>
    <t>4660335536405</t>
  </si>
  <si>
    <t>4660335536412</t>
  </si>
  <si>
    <t>4660335536429</t>
  </si>
  <si>
    <t>Тактические ботинки Raid (Рейд) 7.62 олива 7HTM-300</t>
  </si>
  <si>
    <t>Тактические ботинки Рейд  Изготовленные из натурального нубука с влагооталкивающей пропиткой, они обеспечивают отличную защиту от влаги и внешних воздействий. Боковая фиксация и усиленные области пятки, боков и носка гарантируют надежную поддержку, позволяя сосредоточиться на выполнении задач.
Двухслойная подошва, состоящая из высококачественной резины и полиуретана, обеспечивает идеальное сцепление на различных поверхностях и эффективно гасит вибрации при активном движении. Удобная система шнуровки с крючками-зацепами в верхней части позволяет быстро и надежно зафиксировать ботинки на ноге, а надежные шнурки с круглым сечением добавляют долговечности.
Увеличенная и укрепленная пяточная часть, а также укрепленный носок защищают ноги от травм. Литьевой метод крепления подошвы обеспечивает надежность конструкции, а мембранный чулок и анатомическая стелька способствуют комфорту даже при длительных нагрузках. Эти ботинки обладают водостойкостью до 4 часов, что делает их идеальными для активного отдыха и работы на открытом воздухе.</t>
  </si>
  <si>
    <t>4660335536221</t>
  </si>
  <si>
    <t>4660335536238</t>
  </si>
  <si>
    <t>4660335536245</t>
  </si>
  <si>
    <t>4660335536252</t>
  </si>
  <si>
    <t>4660335536269</t>
  </si>
  <si>
    <t>4660335536276</t>
  </si>
  <si>
    <t>4660335536283</t>
  </si>
  <si>
    <t>Тактические ботинки Raid (Рейд) 7.62 койот 7HTM-200</t>
  </si>
  <si>
    <t xml:space="preserve">Тактические ботинки Рейд.  Изготовленные из натурального нубука с влагооталкивающей пропиткой, они обеспечивают отличную защиту от влаги и внешних воздействий. Боковая фиксация и усиленные области пятки, боков и носка гарантируют надежную поддержку, позволяя сосредоточиться на выполнении задач.
Двухслойная подошва, состоящая из высококачественной резины и полиуретана, обеспечивает идеальное сцепление на различных поверхностях и эффективно гасит вибрации при активном движении. Удобная система шнуровки с крючками-зацепами в верхней части позволяет быстро и надежно зафиксировать ботинки на ноге, а надежные шнурки с круглым сечением добавляют долговечности.
Увеличенная и укрепленная пяточная часть, а также укрепленный носок защищают ноги от травм. Литьевой метод крепления подошвы обеспечивает надежность конструкции, а мембранный чулок и анатомическая стелька способствуют комфорту даже при длительных нагрузках. Эти ботинки обладают водостойкостью до 4 часов, что делает их идеальными для активного отдыха и работы на открытом воздухе.
</t>
  </si>
  <si>
    <t>4660335536290</t>
  </si>
  <si>
    <t>4660335536306</t>
  </si>
  <si>
    <t>4660335536313</t>
  </si>
  <si>
    <t>4660335536320</t>
  </si>
  <si>
    <t>4660335536337</t>
  </si>
  <si>
    <t>4660335536344</t>
  </si>
  <si>
    <t>4660335536351</t>
  </si>
  <si>
    <t>210-2205053123-072</t>
  </si>
  <si>
    <t>Тактические ботинки Warrior (Варриор) (замша, нейлон, олива.)</t>
  </si>
  <si>
    <t>Ткань верха: замша/нейлон</t>
  </si>
  <si>
    <t>• наруральная замша со вставкам из CORDURA®
• высокая поддержка берца
• крутой взъем для жесткой фиксации голеностопа
• усиленная пятка и носок
• кевларовая защита подошвы
• анти-шок система в каблуке
• фурнитура из усиленного ABS пластика 
Размерная линейка изменена на РФ, шаг размер 0,5 см!</t>
  </si>
  <si>
    <t xml:space="preserve">Тактические ботинки Варриор с высоким берцем. Легкие, удобные ботинки, идеально подходящие для активного использования в условиях от 0 до +15 градусов. Они сочетают в себе комфорт и надежность, обеспечивая ноге необходимую поддержку и защиту. Ботинки обладают прочной подошвой, которая обеспечивает отличное сцепление с поверхностью и устойчивость на различных типах территории. Они идеально подходят для пеших прогулок, треккинга или других активностей на открытом воздухе. Система антишок в каблуке позволяет комфортно передвигаться и прыгать с возвышенностей, амортизируя нагрузку на пятку при приземлении. Благодаря этому, Вы можете чувствовать себя уверенно и безопасно даже в экстремальных условиях.
Ботинки Варриор доступны в европейских размерах, чтобы Вы могли выбрать подходящий Вам размер без проблем. Независимо от того, нужна ли Вам обувь для активного отдыха или профессионального использования, Варриор - отличный выбор для тех, кто ценит комфорт, надежность и стиль.
</t>
  </si>
  <si>
    <t>4610097052453</t>
  </si>
  <si>
    <t>4610097052460</t>
  </si>
  <si>
    <t>210-2205125123-072</t>
  </si>
  <si>
    <t>Тактические ботинки 7.62 Комбат, олива</t>
  </si>
  <si>
    <t xml:space="preserve">натуральная замша со вставками из CORDURA®
высокая поддержка берца
крутой взъем для жесткой фиксации голеностопа
усиленные пятка и носок
антипрокольный слой подошвы
анти-шок система в каблуке
фурнитура из окрашенного металла
подошва Vibram®
Размерная линейка изменена на РФ, шаг размер 0,5 см!
</t>
  </si>
  <si>
    <t>Ботинки Комбат  позволяют чувствовать себя свободно, как в условиях пересеченной местности, так и в городских условиях. Ткань CORDURA® обладает усиленными свойствами износостойкости по сравнению с аналогами. Защитный антипрокольный слой в подошве надежно защитит ногу от проколов. Система антишок в каблуке позволяет прыгать с возвышенностей амортизируя нагрузку на пятку при приземлении. Подошва Vibram® обладает отличными противоскользящими характеристиками и повышенной износостойкостью.</t>
  </si>
  <si>
    <t>4610097065200</t>
  </si>
  <si>
    <t>4610097065217</t>
  </si>
  <si>
    <t>210-2205125123-053</t>
  </si>
  <si>
    <t>Тактические ботинки Combat (Комбат)(Замш, под.Vibram, койот)</t>
  </si>
  <si>
    <t xml:space="preserve">натуральная замша со вставками из CORDURA®
высокая поддержка берца
крутой взъем для жесткой фиксации голеностопа
усиленные пятка и носок
антипрокольный слой подошвы
анти-шок система в каблуке
фурнитура из окрашенного металла
подошва Vibram®
</t>
  </si>
  <si>
    <t>Ботинки в стиле "Милитари" позволяют чувствовать себя свободно, как в условиях пересеченной местности, так и в городских условиях. Ткань CORDURA® обладает усиленными свойствами износостойкости по сравнению с аналогами. Защитный кевларовый слой в подошве надежно защитит ногу от проколов. Система антишок в каблуке позволяет прыгать с возвышенностей амортизируя нагрузку на пятку при приземлении. Подошва Vibram® обладает отличными противоскользящими характеристиками и повышенной износостойкостью.</t>
  </si>
  <si>
    <t>4610097052088</t>
  </si>
  <si>
    <t>210-2205051123-154</t>
  </si>
  <si>
    <t>Валганг тактические ботинки 7.62, черный</t>
  </si>
  <si>
    <t>Сordura 1200D
подошва Vibram®
Мембранная подкладка Sympatex</t>
  </si>
  <si>
    <t xml:space="preserve">Тактически ботинки Валганг для выполнения сложных военных задач, активного отдыха, городских условий или туристических походов. Изготовлены из прочного и износостойкого материала Cordura 1200D, который обеспечивает отличную защиту ног от механических повреждений и неблагоприятных погодных условий.
Оснащены мембранным пакетом Kingtex, который не только защищает от влаги, но и активно отводит излишки ее, предотвращая накопление пота внутри ботинка.
 Двухкомпонентная подошва от компании Vibram обеспечивает отличное сцепление на любой поверхности — от городского асфальта до скользкого грунта.
Удобная фиксация голеностопа и усиленная защита пятки и носка 
Тактические ботинки Валганг идеально подходят для использования в широком диапазоне температур, особенно при грамотном подборе термоносков. Выбирая эти ботинки, Вы получаете не только стильный аксессуар, но и надежного партнера для любых выполнений задач на природе или в городе.
</t>
  </si>
  <si>
    <t>4610097065415</t>
  </si>
  <si>
    <t>210-2205282123-154</t>
  </si>
  <si>
    <t>Штурм тактические ботинки 7.62, черный</t>
  </si>
  <si>
    <t>Средняя высота ботинка
	Усиление пятки и носка
	Мембранная подкладка Sympatex
	Стелька анатомической формы
	Двухслойная подошва: резина + полиуретан</t>
  </si>
  <si>
    <t xml:space="preserve">Тактические ботинки  Штурм — для выполнения любых задач, от активного отдыха до профессионального применения.
Боковая фиксация и усиленные области пятки и носка обеспечивают надежную защиту от травм, позволяя Вам сосредоточиться на задаче, а не на дискомфорте.
Мембранная подкладка Sympatex от немецкого концерна Sympatex Technologies гарантирует отличную воздухопроницаемость и защиту от влаги, обеспечивая комфорт при любых погодных условиях.
 Двухслойная подошва, состоящая из высококачественной резины и полиуретана, помогает избежать скольжения на различных поверхностях и эффективно гасит вибрации при активном движении.
Специальная стелька с высокой степенью влагопоглощения создана для удобства и поддержания здоровья Ваших ног даже при длительных нагрузках.
Крючки из алюминиевого литья и цинкового сплава, не содержащие никеля, гарантируют долговечность и надежность. Водоотталкивающие шнурки повышенной прочности обеспечивают дополнительную защиту.
</t>
  </si>
  <si>
    <t>4610097065477</t>
  </si>
  <si>
    <t>4610097065484</t>
  </si>
  <si>
    <t>4610097065491</t>
  </si>
  <si>
    <t>4610097065507</t>
  </si>
  <si>
    <t>210-2205282123-129</t>
  </si>
  <si>
    <t>Штурм тактические ботинки 7.62 7MTUM-300, т.олива</t>
  </si>
  <si>
    <t>т.олива</t>
  </si>
  <si>
    <t xml:space="preserve">Представляем Вам тактические ботинки 7.62 Штурм NOVATEX — идеальное решение для тех, кто стремится к максимальному комфорту и защите в самых сложных условиях. Эти ботинки созданы для выполнения любых задач, от активного отдыха до профессионального применения.
Преимущества:
•	Непревзойденная поддержка: Боковая фиксация и усиленные области пятки и носка обеспечивают надежную защиту от травм, позволяя Вам сосредоточиться на задаче, а не на дискомфорте.
•	Комфорт на высшем уровне: Мембранная подкладка Sympatex от немецкого концерна Sympatex Technologies гарантирует отличную воздухопроницаемость и защиту от влаги, обеспечивая комфорт при любых погодных условиях.
•	Идеальное сцепление: Двухслойная подошва, состоящая из высококачественной резины и полиуретана, помогает избежать скольжения на различных поверхностях и эффективно гасит вибрации при активном движении.
•	Анатомическая стелька: Специальная стелька с высокой степенью влагопоглощения создана для удобства и поддержания здоровья Ваших ног даже при длительных нагрузках.
•	Долговечные детали: Крючки из алюминиевого литья и цинкового сплава, не содержащие никеля, гарантируют долговечность и надежность. Водоотталкивающие шнурки повышенной прочности обеспечивают дополнительную защиту.
Характеристики:
•	Средняя высота ботинка
•	Усиление пятки и носка
•	Мембранная подкладка Sympatex
•	Стелька анатомической формы
•	Двухслойная подошва: резина + полиуретан
</t>
  </si>
  <si>
    <t>4610097065538</t>
  </si>
  <si>
    <t>4610097065545</t>
  </si>
  <si>
    <t>4610097065552</t>
  </si>
  <si>
    <t>4610097065569</t>
  </si>
  <si>
    <t>4610097065576</t>
  </si>
  <si>
    <t>210-2205041123-154</t>
  </si>
  <si>
    <t>Тактические ботинки Black Hawk (Блэк Хаук)(кож, нейлон, черн.)</t>
  </si>
  <si>
    <t>Тактические ботинки Hawk созданы для выполнения самых сложных задач в любых погодных условиях. Оснащены водонепроницаемой технологией King-Tex. Данная модель разработана для тех, кто ценит удобную и практичную обувь. Защитный слой в подошве надежно защитит ногу от проколов. Система антишок в каблуке позволяет прыгать с возвышенностей амортизируя нагрузку на пятку при приземлении. Боковая защита делает эксплуатацию данной обуви еще более безопасной и комфортной. Система быстрой шнуровки FitGo® позволяет надевать и снимать обувь более оперативно.
Для данной модели указан европейский размер.</t>
  </si>
  <si>
    <t>4610097066030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</si>
</sst>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quot;р.&quot;"/>
    <numFmt numFmtId="165" formatCode="[$-419]mmmm\ yyyy;@"/>
    <numFmt numFmtId="166" formatCode="_-* #,##0\ &quot;₽&quot;_-;\-* #,##0\ &quot;₽&quot;_-;_-* &quot;-&quot;??\ &quot;₽&quot;_-;_-@_-"/>
  </numFmts>
  <fonts count="45">
    <font>
      <sz val="8"/>
      <color theme="1"/>
      <name val="Calibri"/>
      <scheme val="minor"/>
    </font>
    <font>
      <sz val="10"/>
      <name val="Arial"/>
      <family val="2"/>
      <charset val="204"/>
    </font>
    <font>
      <b/>
      <u/>
      <sz val="20"/>
      <color theme="0"/>
      <name val="Clear Sans"/>
    </font>
    <font>
      <u/>
      <sz val="4.0999999999999996"/>
      <color theme="10"/>
      <name val="Calibri"/>
      <family val="2"/>
      <charset val="204"/>
    </font>
    <font>
      <sz val="11"/>
      <name val="Calibri"/>
      <family val="2"/>
      <charset val="204"/>
    </font>
    <font>
      <sz val="8"/>
      <name val="Arial"/>
      <family val="2"/>
      <charset val="204"/>
    </font>
    <font>
      <sz val="11"/>
      <color theme="1"/>
      <name val="Calibri"/>
      <family val="2"/>
      <charset val="204"/>
      <scheme val="minor"/>
    </font>
    <font>
      <sz val="10"/>
      <name val="Tahoma"/>
      <family val="2"/>
      <charset val="204"/>
    </font>
    <font>
      <sz val="24"/>
      <name val="Tahoma"/>
      <family val="2"/>
      <charset val="204"/>
    </font>
    <font>
      <b/>
      <sz val="20"/>
      <name val="Tahoma"/>
      <family val="2"/>
      <charset val="204"/>
    </font>
    <font>
      <sz val="22"/>
      <name val="Tahoma"/>
      <family val="2"/>
      <charset val="204"/>
    </font>
    <font>
      <b/>
      <sz val="20"/>
      <color indexed="64"/>
      <name val="Tahoma"/>
      <family val="2"/>
      <charset val="204"/>
    </font>
    <font>
      <u/>
      <sz val="20"/>
      <name val="Tahoma"/>
      <family val="2"/>
      <charset val="204"/>
    </font>
    <font>
      <sz val="20"/>
      <name val="Tahoma"/>
      <family val="2"/>
      <charset val="204"/>
    </font>
    <font>
      <u/>
      <sz val="20"/>
      <color theme="1" tint="0.14999847407452621"/>
      <name val="Tahoma"/>
      <family val="2"/>
      <charset val="204"/>
    </font>
    <font>
      <b/>
      <sz val="24"/>
      <name val="Tahoma"/>
      <family val="2"/>
      <charset val="204"/>
    </font>
    <font>
      <b/>
      <u/>
      <sz val="20"/>
      <name val="Tahoma"/>
      <family val="2"/>
      <charset val="204"/>
    </font>
    <font>
      <b/>
      <u/>
      <sz val="24"/>
      <color indexed="2"/>
      <name val="Calibri"/>
      <family val="2"/>
      <charset val="204"/>
      <scheme val="minor"/>
    </font>
    <font>
      <sz val="24"/>
      <color indexed="2"/>
      <name val="Tahoma"/>
      <family val="2"/>
      <charset val="204"/>
    </font>
    <font>
      <b/>
      <u/>
      <sz val="24"/>
      <color indexed="2"/>
      <name val="Tahoma"/>
      <family val="2"/>
      <charset val="204"/>
    </font>
    <font>
      <b/>
      <sz val="20"/>
      <color theme="0"/>
      <name val="Tahoma"/>
      <family val="2"/>
      <charset val="204"/>
    </font>
    <font>
      <sz val="16"/>
      <color indexed="64"/>
      <name val="Tahoma"/>
      <family val="2"/>
      <charset val="204"/>
    </font>
    <font>
      <b/>
      <sz val="16"/>
      <color theme="0"/>
      <name val="Tahoma"/>
      <family val="2"/>
      <charset val="204"/>
    </font>
    <font>
      <b/>
      <sz val="20"/>
      <color indexed="5"/>
      <name val="Tahoma"/>
      <family val="2"/>
      <charset val="204"/>
    </font>
    <font>
      <sz val="8"/>
      <name val="Calibri"/>
      <family val="2"/>
      <charset val="204"/>
      <scheme val="minor"/>
    </font>
    <font>
      <sz val="8"/>
      <name val="Calibri"/>
      <family val="2"/>
      <charset val="204"/>
      <scheme val="minor"/>
    </font>
    <font>
      <sz val="20"/>
      <name val="Clear sans"/>
      <charset val="204"/>
    </font>
    <font>
      <sz val="20"/>
      <color theme="1"/>
      <name val="Clear sans"/>
      <charset val="204"/>
    </font>
    <font>
      <sz val="20"/>
      <color indexed="64"/>
      <name val="Clear sans"/>
      <charset val="204"/>
    </font>
    <font>
      <b/>
      <u/>
      <sz val="20"/>
      <color rgb="FF0070C0"/>
      <name val="Clear sans"/>
      <charset val="204"/>
    </font>
    <font>
      <b/>
      <sz val="20"/>
      <color theme="0"/>
      <name val="Tahoma"/>
      <family val="2"/>
      <charset val="204"/>
    </font>
    <font>
      <sz val="8"/>
      <color theme="1"/>
      <name val="Calibri"/>
      <family val="2"/>
      <charset val="204"/>
      <scheme val="minor"/>
    </font>
    <font>
      <sz val="12"/>
      <color theme="1"/>
      <name val="Calibri"/>
      <family val="2"/>
      <charset val="204"/>
      <scheme val="minor"/>
    </font>
    <font>
      <b/>
      <sz val="16"/>
      <color theme="1"/>
      <name val="Calibri"/>
      <family val="2"/>
      <charset val="204"/>
      <scheme val="minor"/>
    </font>
    <font>
      <b/>
      <sz val="22"/>
      <color indexed="2"/>
      <name val="Calibri"/>
      <family val="2"/>
      <charset val="204"/>
      <scheme val="minor"/>
    </font>
    <font>
      <b/>
      <sz val="22"/>
      <color theme="1"/>
      <name val="Calibri"/>
      <family val="2"/>
      <charset val="204"/>
      <scheme val="minor"/>
    </font>
    <font>
      <sz val="12"/>
      <name val="Tahoma"/>
      <family val="2"/>
      <charset val="204"/>
    </font>
    <font>
      <b/>
      <sz val="12"/>
      <name val="Tahoma"/>
      <family val="2"/>
      <charset val="204"/>
    </font>
    <font>
      <u/>
      <sz val="12"/>
      <name val="Tahoma"/>
      <family val="2"/>
      <charset val="204"/>
    </font>
    <font>
      <b/>
      <sz val="14"/>
      <name val="Tahoma"/>
      <family val="2"/>
      <charset val="204"/>
    </font>
    <font>
      <sz val="14"/>
      <color theme="1"/>
      <name val="Calibri"/>
      <family val="2"/>
      <charset val="204"/>
      <scheme val="minor"/>
    </font>
    <font>
      <sz val="14"/>
      <name val="Tahoma"/>
      <family val="2"/>
      <charset val="204"/>
    </font>
    <font>
      <sz val="20"/>
      <color theme="1"/>
      <name val="Calibri"/>
      <family val="2"/>
      <charset val="204"/>
      <scheme val="minor"/>
    </font>
    <font>
      <b/>
      <sz val="20"/>
      <color indexed="2"/>
      <name val="Clear sans"/>
    </font>
    <font>
      <sz val="20"/>
      <color rgb="FFFF0000"/>
      <name val="Clear sans"/>
      <charset val="204"/>
    </font>
  </fonts>
  <fills count="19">
    <fill>
      <patternFill patternType="none"/>
    </fill>
    <fill>
      <patternFill patternType="gray125"/>
    </fill>
    <fill>
      <patternFill patternType="solid">
        <fgColor theme="0"/>
        <bgColor theme="8" tint="0.79998168889431442"/>
      </patternFill>
    </fill>
    <fill>
      <patternFill patternType="solid">
        <fgColor theme="0"/>
        <bgColor theme="0"/>
      </patternFill>
    </fill>
    <fill>
      <patternFill patternType="solid">
        <fgColor theme="0"/>
        <bgColor indexed="26"/>
      </patternFill>
    </fill>
    <fill>
      <patternFill patternType="solid">
        <fgColor indexed="5"/>
        <bgColor indexed="5"/>
      </patternFill>
    </fill>
    <fill>
      <patternFill patternType="solid">
        <fgColor theme="3" tint="-0.249977111117893"/>
        <bgColor theme="3" tint="-0.249977111117893"/>
      </patternFill>
    </fill>
    <fill>
      <patternFill patternType="solid">
        <fgColor theme="9" tint="-0.249977111117893"/>
        <bgColor theme="9" tint="-0.249977111117893"/>
      </patternFill>
    </fill>
    <fill>
      <patternFill patternType="solid">
        <fgColor theme="1" tint="0.34998626667073579"/>
        <bgColor theme="1" tint="0.34998626667073579"/>
      </patternFill>
    </fill>
    <fill>
      <patternFill patternType="solid">
        <fgColor rgb="FF788666"/>
        <bgColor rgb="FF788666"/>
      </patternFill>
    </fill>
    <fill>
      <patternFill patternType="solid">
        <fgColor rgb="FFD49446"/>
        <bgColor rgb="FFD49446"/>
      </patternFill>
    </fill>
    <fill>
      <patternFill patternType="solid">
        <fgColor theme="1" tint="4.9989318521683403E-2"/>
        <bgColor theme="1" tint="4.9989318521683403E-2"/>
      </patternFill>
    </fill>
    <fill>
      <patternFill patternType="solid">
        <fgColor theme="1" tint="0.14999847407452621"/>
        <bgColor theme="1" tint="0.14999847407452621"/>
      </patternFill>
    </fill>
    <fill>
      <patternFill patternType="solid">
        <fgColor theme="6" tint="0.59999389629810485"/>
        <bgColor indexed="64"/>
      </patternFill>
    </fill>
    <fill>
      <patternFill patternType="solid">
        <fgColor theme="3" tint="-0.249977111117893"/>
        <bgColor indexed="2"/>
      </patternFill>
    </fill>
    <fill>
      <patternFill patternType="solid">
        <fgColor theme="9" tint="-0.249977111117893"/>
        <bgColor indexed="2"/>
      </patternFill>
    </fill>
    <fill>
      <patternFill patternType="solid">
        <fgColor theme="9" tint="-0.249977111117893"/>
        <bgColor theme="3" tint="-0.249977111117893"/>
      </patternFill>
    </fill>
    <fill>
      <patternFill patternType="solid">
        <fgColor theme="1" tint="0.34998626667073579"/>
        <bgColor indexed="2"/>
      </patternFill>
    </fill>
    <fill>
      <patternFill patternType="solid">
        <fgColor theme="1" tint="0.34998626667073579"/>
        <bgColor theme="3" tint="-0.249977111117893"/>
      </patternFill>
    </fill>
  </fills>
  <borders count="3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medium">
        <color rgb="FF0A1828"/>
      </left>
      <right style="medium">
        <color rgb="FF0C1D32"/>
      </right>
      <top/>
      <bottom/>
      <diagonal/>
    </border>
    <border>
      <left/>
      <right style="medium">
        <color rgb="FF0C1D32"/>
      </right>
      <top/>
      <bottom/>
      <diagonal/>
    </border>
    <border>
      <left style="medium">
        <color rgb="FF0C1D32"/>
      </left>
      <right style="medium">
        <color rgb="FF0C1D32"/>
      </right>
      <top/>
      <bottom/>
      <diagonal/>
    </border>
    <border>
      <left style="medium">
        <color rgb="FF0C1D32"/>
      </left>
      <right style="medium">
        <color rgb="FF0C1D32"/>
      </right>
      <top/>
      <bottom style="medium">
        <color rgb="FF0A1828"/>
      </bottom>
      <diagonal/>
    </border>
    <border>
      <left style="thin">
        <color auto="1"/>
      </left>
      <right style="thin">
        <color rgb="FF788666"/>
      </right>
      <top style="thin">
        <color auto="1"/>
      </top>
      <bottom style="thin">
        <color auto="1"/>
      </bottom>
      <diagonal/>
    </border>
    <border>
      <left/>
      <right/>
      <top style="thin">
        <color auto="1"/>
      </top>
      <bottom style="thin">
        <color auto="1"/>
      </bottom>
      <diagonal/>
    </border>
    <border>
      <left style="medium">
        <color rgb="FF6F3505"/>
      </left>
      <right style="medium">
        <color rgb="FF6F3505"/>
      </right>
      <top style="medium">
        <color rgb="FF6F3505"/>
      </top>
      <bottom style="medium">
        <color rgb="FF6F3505"/>
      </bottom>
      <diagonal/>
    </border>
    <border>
      <left style="medium">
        <color theme="1" tint="0.14999847407452621"/>
      </left>
      <right style="medium">
        <color theme="1" tint="0.14999847407452621"/>
      </right>
      <top style="medium">
        <color theme="1" tint="0.14999847407452621"/>
      </top>
      <bottom style="medium">
        <color theme="1" tint="0.14999847407452621"/>
      </bottom>
      <diagonal/>
    </border>
    <border>
      <left style="medium">
        <color theme="2" tint="-0.749961851863155"/>
      </left>
      <right style="medium">
        <color theme="2" tint="-0.749961851863155"/>
      </right>
      <top style="medium">
        <color theme="2" tint="-0.749961851863155"/>
      </top>
      <bottom style="medium">
        <color theme="2" tint="-0.749961851863155"/>
      </bottom>
      <diagonal/>
    </border>
    <border>
      <left style="medium">
        <color rgb="FFA96E27"/>
      </left>
      <right style="medium">
        <color rgb="FFA96E27"/>
      </right>
      <top style="medium">
        <color rgb="FF6F491B"/>
      </top>
      <bottom style="medium">
        <color rgb="FF6F491B"/>
      </bottom>
      <diagonal/>
    </border>
    <border>
      <left style="thin">
        <color theme="0" tint="-0.499984740745262"/>
      </left>
      <right style="thin">
        <color theme="0" tint="-0.499984740745262"/>
      </right>
      <top style="medium">
        <color auto="1"/>
      </top>
      <bottom style="medium">
        <color auto="1"/>
      </bottom>
      <diagonal/>
    </border>
    <border>
      <left style="thin">
        <color auto="1"/>
      </left>
      <right style="thin">
        <color auto="1"/>
      </right>
      <top style="medium">
        <color rgb="FF0A1828"/>
      </top>
      <bottom/>
      <diagonal/>
    </border>
    <border>
      <left style="thin">
        <color auto="1"/>
      </left>
      <right style="thin">
        <color auto="1"/>
      </right>
      <top style="medium">
        <color auto="1"/>
      </top>
      <bottom style="thin">
        <color indexed="64"/>
      </bottom>
      <diagonal/>
    </border>
    <border>
      <left style="thin">
        <color auto="1"/>
      </left>
      <right style="thin">
        <color auto="1"/>
      </right>
      <top style="medium">
        <color rgb="FF6F491B"/>
      </top>
      <bottom style="thin">
        <color indexed="64"/>
      </bottom>
      <diagonal/>
    </border>
    <border>
      <left style="thin">
        <color auto="1"/>
      </left>
      <right style="thin">
        <color auto="1"/>
      </right>
      <top style="medium">
        <color theme="2" tint="-0.749961851863155"/>
      </top>
      <bottom style="thin">
        <color indexed="64"/>
      </bottom>
      <diagonal/>
    </border>
    <border>
      <left style="thin">
        <color auto="1"/>
      </left>
      <right style="thin">
        <color auto="1"/>
      </right>
      <top style="medium">
        <color theme="1" tint="0.14999847407452621"/>
      </top>
      <bottom style="thin">
        <color indexed="64"/>
      </bottom>
      <diagonal/>
    </border>
    <border>
      <left style="medium">
        <color rgb="FF0C1D32"/>
      </left>
      <right/>
      <top/>
      <bottom/>
      <diagonal/>
    </border>
    <border>
      <left style="thin">
        <color auto="1"/>
      </left>
      <right style="thin">
        <color auto="1"/>
      </right>
      <top style="medium">
        <color rgb="FF6F491B"/>
      </top>
      <bottom/>
      <diagonal/>
    </border>
    <border>
      <left style="thin">
        <color auto="1"/>
      </left>
      <right style="thin">
        <color auto="1"/>
      </right>
      <top style="medium">
        <color theme="1" tint="0.14999847407452621"/>
      </top>
      <bottom/>
      <diagonal/>
    </border>
    <border>
      <left style="thin">
        <color auto="1"/>
      </left>
      <right style="thin">
        <color auto="1"/>
      </right>
      <top style="medium">
        <color rgb="FF6F3505"/>
      </top>
      <bottom/>
      <diagonal/>
    </border>
    <border>
      <left style="thin">
        <color auto="1"/>
      </left>
      <right style="thin">
        <color auto="1"/>
      </right>
      <top style="medium">
        <color theme="2" tint="-0.749961851863155"/>
      </top>
      <bottom/>
      <diagonal/>
    </border>
  </borders>
  <cellStyleXfs count="18">
    <xf numFmtId="0" fontId="0" fillId="0" borderId="0"/>
    <xf numFmtId="0" fontId="1" fillId="0" borderId="0"/>
    <xf numFmtId="0" fontId="2" fillId="0" borderId="0" applyNumberFormat="0" applyFill="0" applyBorder="0" applyProtection="0"/>
    <xf numFmtId="0" fontId="3" fillId="0" borderId="0" applyNumberFormat="0" applyFill="0" applyBorder="0" applyProtection="0">
      <alignment vertical="top"/>
      <protection locked="0"/>
    </xf>
    <xf numFmtId="0" fontId="1" fillId="0" borderId="0"/>
    <xf numFmtId="0" fontId="4" fillId="0" borderId="0"/>
    <xf numFmtId="0" fontId="5" fillId="0" borderId="0"/>
    <xf numFmtId="0" fontId="1" fillId="0" borderId="0"/>
    <xf numFmtId="0" fontId="5" fillId="0" borderId="0"/>
    <xf numFmtId="0" fontId="6" fillId="0" borderId="0"/>
    <xf numFmtId="0" fontId="6" fillId="0" borderId="0"/>
    <xf numFmtId="0" fontId="6" fillId="0" borderId="0"/>
    <xf numFmtId="0" fontId="6" fillId="0" borderId="0"/>
    <xf numFmtId="9" fontId="5" fillId="0" borderId="0" applyFont="0" applyFill="0" applyBorder="0" applyProtection="0"/>
    <xf numFmtId="9" fontId="6" fillId="0" borderId="0" applyFont="0" applyFill="0" applyBorder="0" applyProtection="0"/>
    <xf numFmtId="9" fontId="6" fillId="0" borderId="0" applyFont="0" applyFill="0" applyBorder="0" applyProtection="0"/>
    <xf numFmtId="44" fontId="31" fillId="0" borderId="0" applyFont="0" applyFill="0" applyBorder="0" applyAlignment="0" applyProtection="0"/>
    <xf numFmtId="9" fontId="31" fillId="0" borderId="0" applyFont="0" applyFill="0" applyBorder="0" applyAlignment="0" applyProtection="0"/>
  </cellStyleXfs>
  <cellXfs count="214">
    <xf numFmtId="0" fontId="0" fillId="0" borderId="0" xfId="0"/>
    <xf numFmtId="0" fontId="9" fillId="2" borderId="1" xfId="0" applyFont="1" applyFill="1" applyBorder="1" applyAlignment="1">
      <alignment horizontal="center" vertical="center" wrapText="1"/>
    </xf>
    <xf numFmtId="0" fontId="12" fillId="0" borderId="1" xfId="2" applyFont="1" applyBorder="1" applyAlignment="1" applyProtection="1">
      <alignment horizontal="left" vertical="center" indent="4"/>
    </xf>
    <xf numFmtId="0" fontId="0" fillId="3" borderId="6" xfId="0" applyFill="1" applyBorder="1"/>
    <xf numFmtId="0" fontId="0" fillId="3" borderId="7" xfId="0" applyFill="1" applyBorder="1"/>
    <xf numFmtId="0" fontId="0" fillId="3" borderId="0" xfId="0" applyFill="1"/>
    <xf numFmtId="0" fontId="0" fillId="3" borderId="8" xfId="0" applyFill="1" applyBorder="1"/>
    <xf numFmtId="0" fontId="11" fillId="4" borderId="0" xfId="0" applyFont="1" applyFill="1" applyAlignment="1">
      <alignment vertical="center"/>
    </xf>
    <xf numFmtId="0" fontId="10" fillId="4" borderId="0" xfId="4" applyFont="1" applyFill="1" applyAlignment="1">
      <alignment horizontal="left" vertical="center" wrapText="1"/>
    </xf>
    <xf numFmtId="0" fontId="12" fillId="3" borderId="1" xfId="2" applyFont="1" applyFill="1" applyBorder="1" applyAlignment="1" applyProtection="1">
      <alignment horizontal="left" vertical="center" indent="4"/>
    </xf>
    <xf numFmtId="164" fontId="10" fillId="4" borderId="1" xfId="4" applyNumberFormat="1" applyFont="1" applyFill="1" applyBorder="1" applyAlignment="1">
      <alignment horizontal="left" vertical="center" wrapText="1"/>
    </xf>
    <xf numFmtId="3" fontId="13" fillId="3" borderId="1" xfId="0" applyNumberFormat="1" applyFont="1" applyFill="1" applyBorder="1" applyAlignment="1">
      <alignment horizontal="center" vertical="center" wrapText="1"/>
    </xf>
    <xf numFmtId="164" fontId="8" fillId="3" borderId="1" xfId="2" applyNumberFormat="1" applyFont="1" applyFill="1" applyBorder="1" applyAlignment="1" applyProtection="1">
      <alignment horizontal="right" vertical="center"/>
    </xf>
    <xf numFmtId="0" fontId="14" fillId="3" borderId="1" xfId="2" applyFont="1" applyFill="1" applyBorder="1" applyAlignment="1" applyProtection="1">
      <alignment horizontal="left" vertical="center" indent="4"/>
    </xf>
    <xf numFmtId="164" fontId="13" fillId="3" borderId="1" xfId="2" applyNumberFormat="1" applyFont="1" applyFill="1" applyBorder="1" applyAlignment="1" applyProtection="1">
      <alignment horizontal="right" vertical="center"/>
    </xf>
    <xf numFmtId="0" fontId="9" fillId="3" borderId="1" xfId="4" applyFont="1" applyFill="1" applyBorder="1" applyAlignment="1">
      <alignment horizontal="left" vertical="center" wrapText="1"/>
    </xf>
    <xf numFmtId="10" fontId="17" fillId="3" borderId="1" xfId="0" applyNumberFormat="1" applyFont="1" applyFill="1" applyBorder="1" applyAlignment="1">
      <alignment vertical="center"/>
    </xf>
    <xf numFmtId="3" fontId="13" fillId="3" borderId="0" xfId="0" applyNumberFormat="1" applyFont="1" applyFill="1" applyAlignment="1">
      <alignment horizontal="center" vertical="center" wrapText="1"/>
    </xf>
    <xf numFmtId="9" fontId="9" fillId="3" borderId="0" xfId="0" applyNumberFormat="1" applyFont="1" applyFill="1" applyAlignment="1">
      <alignment horizontal="center" vertical="center" wrapText="1"/>
    </xf>
    <xf numFmtId="0" fontId="7" fillId="3" borderId="0" xfId="4" applyFont="1" applyFill="1"/>
    <xf numFmtId="164" fontId="18" fillId="3" borderId="1" xfId="2" applyNumberFormat="1" applyFont="1" applyFill="1" applyBorder="1" applyAlignment="1" applyProtection="1">
      <alignment horizontal="right" vertical="center"/>
    </xf>
    <xf numFmtId="0" fontId="11" fillId="4" borderId="0" xfId="0" applyFont="1" applyFill="1" applyAlignment="1">
      <alignment horizontal="left" vertical="top"/>
    </xf>
    <xf numFmtId="0" fontId="0" fillId="3" borderId="11" xfId="0" applyFill="1" applyBorder="1"/>
    <xf numFmtId="0" fontId="9" fillId="3" borderId="1" xfId="4" applyFont="1" applyFill="1" applyBorder="1" applyAlignment="1">
      <alignment horizontal="left" vertical="center" wrapText="1" indent="1"/>
    </xf>
    <xf numFmtId="164" fontId="19" fillId="3" borderId="1" xfId="2" applyNumberFormat="1" applyFont="1" applyFill="1" applyBorder="1" applyAlignment="1" applyProtection="1">
      <alignment horizontal="right" vertical="center"/>
    </xf>
    <xf numFmtId="0" fontId="13" fillId="3" borderId="1" xfId="4" applyFont="1" applyFill="1" applyBorder="1" applyAlignment="1">
      <alignment horizontal="left" vertical="center" wrapText="1" indent="1"/>
    </xf>
    <xf numFmtId="0" fontId="13" fillId="3" borderId="9" xfId="4" applyFont="1" applyFill="1" applyBorder="1" applyAlignment="1">
      <alignment horizontal="left" vertical="center" wrapText="1"/>
    </xf>
    <xf numFmtId="164" fontId="19" fillId="5" borderId="1" xfId="2" applyNumberFormat="1" applyFont="1" applyFill="1" applyBorder="1" applyAlignment="1" applyProtection="1">
      <alignment horizontal="right" vertical="center"/>
    </xf>
    <xf numFmtId="0" fontId="14" fillId="3" borderId="0" xfId="2" applyFont="1" applyFill="1" applyAlignment="1" applyProtection="1">
      <alignment horizontal="left" vertical="center" indent="4"/>
    </xf>
    <xf numFmtId="164" fontId="12" fillId="3" borderId="11" xfId="2" applyNumberFormat="1" applyFont="1" applyFill="1" applyBorder="1" applyAlignment="1" applyProtection="1">
      <alignment horizontal="left" vertical="center"/>
    </xf>
    <xf numFmtId="0" fontId="9" fillId="3" borderId="0" xfId="4" applyFont="1" applyFill="1" applyAlignment="1">
      <alignment horizontal="left" vertical="center" wrapText="1"/>
    </xf>
    <xf numFmtId="164" fontId="16" fillId="3" borderId="0" xfId="2" applyNumberFormat="1" applyFont="1" applyFill="1" applyAlignment="1" applyProtection="1">
      <alignment horizontal="left" vertical="center"/>
    </xf>
    <xf numFmtId="0" fontId="13" fillId="0" borderId="0" xfId="4" applyFont="1" applyAlignment="1">
      <alignment wrapText="1"/>
    </xf>
    <xf numFmtId="0" fontId="20" fillId="6" borderId="15" xfId="4" applyFont="1" applyFill="1" applyBorder="1" applyAlignment="1">
      <alignment horizontal="center" vertical="center" wrapText="1"/>
    </xf>
    <xf numFmtId="0" fontId="20" fillId="6" borderId="16" xfId="4" applyFont="1" applyFill="1" applyBorder="1" applyAlignment="1">
      <alignment horizontal="center" vertical="center" wrapText="1"/>
    </xf>
    <xf numFmtId="0" fontId="20" fillId="6" borderId="17" xfId="4" applyFont="1" applyFill="1" applyBorder="1" applyAlignment="1">
      <alignment horizontal="center" vertical="center" wrapText="1"/>
    </xf>
    <xf numFmtId="0" fontId="20" fillId="6" borderId="18" xfId="4" applyFont="1" applyFill="1" applyBorder="1" applyAlignment="1">
      <alignment horizontal="center" vertical="center" wrapText="1"/>
    </xf>
    <xf numFmtId="2" fontId="20" fillId="6" borderId="17" xfId="4" applyNumberFormat="1" applyFont="1" applyFill="1" applyBorder="1" applyAlignment="1">
      <alignment horizontal="center" vertical="center" wrapText="1"/>
    </xf>
    <xf numFmtId="0" fontId="20" fillId="6" borderId="17" xfId="4" applyFont="1" applyFill="1" applyBorder="1" applyAlignment="1" applyProtection="1">
      <alignment horizontal="center" vertical="center" wrapText="1"/>
      <protection locked="0"/>
    </xf>
    <xf numFmtId="4" fontId="21" fillId="0" borderId="1" xfId="0" applyNumberFormat="1" applyFont="1" applyBorder="1" applyAlignment="1">
      <alignment horizontal="center" vertical="center"/>
    </xf>
    <xf numFmtId="0" fontId="0" fillId="0" borderId="1" xfId="0" applyBorder="1"/>
    <xf numFmtId="0" fontId="9" fillId="3" borderId="19" xfId="4" applyFont="1" applyFill="1" applyBorder="1" applyAlignment="1">
      <alignment vertical="center" wrapText="1"/>
    </xf>
    <xf numFmtId="164" fontId="12" fillId="3" borderId="0" xfId="2" applyNumberFormat="1" applyFont="1" applyFill="1" applyAlignment="1" applyProtection="1">
      <alignment horizontal="left" vertical="center"/>
    </xf>
    <xf numFmtId="0" fontId="13" fillId="3" borderId="9" xfId="4" applyFont="1" applyFill="1" applyBorder="1" applyAlignment="1">
      <alignment vertical="center" wrapText="1"/>
    </xf>
    <xf numFmtId="0" fontId="20" fillId="7" borderId="21" xfId="4" applyFont="1" applyFill="1" applyBorder="1" applyAlignment="1">
      <alignment horizontal="center" vertical="center" wrapText="1"/>
    </xf>
    <xf numFmtId="0" fontId="23" fillId="7" borderId="21" xfId="4" applyFont="1" applyFill="1" applyBorder="1" applyAlignment="1">
      <alignment horizontal="center" vertical="center" wrapText="1"/>
    </xf>
    <xf numFmtId="165" fontId="21" fillId="0" borderId="1" xfId="0" applyNumberFormat="1" applyFont="1" applyBorder="1" applyAlignment="1">
      <alignment horizontal="center" vertical="center"/>
    </xf>
    <xf numFmtId="0" fontId="9" fillId="3" borderId="9" xfId="4" applyFont="1" applyFill="1" applyBorder="1" applyAlignment="1">
      <alignment horizontal="left" vertical="center" wrapText="1"/>
    </xf>
    <xf numFmtId="0" fontId="20" fillId="8" borderId="22" xfId="4" applyFont="1" applyFill="1" applyBorder="1" applyAlignment="1">
      <alignment horizontal="center" vertical="center" wrapText="1"/>
    </xf>
    <xf numFmtId="0" fontId="23" fillId="8" borderId="22" xfId="4" applyFont="1" applyFill="1" applyBorder="1" applyAlignment="1">
      <alignment horizontal="center" vertical="center" wrapText="1"/>
    </xf>
    <xf numFmtId="0" fontId="20" fillId="9" borderId="23" xfId="4" applyFont="1" applyFill="1" applyBorder="1" applyAlignment="1">
      <alignment horizontal="center" vertical="center" wrapText="1"/>
    </xf>
    <xf numFmtId="2" fontId="20" fillId="9" borderId="23" xfId="4" applyNumberFormat="1" applyFont="1" applyFill="1" applyBorder="1" applyAlignment="1">
      <alignment horizontal="center" vertical="center" wrapText="1"/>
    </xf>
    <xf numFmtId="0" fontId="20" fillId="9" borderId="23" xfId="4" applyFont="1" applyFill="1" applyBorder="1" applyAlignment="1" applyProtection="1">
      <alignment horizontal="center" vertical="center" wrapText="1"/>
      <protection locked="0"/>
    </xf>
    <xf numFmtId="0" fontId="23" fillId="9" borderId="23" xfId="4" applyFont="1" applyFill="1" applyBorder="1" applyAlignment="1" applyProtection="1">
      <alignment horizontal="center" vertical="center" wrapText="1"/>
      <protection locked="0"/>
    </xf>
    <xf numFmtId="0" fontId="11" fillId="4" borderId="0" xfId="0" applyFont="1" applyFill="1" applyAlignment="1">
      <alignment vertical="top"/>
    </xf>
    <xf numFmtId="0" fontId="20" fillId="10" borderId="24" xfId="4" applyFont="1" applyFill="1" applyBorder="1" applyAlignment="1">
      <alignment horizontal="center" vertical="center" wrapText="1"/>
    </xf>
    <xf numFmtId="0" fontId="20" fillId="10" borderId="24" xfId="4" applyFont="1" applyFill="1" applyBorder="1" applyAlignment="1">
      <alignment horizontal="center" vertical="center"/>
    </xf>
    <xf numFmtId="0" fontId="20" fillId="11" borderId="25" xfId="4" applyFont="1" applyFill="1" applyBorder="1" applyAlignment="1">
      <alignment horizontal="center" vertical="center" wrapText="1"/>
    </xf>
    <xf numFmtId="165" fontId="21" fillId="0" borderId="27" xfId="0" applyNumberFormat="1" applyFont="1" applyBorder="1" applyAlignment="1">
      <alignment horizontal="center" vertical="center"/>
    </xf>
    <xf numFmtId="165" fontId="21" fillId="0" borderId="28" xfId="0" applyNumberFormat="1" applyFont="1" applyBorder="1" applyAlignment="1">
      <alignment horizontal="center" vertical="center"/>
    </xf>
    <xf numFmtId="165" fontId="21" fillId="0" borderId="29" xfId="0" applyNumberFormat="1" applyFont="1" applyBorder="1" applyAlignment="1">
      <alignment horizontal="center" vertical="center"/>
    </xf>
    <xf numFmtId="165" fontId="21" fillId="0" borderId="30" xfId="0" applyNumberFormat="1" applyFont="1" applyBorder="1" applyAlignment="1">
      <alignment horizontal="center" vertical="center"/>
    </xf>
    <xf numFmtId="0" fontId="26" fillId="3" borderId="1" xfId="4" applyFont="1" applyFill="1" applyBorder="1" applyAlignment="1">
      <alignment horizontal="left" vertical="center"/>
    </xf>
    <xf numFmtId="164" fontId="28" fillId="0" borderId="1" xfId="0" applyNumberFormat="1" applyFont="1" applyBorder="1" applyAlignment="1">
      <alignment horizontal="center" vertical="center"/>
    </xf>
    <xf numFmtId="4" fontId="28" fillId="0" borderId="1" xfId="0" applyNumberFormat="1" applyFont="1" applyBorder="1" applyAlignment="1">
      <alignment horizontal="center" vertical="center"/>
    </xf>
    <xf numFmtId="0" fontId="27" fillId="0" borderId="1" xfId="0" applyFont="1" applyBorder="1"/>
    <xf numFmtId="0" fontId="22" fillId="7" borderId="21" xfId="4" applyFont="1" applyFill="1" applyBorder="1" applyAlignment="1">
      <alignment horizontal="center" vertical="center" wrapText="1"/>
    </xf>
    <xf numFmtId="3" fontId="28" fillId="0" borderId="1" xfId="0" applyNumberFormat="1" applyFont="1" applyBorder="1" applyAlignment="1">
      <alignment horizontal="center" vertical="center"/>
    </xf>
    <xf numFmtId="2" fontId="30" fillId="6" borderId="17" xfId="4" applyNumberFormat="1" applyFont="1" applyFill="1" applyBorder="1" applyAlignment="1">
      <alignment horizontal="center" vertical="center" wrapText="1"/>
    </xf>
    <xf numFmtId="0" fontId="30" fillId="8" borderId="22" xfId="4" applyFont="1" applyFill="1" applyBorder="1" applyAlignment="1">
      <alignment horizontal="center" vertical="center" wrapText="1"/>
    </xf>
    <xf numFmtId="0" fontId="32" fillId="3" borderId="0" xfId="0" applyFont="1" applyFill="1" applyAlignment="1">
      <alignment horizontal="center" vertical="center"/>
    </xf>
    <xf numFmtId="0" fontId="33" fillId="3" borderId="0" xfId="0" applyFont="1" applyFill="1" applyAlignment="1">
      <alignment vertical="center" wrapText="1"/>
    </xf>
    <xf numFmtId="0" fontId="35" fillId="3" borderId="1" xfId="0" applyFont="1" applyFill="1" applyBorder="1" applyAlignment="1">
      <alignment horizontal="center" vertical="center"/>
    </xf>
    <xf numFmtId="0" fontId="35" fillId="5" borderId="1" xfId="0" applyFont="1" applyFill="1" applyBorder="1" applyAlignment="1">
      <alignment horizontal="center" vertical="center"/>
    </xf>
    <xf numFmtId="9" fontId="32" fillId="3" borderId="0" xfId="17" applyFont="1" applyFill="1" applyAlignment="1">
      <alignment horizontal="center" vertical="center"/>
    </xf>
    <xf numFmtId="9" fontId="32" fillId="3" borderId="0" xfId="0" applyNumberFormat="1" applyFont="1" applyFill="1" applyAlignment="1">
      <alignment horizontal="center" vertical="center"/>
    </xf>
    <xf numFmtId="0" fontId="32" fillId="3" borderId="1" xfId="0" applyFont="1" applyFill="1" applyBorder="1" applyAlignment="1">
      <alignment horizontal="center" vertical="center"/>
    </xf>
    <xf numFmtId="0" fontId="33" fillId="3" borderId="1" xfId="0" applyFont="1" applyFill="1" applyBorder="1" applyAlignment="1">
      <alignment horizontal="center" vertical="center"/>
    </xf>
    <xf numFmtId="166" fontId="32" fillId="3" borderId="1" xfId="16" applyNumberFormat="1" applyFont="1" applyFill="1" applyBorder="1" applyAlignment="1">
      <alignment horizontal="center" vertical="center"/>
    </xf>
    <xf numFmtId="166" fontId="32" fillId="3" borderId="1" xfId="0" applyNumberFormat="1" applyFont="1" applyFill="1" applyBorder="1" applyAlignment="1">
      <alignment horizontal="center" vertical="center"/>
    </xf>
    <xf numFmtId="3" fontId="36" fillId="3" borderId="1" xfId="0" applyNumberFormat="1" applyFont="1" applyFill="1" applyBorder="1" applyAlignment="1">
      <alignment horizontal="center" vertical="center" wrapText="1"/>
    </xf>
    <xf numFmtId="9" fontId="37" fillId="3" borderId="1" xfId="0" applyNumberFormat="1" applyFont="1" applyFill="1" applyBorder="1" applyAlignment="1">
      <alignment horizontal="center" vertical="center" wrapText="1"/>
    </xf>
    <xf numFmtId="0" fontId="37" fillId="3" borderId="1" xfId="0" applyFont="1" applyFill="1" applyBorder="1" applyAlignment="1">
      <alignment horizontal="center" vertical="center" wrapText="1"/>
    </xf>
    <xf numFmtId="0" fontId="37" fillId="3" borderId="9" xfId="0" applyFont="1" applyFill="1" applyBorder="1" applyAlignment="1">
      <alignment horizontal="center" vertical="center" wrapText="1"/>
    </xf>
    <xf numFmtId="9" fontId="37" fillId="3" borderId="9" xfId="0" applyNumberFormat="1" applyFont="1" applyFill="1" applyBorder="1" applyAlignment="1">
      <alignment horizontal="center" vertical="center" wrapText="1"/>
    </xf>
    <xf numFmtId="9" fontId="32" fillId="3" borderId="1" xfId="17" applyFont="1" applyFill="1" applyBorder="1" applyAlignment="1">
      <alignment horizontal="center" vertical="center"/>
    </xf>
    <xf numFmtId="0" fontId="37" fillId="3" borderId="0" xfId="0" applyFont="1" applyFill="1" applyAlignment="1">
      <alignment horizontal="center" vertical="center"/>
    </xf>
    <xf numFmtId="0" fontId="37" fillId="3" borderId="0" xfId="0" applyFont="1" applyFill="1" applyAlignment="1">
      <alignment horizontal="center" vertical="center" wrapText="1"/>
    </xf>
    <xf numFmtId="9" fontId="37" fillId="3" borderId="0" xfId="0" applyNumberFormat="1" applyFont="1" applyFill="1" applyAlignment="1">
      <alignment horizontal="center" vertical="center" wrapText="1"/>
    </xf>
    <xf numFmtId="3" fontId="36" fillId="3" borderId="0" xfId="0" applyNumberFormat="1" applyFont="1" applyFill="1" applyAlignment="1">
      <alignment horizontal="center" vertical="center" wrapText="1"/>
    </xf>
    <xf numFmtId="3" fontId="37" fillId="3" borderId="0" xfId="0" applyNumberFormat="1" applyFont="1" applyFill="1" applyAlignment="1">
      <alignment horizontal="center" vertical="center"/>
    </xf>
    <xf numFmtId="0" fontId="36" fillId="3" borderId="0" xfId="4" applyFont="1" applyFill="1" applyAlignment="1">
      <alignment horizontal="center" vertical="center"/>
    </xf>
    <xf numFmtId="9" fontId="37" fillId="3" borderId="0" xfId="17" applyFont="1" applyFill="1" applyAlignment="1">
      <alignment horizontal="center" vertical="center"/>
    </xf>
    <xf numFmtId="0" fontId="36" fillId="3" borderId="1" xfId="4" applyFont="1" applyFill="1" applyBorder="1" applyAlignment="1">
      <alignment horizontal="center" vertical="center"/>
    </xf>
    <xf numFmtId="9" fontId="37" fillId="3" borderId="1" xfId="17" applyFont="1" applyFill="1" applyBorder="1" applyAlignment="1">
      <alignment horizontal="center" vertical="center"/>
    </xf>
    <xf numFmtId="0" fontId="38" fillId="3" borderId="0" xfId="2" applyFont="1" applyFill="1" applyAlignment="1" applyProtection="1">
      <alignment horizontal="center" vertical="center"/>
    </xf>
    <xf numFmtId="9" fontId="37" fillId="3" borderId="0" xfId="17" applyFont="1" applyFill="1" applyAlignment="1">
      <alignment horizontal="center" vertical="center" wrapText="1"/>
    </xf>
    <xf numFmtId="0" fontId="0" fillId="3" borderId="0" xfId="0" applyFill="1" applyAlignment="1">
      <alignment horizontal="center" vertical="center"/>
    </xf>
    <xf numFmtId="0" fontId="39" fillId="3" borderId="1" xfId="4" applyFont="1" applyFill="1" applyBorder="1" applyAlignment="1">
      <alignment horizontal="center" vertical="center" wrapText="1"/>
    </xf>
    <xf numFmtId="0" fontId="40" fillId="3" borderId="1" xfId="0" applyFont="1" applyFill="1" applyBorder="1" applyAlignment="1">
      <alignment horizontal="center" vertical="center"/>
    </xf>
    <xf numFmtId="4" fontId="28" fillId="13" borderId="1" xfId="0" applyNumberFormat="1" applyFont="1" applyFill="1" applyBorder="1" applyAlignment="1">
      <alignment horizontal="center" vertical="center"/>
    </xf>
    <xf numFmtId="0" fontId="20" fillId="14" borderId="17" xfId="4" applyFont="1" applyFill="1" applyBorder="1" applyAlignment="1" applyProtection="1">
      <alignment horizontal="center" vertical="center" wrapText="1"/>
      <protection locked="0"/>
    </xf>
    <xf numFmtId="166" fontId="42" fillId="0" borderId="0" xfId="16" applyNumberFormat="1" applyFont="1" applyAlignment="1">
      <alignment horizontal="center" vertical="center"/>
    </xf>
    <xf numFmtId="0" fontId="42" fillId="3" borderId="0" xfId="0" applyFont="1" applyFill="1"/>
    <xf numFmtId="166" fontId="20" fillId="6" borderId="17" xfId="16" applyNumberFormat="1" applyFont="1" applyFill="1" applyBorder="1" applyAlignment="1" applyProtection="1">
      <alignment horizontal="center" vertical="center" wrapText="1"/>
      <protection locked="0"/>
    </xf>
    <xf numFmtId="0" fontId="13" fillId="3" borderId="0" xfId="4" applyFont="1" applyFill="1" applyAlignment="1">
      <alignment wrapText="1"/>
    </xf>
    <xf numFmtId="166" fontId="42" fillId="0" borderId="1" xfId="16" applyNumberFormat="1" applyFont="1" applyBorder="1" applyAlignment="1">
      <alignment horizontal="center" vertical="center"/>
    </xf>
    <xf numFmtId="164" fontId="43" fillId="0" borderId="1" xfId="0" applyNumberFormat="1" applyFont="1" applyBorder="1" applyAlignment="1">
      <alignment horizontal="center" vertical="center"/>
    </xf>
    <xf numFmtId="0" fontId="30" fillId="7" borderId="21" xfId="4" applyFont="1" applyFill="1" applyBorder="1" applyAlignment="1">
      <alignment horizontal="center" vertical="center" wrapText="1"/>
    </xf>
    <xf numFmtId="0" fontId="20" fillId="15" borderId="21" xfId="4" applyFont="1" applyFill="1" applyBorder="1" applyAlignment="1">
      <alignment horizontal="center" vertical="center" wrapText="1"/>
    </xf>
    <xf numFmtId="166" fontId="20" fillId="16" borderId="17" xfId="16" applyNumberFormat="1" applyFont="1" applyFill="1" applyBorder="1" applyAlignment="1" applyProtection="1">
      <alignment horizontal="center" vertical="center" wrapText="1"/>
      <protection locked="0"/>
    </xf>
    <xf numFmtId="0" fontId="20" fillId="16" borderId="17" xfId="4" applyFont="1" applyFill="1" applyBorder="1" applyAlignment="1" applyProtection="1">
      <alignment horizontal="center" vertical="center" wrapText="1"/>
      <protection locked="0"/>
    </xf>
    <xf numFmtId="0" fontId="20" fillId="17" borderId="22" xfId="4" applyFont="1" applyFill="1" applyBorder="1" applyAlignment="1">
      <alignment horizontal="center" vertical="center" wrapText="1"/>
    </xf>
    <xf numFmtId="166" fontId="20" fillId="18" borderId="17" xfId="16" applyNumberFormat="1" applyFont="1" applyFill="1" applyBorder="1" applyAlignment="1" applyProtection="1">
      <alignment horizontal="center" vertical="center" wrapText="1"/>
      <protection locked="0"/>
    </xf>
    <xf numFmtId="0" fontId="20" fillId="18" borderId="17" xfId="4" applyFont="1" applyFill="1" applyBorder="1" applyAlignment="1" applyProtection="1">
      <alignment horizontal="center" vertical="center" wrapText="1"/>
      <protection locked="0"/>
    </xf>
    <xf numFmtId="2" fontId="30" fillId="9" borderId="23" xfId="4" applyNumberFormat="1" applyFont="1" applyFill="1" applyBorder="1" applyAlignment="1">
      <alignment horizontal="center" vertical="center" wrapText="1"/>
    </xf>
    <xf numFmtId="0" fontId="30" fillId="10" borderId="24" xfId="4" applyFont="1" applyFill="1" applyBorder="1" applyAlignment="1">
      <alignment horizontal="center" vertical="center"/>
    </xf>
    <xf numFmtId="0" fontId="30" fillId="11" borderId="25" xfId="4" applyFont="1" applyFill="1" applyBorder="1" applyAlignment="1">
      <alignment horizontal="center" vertical="center" wrapText="1"/>
    </xf>
    <xf numFmtId="1" fontId="0" fillId="0" borderId="0" xfId="0" applyNumberFormat="1"/>
    <xf numFmtId="1" fontId="30" fillId="7" borderId="21" xfId="4" applyNumberFormat="1" applyFont="1" applyFill="1" applyBorder="1" applyAlignment="1">
      <alignment horizontal="center" vertical="center" wrapText="1"/>
    </xf>
    <xf numFmtId="1" fontId="28" fillId="0" borderId="1" xfId="0" applyNumberFormat="1" applyFont="1" applyBorder="1" applyAlignment="1">
      <alignment horizontal="center" vertical="center"/>
    </xf>
    <xf numFmtId="1" fontId="27" fillId="0" borderId="1" xfId="0" applyNumberFormat="1" applyFont="1" applyBorder="1"/>
    <xf numFmtId="166" fontId="20" fillId="6" borderId="31" xfId="16" applyNumberFormat="1" applyFont="1" applyFill="1" applyBorder="1" applyAlignment="1" applyProtection="1">
      <alignment horizontal="center" vertical="center" wrapText="1"/>
      <protection locked="0"/>
    </xf>
    <xf numFmtId="166" fontId="42" fillId="0" borderId="5" xfId="16" applyNumberFormat="1" applyFont="1" applyBorder="1" applyAlignment="1">
      <alignment horizontal="center" vertical="center"/>
    </xf>
    <xf numFmtId="164" fontId="43" fillId="0" borderId="5" xfId="0" applyNumberFormat="1" applyFont="1" applyBorder="1" applyAlignment="1">
      <alignment horizontal="center" vertical="center"/>
    </xf>
    <xf numFmtId="0" fontId="20" fillId="6" borderId="1" xfId="4" applyFont="1" applyFill="1" applyBorder="1" applyAlignment="1" applyProtection="1">
      <alignment horizontal="center" vertical="center" wrapText="1"/>
      <protection locked="0"/>
    </xf>
    <xf numFmtId="0" fontId="13" fillId="3" borderId="1" xfId="4" applyFont="1" applyFill="1" applyBorder="1" applyAlignment="1">
      <alignment wrapText="1"/>
    </xf>
    <xf numFmtId="164" fontId="44" fillId="0" borderId="1" xfId="0" applyNumberFormat="1" applyFont="1" applyBorder="1" applyAlignment="1">
      <alignment horizontal="center" vertical="center"/>
    </xf>
    <xf numFmtId="9" fontId="42" fillId="0" borderId="5" xfId="17" applyFont="1" applyBorder="1"/>
    <xf numFmtId="0" fontId="41" fillId="3" borderId="1" xfId="4"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9" fillId="3" borderId="10" xfId="4" applyFont="1" applyFill="1" applyBorder="1" applyAlignment="1">
      <alignment horizontal="center" vertical="center" wrapText="1"/>
    </xf>
    <xf numFmtId="0" fontId="13" fillId="3" borderId="10" xfId="4" applyFont="1" applyFill="1" applyBorder="1" applyAlignment="1">
      <alignment horizontal="left" vertical="center" wrapText="1"/>
    </xf>
    <xf numFmtId="0" fontId="13" fillId="3" borderId="10" xfId="4" applyFont="1" applyFill="1" applyBorder="1" applyAlignment="1">
      <alignment horizontal="left" vertical="distributed"/>
    </xf>
    <xf numFmtId="3" fontId="13" fillId="3" borderId="10" xfId="0" applyNumberFormat="1" applyFont="1" applyFill="1" applyBorder="1" applyAlignment="1">
      <alignment horizontal="center" vertical="center" wrapText="1"/>
    </xf>
    <xf numFmtId="9" fontId="9" fillId="3" borderId="10" xfId="0" applyNumberFormat="1"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3" borderId="20" xfId="4" applyFont="1" applyFill="1" applyBorder="1" applyAlignment="1">
      <alignment horizontal="left" vertical="center" wrapText="1"/>
    </xf>
    <xf numFmtId="0" fontId="9" fillId="3" borderId="10" xfId="4" applyFont="1" applyFill="1" applyBorder="1" applyAlignment="1">
      <alignment horizontal="left" vertical="center" wrapText="1"/>
    </xf>
    <xf numFmtId="3" fontId="13" fillId="3" borderId="10" xfId="0" applyNumberFormat="1" applyFont="1" applyFill="1" applyBorder="1" applyAlignment="1">
      <alignment horizontal="left" vertical="center" wrapText="1"/>
    </xf>
    <xf numFmtId="49" fontId="28" fillId="0" borderId="1" xfId="0" quotePrefix="1" applyNumberFormat="1" applyFont="1" applyBorder="1" applyAlignment="1">
      <alignment horizontal="center" vertical="center"/>
    </xf>
    <xf numFmtId="49" fontId="27" fillId="0" borderId="1" xfId="0" quotePrefix="1" applyNumberFormat="1" applyFont="1" applyBorder="1"/>
    <xf numFmtId="0" fontId="9" fillId="3" borderId="10" xfId="4" applyFont="1" applyFill="1" applyBorder="1" applyAlignment="1">
      <alignment horizontal="left" vertical="center" wrapText="1" indent="1"/>
    </xf>
    <xf numFmtId="0" fontId="13" fillId="3" borderId="10" xfId="4" applyFont="1" applyFill="1" applyBorder="1" applyAlignment="1">
      <alignment horizontal="left" vertical="center" wrapText="1" indent="1"/>
    </xf>
    <xf numFmtId="0" fontId="13" fillId="3" borderId="20" xfId="4" applyFont="1" applyFill="1" applyBorder="1" applyAlignment="1">
      <alignment horizontal="left" vertical="center" wrapText="1"/>
    </xf>
    <xf numFmtId="0" fontId="9" fillId="3" borderId="20" xfId="4" applyFont="1" applyFill="1" applyBorder="1" applyAlignment="1">
      <alignment vertical="center" wrapText="1"/>
    </xf>
    <xf numFmtId="0" fontId="13" fillId="3" borderId="20" xfId="4" applyFont="1" applyFill="1" applyBorder="1" applyAlignment="1">
      <alignment vertical="center" wrapText="1"/>
    </xf>
    <xf numFmtId="2" fontId="39" fillId="3" borderId="1" xfId="4" applyNumberFormat="1" applyFont="1" applyFill="1" applyBorder="1" applyAlignment="1">
      <alignment horizontal="center" vertical="center"/>
    </xf>
    <xf numFmtId="0" fontId="39" fillId="3" borderId="1" xfId="4" applyFont="1" applyFill="1" applyBorder="1" applyAlignment="1">
      <alignment horizontal="center" vertical="center" wrapText="1"/>
    </xf>
    <xf numFmtId="0" fontId="41" fillId="3" borderId="1" xfId="4" applyFont="1" applyFill="1" applyBorder="1" applyAlignment="1">
      <alignment horizontal="center" vertical="center" wrapText="1"/>
    </xf>
    <xf numFmtId="0" fontId="41" fillId="3" borderId="1" xfId="4" applyFont="1" applyFill="1" applyBorder="1" applyAlignment="1">
      <alignment horizontal="center" vertical="center"/>
    </xf>
    <xf numFmtId="0" fontId="33" fillId="3" borderId="0" xfId="0" applyFont="1" applyFill="1" applyAlignment="1">
      <alignment horizontal="left" vertical="center" wrapText="1"/>
    </xf>
    <xf numFmtId="0" fontId="34" fillId="12" borderId="1" xfId="0" applyFont="1" applyFill="1" applyBorder="1" applyAlignment="1">
      <alignment horizontal="center" vertical="center"/>
    </xf>
    <xf numFmtId="9" fontId="32" fillId="3" borderId="3" xfId="0" applyNumberFormat="1" applyFont="1" applyFill="1" applyBorder="1" applyAlignment="1">
      <alignment horizontal="center" vertical="center"/>
    </xf>
    <xf numFmtId="9" fontId="32" fillId="3" borderId="4" xfId="0" applyNumberFormat="1" applyFont="1" applyFill="1" applyBorder="1" applyAlignment="1">
      <alignment horizontal="center" vertical="center"/>
    </xf>
    <xf numFmtId="9" fontId="32" fillId="3" borderId="5" xfId="0" applyNumberFormat="1" applyFont="1" applyFill="1" applyBorder="1" applyAlignment="1">
      <alignment horizontal="center" vertical="center"/>
    </xf>
    <xf numFmtId="0" fontId="39" fillId="3" borderId="1" xfId="0" applyFont="1" applyFill="1" applyBorder="1" applyAlignment="1">
      <alignment horizontal="center" vertical="center" wrapText="1"/>
    </xf>
    <xf numFmtId="0" fontId="39" fillId="3" borderId="9" xfId="0" applyFont="1" applyFill="1" applyBorder="1" applyAlignment="1">
      <alignment horizontal="center" vertical="center"/>
    </xf>
    <xf numFmtId="0" fontId="39" fillId="3" borderId="20" xfId="0" applyFont="1" applyFill="1" applyBorder="1" applyAlignment="1">
      <alignment horizontal="center" vertical="center"/>
    </xf>
    <xf numFmtId="0" fontId="39" fillId="3" borderId="10" xfId="0" applyFont="1" applyFill="1" applyBorder="1" applyAlignment="1">
      <alignment horizontal="center" vertical="center"/>
    </xf>
    <xf numFmtId="0" fontId="27" fillId="0" borderId="3" xfId="0" applyFont="1" applyBorder="1" applyAlignment="1">
      <alignment horizontal="left" vertical="top" wrapText="1"/>
    </xf>
    <xf numFmtId="0" fontId="27" fillId="0" borderId="4" xfId="0" applyFont="1" applyBorder="1" applyAlignment="1">
      <alignment horizontal="left" vertical="top" wrapText="1"/>
    </xf>
    <xf numFmtId="0" fontId="27" fillId="0" borderId="5" xfId="0" applyFont="1" applyBorder="1" applyAlignment="1">
      <alignment horizontal="left" vertical="top"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5" xfId="0" applyFont="1" applyFill="1" applyBorder="1" applyAlignment="1">
      <alignment horizontal="center" vertical="center"/>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7" fillId="0" borderId="3" xfId="0" applyFont="1" applyBorder="1" applyAlignment="1">
      <alignment horizontal="left" vertic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0" fontId="27" fillId="0" borderId="26"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3" fontId="13" fillId="3" borderId="9" xfId="0" applyNumberFormat="1" applyFont="1" applyFill="1" applyBorder="1" applyAlignment="1">
      <alignment horizontal="center" vertical="center" wrapText="1"/>
    </xf>
    <xf numFmtId="3" fontId="13" fillId="3" borderId="10" xfId="0" applyNumberFormat="1" applyFont="1" applyFill="1" applyBorder="1" applyAlignment="1">
      <alignment horizontal="center" vertical="center" wrapText="1"/>
    </xf>
    <xf numFmtId="0" fontId="11" fillId="4" borderId="2" xfId="0" applyFont="1" applyFill="1" applyBorder="1" applyAlignment="1">
      <alignment horizontal="left" vertical="center" wrapText="1"/>
    </xf>
    <xf numFmtId="0" fontId="15" fillId="3" borderId="6" xfId="4" applyFont="1" applyFill="1" applyBorder="1" applyAlignment="1">
      <alignment horizontal="center" vertical="center"/>
    </xf>
    <xf numFmtId="0" fontId="15" fillId="3" borderId="12" xfId="4" applyFont="1" applyFill="1" applyBorder="1" applyAlignment="1">
      <alignment horizontal="center" vertical="center"/>
    </xf>
    <xf numFmtId="0" fontId="15" fillId="3" borderId="8" xfId="4" applyFont="1" applyFill="1" applyBorder="1" applyAlignment="1">
      <alignment horizontal="center" vertical="center"/>
    </xf>
    <xf numFmtId="0" fontId="15" fillId="3" borderId="11" xfId="4" applyFont="1" applyFill="1" applyBorder="1" applyAlignment="1">
      <alignment horizontal="center" vertical="center"/>
    </xf>
    <xf numFmtId="0" fontId="15" fillId="3" borderId="13" xfId="4" applyFont="1" applyFill="1" applyBorder="1" applyAlignment="1">
      <alignment horizontal="center" vertical="center"/>
    </xf>
    <xf numFmtId="0" fontId="15" fillId="3" borderId="14" xfId="4" applyFont="1" applyFill="1" applyBorder="1" applyAlignment="1">
      <alignment horizontal="center" vertical="center"/>
    </xf>
    <xf numFmtId="0" fontId="27" fillId="0" borderId="4" xfId="0" applyFont="1" applyBorder="1" applyAlignment="1">
      <alignment horizontal="left" vertical="top"/>
    </xf>
    <xf numFmtId="0" fontId="27" fillId="0" borderId="5" xfId="0" applyFont="1" applyBorder="1" applyAlignment="1">
      <alignment horizontal="left" vertical="top"/>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27" fillId="0" borderId="34" xfId="0" applyFont="1" applyBorder="1" applyAlignment="1">
      <alignment horizontal="left" vertical="center" wrapText="1"/>
    </xf>
    <xf numFmtId="0" fontId="27" fillId="0" borderId="34" xfId="0" applyFont="1" applyBorder="1" applyAlignment="1">
      <alignment horizontal="left" vertical="top" wrapText="1"/>
    </xf>
    <xf numFmtId="0" fontId="27" fillId="0" borderId="33" xfId="0" applyFont="1" applyBorder="1" applyAlignment="1">
      <alignment horizontal="left" vertical="top" wrapText="1"/>
    </xf>
    <xf numFmtId="0" fontId="27" fillId="0" borderId="33" xfId="0" applyFont="1" applyBorder="1" applyAlignment="1">
      <alignment horizontal="left" vertical="center" wrapText="1"/>
    </xf>
    <xf numFmtId="0" fontId="27" fillId="0" borderId="35" xfId="0" applyFont="1" applyBorder="1" applyAlignment="1">
      <alignment horizontal="left" vertical="center" wrapText="1"/>
    </xf>
    <xf numFmtId="0" fontId="27" fillId="0" borderId="35" xfId="0" applyFont="1" applyBorder="1" applyAlignment="1">
      <alignment horizontal="left" vertical="top" wrapText="1"/>
    </xf>
    <xf numFmtId="0" fontId="27" fillId="0" borderId="32" xfId="0" applyFont="1" applyBorder="1" applyAlignment="1">
      <alignment horizontal="left" vertical="center" wrapText="1"/>
    </xf>
    <xf numFmtId="0" fontId="27" fillId="0" borderId="32" xfId="0" applyFont="1" applyBorder="1" applyAlignment="1">
      <alignment horizontal="left" vertical="top" wrapText="1"/>
    </xf>
    <xf numFmtId="0" fontId="27" fillId="0" borderId="4" xfId="0" applyFont="1" applyBorder="1" applyAlignment="1">
      <alignment horizontal="left" vertical="center"/>
    </xf>
    <xf numFmtId="0" fontId="27" fillId="0" borderId="5" xfId="0" applyFont="1" applyBorder="1" applyAlignment="1">
      <alignment horizontal="left" vertical="center"/>
    </xf>
    <xf numFmtId="0" fontId="13" fillId="3" borderId="9" xfId="4" applyFont="1" applyFill="1" applyBorder="1" applyAlignment="1">
      <alignment horizontal="left" vertical="distributed"/>
    </xf>
    <xf numFmtId="0" fontId="13" fillId="3" borderId="10" xfId="4" applyFont="1" applyFill="1" applyBorder="1" applyAlignment="1">
      <alignment horizontal="left" vertical="distributed"/>
    </xf>
    <xf numFmtId="0" fontId="27" fillId="3" borderId="3"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5" xfId="0" applyFont="1" applyFill="1" applyBorder="1" applyAlignment="1">
      <alignment horizontal="center" vertical="center" wrapText="1"/>
    </xf>
    <xf numFmtId="9" fontId="9" fillId="3" borderId="9" xfId="0" applyNumberFormat="1" applyFont="1" applyFill="1" applyBorder="1" applyAlignment="1">
      <alignment horizontal="center" vertical="center" wrapText="1"/>
    </xf>
    <xf numFmtId="9" fontId="9" fillId="3" borderId="10" xfId="0" applyNumberFormat="1" applyFont="1" applyFill="1" applyBorder="1" applyAlignment="1">
      <alignment horizontal="center" vertical="center" wrapText="1"/>
    </xf>
    <xf numFmtId="0" fontId="13" fillId="3" borderId="9" xfId="4" applyFont="1" applyFill="1" applyBorder="1" applyAlignment="1">
      <alignment horizontal="left" vertical="center" wrapText="1"/>
    </xf>
    <xf numFmtId="0" fontId="13" fillId="3" borderId="10" xfId="4" applyFont="1" applyFill="1" applyBorder="1" applyAlignment="1">
      <alignment horizontal="left" vertical="center" wrapText="1"/>
    </xf>
    <xf numFmtId="0" fontId="9" fillId="3" borderId="9" xfId="4" applyFont="1" applyFill="1" applyBorder="1" applyAlignment="1">
      <alignment horizontal="left" vertical="center" wrapText="1"/>
    </xf>
    <xf numFmtId="0" fontId="9" fillId="3" borderId="10" xfId="4" applyFont="1" applyFill="1" applyBorder="1" applyAlignment="1">
      <alignment horizontal="left" vertical="center" wrapText="1"/>
    </xf>
  </cellXfs>
  <cellStyles count="18">
    <cellStyle name="Excel Built-in Normal" xfId="1" xr:uid="{00000000-0005-0000-0000-000000000000}"/>
    <cellStyle name="Гиперссылка" xfId="2" builtinId="8"/>
    <cellStyle name="Гиперссылка 2" xfId="3" xr:uid="{00000000-0005-0000-0000-000002000000}"/>
    <cellStyle name="Денежный" xfId="16" builtinId="4"/>
    <cellStyle name="Обычный" xfId="0" builtinId="0"/>
    <cellStyle name="Обычный 2" xfId="4" xr:uid="{00000000-0005-0000-0000-000004000000}"/>
    <cellStyle name="Обычный 2 2" xfId="5" xr:uid="{00000000-0005-0000-0000-000005000000}"/>
    <cellStyle name="Обычный 2 3" xfId="6" xr:uid="{00000000-0005-0000-0000-000006000000}"/>
    <cellStyle name="Обычный 3" xfId="7" xr:uid="{00000000-0005-0000-0000-000007000000}"/>
    <cellStyle name="Обычный 4" xfId="8" xr:uid="{00000000-0005-0000-0000-000008000000}"/>
    <cellStyle name="Обычный 5" xfId="9" xr:uid="{00000000-0005-0000-0000-000009000000}"/>
    <cellStyle name="Обычный 5 2" xfId="10" xr:uid="{00000000-0005-0000-0000-00000A000000}"/>
    <cellStyle name="Обычный 6" xfId="11" xr:uid="{00000000-0005-0000-0000-00000B000000}"/>
    <cellStyle name="Обычный 6 2" xfId="12" xr:uid="{00000000-0005-0000-0000-00000C000000}"/>
    <cellStyle name="Процентный" xfId="17" builtinId="5"/>
    <cellStyle name="Процентный 2" xfId="13" xr:uid="{00000000-0005-0000-0000-00000D000000}"/>
    <cellStyle name="Процентный 3" xfId="14" xr:uid="{00000000-0005-0000-0000-00000E000000}"/>
    <cellStyle name="Процентный 3 2" xfId="15" xr:uid="{00000000-0005-0000-0000-00000F000000}"/>
  </cellStyles>
  <dxfs count="35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patternType="solid">
          <fgColor indexed="2"/>
          <bgColor indexed="2"/>
        </patternFill>
      </fill>
    </dxf>
    <dxf>
      <fill>
        <patternFill patternType="solid">
          <fgColor indexed="2"/>
          <bgColor indexed="2"/>
        </patternFill>
      </fill>
    </dxf>
    <dxf>
      <fill>
        <patternFill patternType="solid">
          <fgColor indexed="2"/>
          <bgColor indexed="2"/>
        </patternFill>
      </fill>
    </dxf>
    <dxf>
      <fill>
        <patternFill patternType="solid">
          <fgColor indexed="2"/>
          <bgColor indexed="2"/>
        </patternFill>
      </fill>
    </dxf>
    <dxf>
      <fill>
        <patternFill patternType="solid">
          <fgColor indexed="2"/>
          <bgColor indexed="2"/>
        </patternFill>
      </fill>
    </dxf>
    <dxf>
      <fill>
        <patternFill patternType="solid">
          <fgColor indexed="2"/>
          <bgColor indexed="2"/>
        </patternFill>
      </fill>
    </dxf>
    <dxf>
      <fill>
        <patternFill patternType="solid">
          <fgColor indexed="2"/>
          <bgColor indexed="2"/>
        </patternFill>
      </fill>
    </dxf>
    <dxf>
      <fill>
        <patternFill patternType="solid">
          <fgColor indexed="2"/>
          <bgColor indexed="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3" Type="http://schemas.openxmlformats.org/officeDocument/2006/relationships/image" Target="../media/image14.jpg"/><Relationship Id="rId18" Type="http://schemas.openxmlformats.org/officeDocument/2006/relationships/image" Target="../media/image19.jpg"/><Relationship Id="rId26" Type="http://schemas.openxmlformats.org/officeDocument/2006/relationships/image" Target="../media/image27.jpg"/><Relationship Id="rId3" Type="http://schemas.openxmlformats.org/officeDocument/2006/relationships/image" Target="../media/image4.jpg"/><Relationship Id="rId21" Type="http://schemas.openxmlformats.org/officeDocument/2006/relationships/image" Target="../media/image22.jpg"/><Relationship Id="rId34" Type="http://schemas.openxmlformats.org/officeDocument/2006/relationships/image" Target="../media/image35.jpg"/><Relationship Id="rId7" Type="http://schemas.openxmlformats.org/officeDocument/2006/relationships/image" Target="../media/image8.jpg"/><Relationship Id="rId12" Type="http://schemas.openxmlformats.org/officeDocument/2006/relationships/image" Target="../media/image13.jpg"/><Relationship Id="rId17" Type="http://schemas.openxmlformats.org/officeDocument/2006/relationships/image" Target="../media/image18.jpg"/><Relationship Id="rId25" Type="http://schemas.openxmlformats.org/officeDocument/2006/relationships/image" Target="../media/image26.jpg"/><Relationship Id="rId33" Type="http://schemas.openxmlformats.org/officeDocument/2006/relationships/image" Target="../media/image34.jpg"/><Relationship Id="rId2" Type="http://schemas.openxmlformats.org/officeDocument/2006/relationships/image" Target="../media/image3.jpg"/><Relationship Id="rId16" Type="http://schemas.openxmlformats.org/officeDocument/2006/relationships/image" Target="../media/image17.jpg"/><Relationship Id="rId20" Type="http://schemas.openxmlformats.org/officeDocument/2006/relationships/image" Target="../media/image21.jpg"/><Relationship Id="rId29" Type="http://schemas.openxmlformats.org/officeDocument/2006/relationships/image" Target="../media/image30.jpg"/><Relationship Id="rId1" Type="http://schemas.openxmlformats.org/officeDocument/2006/relationships/image" Target="../media/image2.jpg"/><Relationship Id="rId6" Type="http://schemas.openxmlformats.org/officeDocument/2006/relationships/image" Target="../media/image7.jpg"/><Relationship Id="rId11" Type="http://schemas.openxmlformats.org/officeDocument/2006/relationships/image" Target="../media/image12.jpg"/><Relationship Id="rId24" Type="http://schemas.openxmlformats.org/officeDocument/2006/relationships/image" Target="../media/image25.jpg"/><Relationship Id="rId32" Type="http://schemas.openxmlformats.org/officeDocument/2006/relationships/image" Target="../media/image33.jpg"/><Relationship Id="rId5" Type="http://schemas.openxmlformats.org/officeDocument/2006/relationships/image" Target="../media/image6.jpg"/><Relationship Id="rId15" Type="http://schemas.openxmlformats.org/officeDocument/2006/relationships/image" Target="../media/image16.jpg"/><Relationship Id="rId23" Type="http://schemas.openxmlformats.org/officeDocument/2006/relationships/image" Target="../media/image24.jpg"/><Relationship Id="rId28" Type="http://schemas.openxmlformats.org/officeDocument/2006/relationships/image" Target="../media/image29.jpg"/><Relationship Id="rId10" Type="http://schemas.openxmlformats.org/officeDocument/2006/relationships/image" Target="../media/image11.jpg"/><Relationship Id="rId19" Type="http://schemas.openxmlformats.org/officeDocument/2006/relationships/image" Target="../media/image20.jpg"/><Relationship Id="rId31" Type="http://schemas.openxmlformats.org/officeDocument/2006/relationships/image" Target="../media/image32.jpg"/><Relationship Id="rId4" Type="http://schemas.openxmlformats.org/officeDocument/2006/relationships/image" Target="../media/image5.jpg"/><Relationship Id="rId9" Type="http://schemas.openxmlformats.org/officeDocument/2006/relationships/image" Target="../media/image10.jpg"/><Relationship Id="rId14" Type="http://schemas.openxmlformats.org/officeDocument/2006/relationships/image" Target="../media/image15.jpg"/><Relationship Id="rId22" Type="http://schemas.openxmlformats.org/officeDocument/2006/relationships/image" Target="../media/image23.jpg"/><Relationship Id="rId27" Type="http://schemas.openxmlformats.org/officeDocument/2006/relationships/image" Target="../media/image28.jpg"/><Relationship Id="rId30" Type="http://schemas.openxmlformats.org/officeDocument/2006/relationships/image" Target="../media/image31.jpg"/><Relationship Id="rId35" Type="http://schemas.openxmlformats.org/officeDocument/2006/relationships/image" Target="../media/image36.jpg"/><Relationship Id="rId8" Type="http://schemas.openxmlformats.org/officeDocument/2006/relationships/image" Target="../media/image9.jpg"/></Relationships>
</file>

<file path=xl/drawings/_rels/drawing3.xml.rels><?xml version="1.0" encoding="UTF-8" standalone="yes"?>
<Relationships xmlns="http://schemas.openxmlformats.org/package/2006/relationships"><Relationship Id="rId13" Type="http://schemas.openxmlformats.org/officeDocument/2006/relationships/image" Target="../media/image49.jpg"/><Relationship Id="rId18" Type="http://schemas.openxmlformats.org/officeDocument/2006/relationships/image" Target="../media/image54.jpg"/><Relationship Id="rId26" Type="http://schemas.openxmlformats.org/officeDocument/2006/relationships/image" Target="../media/image62.jpg"/><Relationship Id="rId39" Type="http://schemas.openxmlformats.org/officeDocument/2006/relationships/image" Target="../media/image75.jpg"/><Relationship Id="rId21" Type="http://schemas.openxmlformats.org/officeDocument/2006/relationships/image" Target="../media/image57.jpg"/><Relationship Id="rId34" Type="http://schemas.openxmlformats.org/officeDocument/2006/relationships/image" Target="../media/image70.jpg"/><Relationship Id="rId42" Type="http://schemas.openxmlformats.org/officeDocument/2006/relationships/image" Target="../media/image78.jpg"/><Relationship Id="rId47" Type="http://schemas.openxmlformats.org/officeDocument/2006/relationships/image" Target="../media/image83.jpg"/><Relationship Id="rId50" Type="http://schemas.openxmlformats.org/officeDocument/2006/relationships/image" Target="../media/image86.jpg"/><Relationship Id="rId7" Type="http://schemas.openxmlformats.org/officeDocument/2006/relationships/image" Target="../media/image43.jpg"/><Relationship Id="rId2" Type="http://schemas.openxmlformats.org/officeDocument/2006/relationships/image" Target="../media/image38.jpg"/><Relationship Id="rId16" Type="http://schemas.openxmlformats.org/officeDocument/2006/relationships/image" Target="../media/image52.jpg"/><Relationship Id="rId29" Type="http://schemas.openxmlformats.org/officeDocument/2006/relationships/image" Target="../media/image65.jpg"/><Relationship Id="rId11" Type="http://schemas.openxmlformats.org/officeDocument/2006/relationships/image" Target="../media/image47.jpg"/><Relationship Id="rId24" Type="http://schemas.openxmlformats.org/officeDocument/2006/relationships/image" Target="../media/image60.jpg"/><Relationship Id="rId32" Type="http://schemas.openxmlformats.org/officeDocument/2006/relationships/image" Target="../media/image68.jpg"/><Relationship Id="rId37" Type="http://schemas.openxmlformats.org/officeDocument/2006/relationships/image" Target="../media/image73.jpg"/><Relationship Id="rId40" Type="http://schemas.openxmlformats.org/officeDocument/2006/relationships/image" Target="../media/image76.jpg"/><Relationship Id="rId45" Type="http://schemas.openxmlformats.org/officeDocument/2006/relationships/image" Target="../media/image81.jpg"/><Relationship Id="rId5" Type="http://schemas.openxmlformats.org/officeDocument/2006/relationships/image" Target="../media/image41.jpg"/><Relationship Id="rId15" Type="http://schemas.openxmlformats.org/officeDocument/2006/relationships/image" Target="../media/image51.jpg"/><Relationship Id="rId23" Type="http://schemas.openxmlformats.org/officeDocument/2006/relationships/image" Target="../media/image59.jpg"/><Relationship Id="rId28" Type="http://schemas.openxmlformats.org/officeDocument/2006/relationships/image" Target="../media/image64.jpg"/><Relationship Id="rId36" Type="http://schemas.openxmlformats.org/officeDocument/2006/relationships/image" Target="../media/image72.jpg"/><Relationship Id="rId49" Type="http://schemas.openxmlformats.org/officeDocument/2006/relationships/image" Target="../media/image85.jpg"/><Relationship Id="rId10" Type="http://schemas.openxmlformats.org/officeDocument/2006/relationships/image" Target="../media/image46.jpg"/><Relationship Id="rId19" Type="http://schemas.openxmlformats.org/officeDocument/2006/relationships/image" Target="../media/image55.jpg"/><Relationship Id="rId31" Type="http://schemas.openxmlformats.org/officeDocument/2006/relationships/image" Target="../media/image67.jpg"/><Relationship Id="rId44" Type="http://schemas.openxmlformats.org/officeDocument/2006/relationships/image" Target="../media/image80.jpg"/><Relationship Id="rId52" Type="http://schemas.openxmlformats.org/officeDocument/2006/relationships/image" Target="../media/image88.jpg"/><Relationship Id="rId4" Type="http://schemas.openxmlformats.org/officeDocument/2006/relationships/image" Target="../media/image40.jpg"/><Relationship Id="rId9" Type="http://schemas.openxmlformats.org/officeDocument/2006/relationships/image" Target="../media/image45.jpg"/><Relationship Id="rId14" Type="http://schemas.openxmlformats.org/officeDocument/2006/relationships/image" Target="../media/image50.jpg"/><Relationship Id="rId22" Type="http://schemas.openxmlformats.org/officeDocument/2006/relationships/image" Target="../media/image58.jpg"/><Relationship Id="rId27" Type="http://schemas.openxmlformats.org/officeDocument/2006/relationships/image" Target="../media/image63.jpg"/><Relationship Id="rId30" Type="http://schemas.openxmlformats.org/officeDocument/2006/relationships/image" Target="../media/image66.jpg"/><Relationship Id="rId35" Type="http://schemas.openxmlformats.org/officeDocument/2006/relationships/image" Target="../media/image71.jpg"/><Relationship Id="rId43" Type="http://schemas.openxmlformats.org/officeDocument/2006/relationships/image" Target="../media/image79.jpg"/><Relationship Id="rId48" Type="http://schemas.openxmlformats.org/officeDocument/2006/relationships/image" Target="../media/image84.jpg"/><Relationship Id="rId8" Type="http://schemas.openxmlformats.org/officeDocument/2006/relationships/image" Target="../media/image44.jpg"/><Relationship Id="rId51" Type="http://schemas.openxmlformats.org/officeDocument/2006/relationships/image" Target="../media/image87.jpg"/><Relationship Id="rId3" Type="http://schemas.openxmlformats.org/officeDocument/2006/relationships/image" Target="../media/image39.jpg"/><Relationship Id="rId12" Type="http://schemas.openxmlformats.org/officeDocument/2006/relationships/image" Target="../media/image48.jpg"/><Relationship Id="rId17" Type="http://schemas.openxmlformats.org/officeDocument/2006/relationships/image" Target="../media/image53.jpg"/><Relationship Id="rId25" Type="http://schemas.openxmlformats.org/officeDocument/2006/relationships/image" Target="../media/image61.jpg"/><Relationship Id="rId33" Type="http://schemas.openxmlformats.org/officeDocument/2006/relationships/image" Target="../media/image69.jpg"/><Relationship Id="rId38" Type="http://schemas.openxmlformats.org/officeDocument/2006/relationships/image" Target="../media/image74.jpg"/><Relationship Id="rId46" Type="http://schemas.openxmlformats.org/officeDocument/2006/relationships/image" Target="../media/image82.jpg"/><Relationship Id="rId20" Type="http://schemas.openxmlformats.org/officeDocument/2006/relationships/image" Target="../media/image56.jpg"/><Relationship Id="rId41" Type="http://schemas.openxmlformats.org/officeDocument/2006/relationships/image" Target="../media/image77.jpg"/><Relationship Id="rId1" Type="http://schemas.openxmlformats.org/officeDocument/2006/relationships/image" Target="../media/image37.jpg"/><Relationship Id="rId6" Type="http://schemas.openxmlformats.org/officeDocument/2006/relationships/image" Target="../media/image42.jpg"/></Relationships>
</file>

<file path=xl/drawings/_rels/drawing4.xml.rels><?xml version="1.0" encoding="UTF-8" standalone="yes"?>
<Relationships xmlns="http://schemas.openxmlformats.org/package/2006/relationships"><Relationship Id="rId13" Type="http://schemas.openxmlformats.org/officeDocument/2006/relationships/image" Target="../media/image101.jpg"/><Relationship Id="rId18" Type="http://schemas.openxmlformats.org/officeDocument/2006/relationships/image" Target="../media/image106.jpeg"/><Relationship Id="rId26" Type="http://schemas.openxmlformats.org/officeDocument/2006/relationships/image" Target="../media/image114.jpg"/><Relationship Id="rId21" Type="http://schemas.openxmlformats.org/officeDocument/2006/relationships/image" Target="../media/image109.jpg"/><Relationship Id="rId34" Type="http://schemas.openxmlformats.org/officeDocument/2006/relationships/image" Target="../media/image122.jpg"/><Relationship Id="rId7" Type="http://schemas.openxmlformats.org/officeDocument/2006/relationships/image" Target="../media/image95.jpg"/><Relationship Id="rId12" Type="http://schemas.openxmlformats.org/officeDocument/2006/relationships/image" Target="../media/image100.jpg"/><Relationship Id="rId17" Type="http://schemas.openxmlformats.org/officeDocument/2006/relationships/image" Target="../media/image105.jpg"/><Relationship Id="rId25" Type="http://schemas.openxmlformats.org/officeDocument/2006/relationships/image" Target="../media/image113.jpg"/><Relationship Id="rId33" Type="http://schemas.openxmlformats.org/officeDocument/2006/relationships/image" Target="../media/image121.jpg"/><Relationship Id="rId38" Type="http://schemas.openxmlformats.org/officeDocument/2006/relationships/image" Target="../media/image126.jpg"/><Relationship Id="rId2" Type="http://schemas.openxmlformats.org/officeDocument/2006/relationships/image" Target="../media/image90.jpg"/><Relationship Id="rId16" Type="http://schemas.openxmlformats.org/officeDocument/2006/relationships/image" Target="../media/image104.jpg"/><Relationship Id="rId20" Type="http://schemas.openxmlformats.org/officeDocument/2006/relationships/image" Target="../media/image108.jpg"/><Relationship Id="rId29" Type="http://schemas.openxmlformats.org/officeDocument/2006/relationships/image" Target="../media/image117.jpg"/><Relationship Id="rId1" Type="http://schemas.openxmlformats.org/officeDocument/2006/relationships/image" Target="../media/image89.jpg"/><Relationship Id="rId6" Type="http://schemas.openxmlformats.org/officeDocument/2006/relationships/image" Target="../media/image94.jpg"/><Relationship Id="rId11" Type="http://schemas.openxmlformats.org/officeDocument/2006/relationships/image" Target="../media/image99.jpg"/><Relationship Id="rId24" Type="http://schemas.openxmlformats.org/officeDocument/2006/relationships/image" Target="../media/image112.jpg"/><Relationship Id="rId32" Type="http://schemas.openxmlformats.org/officeDocument/2006/relationships/image" Target="../media/image120.jpg"/><Relationship Id="rId37" Type="http://schemas.openxmlformats.org/officeDocument/2006/relationships/image" Target="../media/image125.jpg"/><Relationship Id="rId5" Type="http://schemas.openxmlformats.org/officeDocument/2006/relationships/image" Target="../media/image93.jpg"/><Relationship Id="rId15" Type="http://schemas.openxmlformats.org/officeDocument/2006/relationships/image" Target="../media/image103.jpg"/><Relationship Id="rId23" Type="http://schemas.openxmlformats.org/officeDocument/2006/relationships/image" Target="../media/image111.jpg"/><Relationship Id="rId28" Type="http://schemas.openxmlformats.org/officeDocument/2006/relationships/image" Target="../media/image116.jpg"/><Relationship Id="rId36" Type="http://schemas.openxmlformats.org/officeDocument/2006/relationships/image" Target="../media/image124.jpg"/><Relationship Id="rId10" Type="http://schemas.openxmlformats.org/officeDocument/2006/relationships/image" Target="../media/image98.jpg"/><Relationship Id="rId19" Type="http://schemas.openxmlformats.org/officeDocument/2006/relationships/image" Target="../media/image107.jpg"/><Relationship Id="rId31" Type="http://schemas.openxmlformats.org/officeDocument/2006/relationships/image" Target="../media/image119.jpg"/><Relationship Id="rId4" Type="http://schemas.openxmlformats.org/officeDocument/2006/relationships/image" Target="../media/image92.jpg"/><Relationship Id="rId9" Type="http://schemas.openxmlformats.org/officeDocument/2006/relationships/image" Target="../media/image97.jpg"/><Relationship Id="rId14" Type="http://schemas.openxmlformats.org/officeDocument/2006/relationships/image" Target="../media/image102.jpg"/><Relationship Id="rId22" Type="http://schemas.openxmlformats.org/officeDocument/2006/relationships/image" Target="../media/image110.jpg"/><Relationship Id="rId27" Type="http://schemas.openxmlformats.org/officeDocument/2006/relationships/image" Target="../media/image115.jpg"/><Relationship Id="rId30" Type="http://schemas.openxmlformats.org/officeDocument/2006/relationships/image" Target="../media/image118.jpg"/><Relationship Id="rId35" Type="http://schemas.openxmlformats.org/officeDocument/2006/relationships/image" Target="../media/image123.jpg"/><Relationship Id="rId8" Type="http://schemas.openxmlformats.org/officeDocument/2006/relationships/image" Target="../media/image96.jpg"/><Relationship Id="rId3" Type="http://schemas.openxmlformats.org/officeDocument/2006/relationships/image" Target="../media/image91.jpg"/></Relationships>
</file>

<file path=xl/drawings/_rels/drawing5.xml.rels><?xml version="1.0" encoding="UTF-8" standalone="yes"?>
<Relationships xmlns="http://schemas.openxmlformats.org/package/2006/relationships"><Relationship Id="rId13" Type="http://schemas.openxmlformats.org/officeDocument/2006/relationships/image" Target="../media/image139.jpg"/><Relationship Id="rId18" Type="http://schemas.openxmlformats.org/officeDocument/2006/relationships/image" Target="../media/image144.jpg"/><Relationship Id="rId26" Type="http://schemas.openxmlformats.org/officeDocument/2006/relationships/image" Target="../media/image152.jpg"/><Relationship Id="rId3" Type="http://schemas.openxmlformats.org/officeDocument/2006/relationships/image" Target="../media/image129.jpg"/><Relationship Id="rId21" Type="http://schemas.openxmlformats.org/officeDocument/2006/relationships/image" Target="../media/image147.jpg"/><Relationship Id="rId34" Type="http://schemas.openxmlformats.org/officeDocument/2006/relationships/image" Target="../media/image160.jpg"/><Relationship Id="rId7" Type="http://schemas.openxmlformats.org/officeDocument/2006/relationships/image" Target="../media/image133.jpg"/><Relationship Id="rId12" Type="http://schemas.openxmlformats.org/officeDocument/2006/relationships/image" Target="../media/image138.jpg"/><Relationship Id="rId17" Type="http://schemas.openxmlformats.org/officeDocument/2006/relationships/image" Target="../media/image143.jpg"/><Relationship Id="rId25" Type="http://schemas.openxmlformats.org/officeDocument/2006/relationships/image" Target="../media/image151.jpg"/><Relationship Id="rId33" Type="http://schemas.openxmlformats.org/officeDocument/2006/relationships/image" Target="../media/image159.jpg"/><Relationship Id="rId2" Type="http://schemas.openxmlformats.org/officeDocument/2006/relationships/image" Target="../media/image128.jpg"/><Relationship Id="rId16" Type="http://schemas.openxmlformats.org/officeDocument/2006/relationships/image" Target="../media/image142.jpg"/><Relationship Id="rId20" Type="http://schemas.openxmlformats.org/officeDocument/2006/relationships/image" Target="../media/image146.jpg"/><Relationship Id="rId29" Type="http://schemas.openxmlformats.org/officeDocument/2006/relationships/image" Target="../media/image155.jpg"/><Relationship Id="rId1" Type="http://schemas.openxmlformats.org/officeDocument/2006/relationships/image" Target="../media/image127.jpg"/><Relationship Id="rId6" Type="http://schemas.openxmlformats.org/officeDocument/2006/relationships/image" Target="../media/image132.jpg"/><Relationship Id="rId11" Type="http://schemas.openxmlformats.org/officeDocument/2006/relationships/image" Target="../media/image137.jpg"/><Relationship Id="rId24" Type="http://schemas.openxmlformats.org/officeDocument/2006/relationships/image" Target="../media/image150.jpg"/><Relationship Id="rId32" Type="http://schemas.openxmlformats.org/officeDocument/2006/relationships/image" Target="../media/image158.jpg"/><Relationship Id="rId5" Type="http://schemas.openxmlformats.org/officeDocument/2006/relationships/image" Target="../media/image131.jpg"/><Relationship Id="rId15" Type="http://schemas.openxmlformats.org/officeDocument/2006/relationships/image" Target="../media/image141.jpg"/><Relationship Id="rId23" Type="http://schemas.openxmlformats.org/officeDocument/2006/relationships/image" Target="../media/image149.jpg"/><Relationship Id="rId28" Type="http://schemas.openxmlformats.org/officeDocument/2006/relationships/image" Target="../media/image154.jpg"/><Relationship Id="rId10" Type="http://schemas.openxmlformats.org/officeDocument/2006/relationships/image" Target="../media/image136.jpg"/><Relationship Id="rId19" Type="http://schemas.openxmlformats.org/officeDocument/2006/relationships/image" Target="../media/image145.jpg"/><Relationship Id="rId31" Type="http://schemas.openxmlformats.org/officeDocument/2006/relationships/image" Target="../media/image157.jpg"/><Relationship Id="rId4" Type="http://schemas.openxmlformats.org/officeDocument/2006/relationships/image" Target="../media/image130.jpg"/><Relationship Id="rId9" Type="http://schemas.openxmlformats.org/officeDocument/2006/relationships/image" Target="../media/image135.jpg"/><Relationship Id="rId14" Type="http://schemas.openxmlformats.org/officeDocument/2006/relationships/image" Target="../media/image140.jpg"/><Relationship Id="rId22" Type="http://schemas.openxmlformats.org/officeDocument/2006/relationships/image" Target="../media/image148.jpg"/><Relationship Id="rId27" Type="http://schemas.openxmlformats.org/officeDocument/2006/relationships/image" Target="../media/image153.jpg"/><Relationship Id="rId30" Type="http://schemas.openxmlformats.org/officeDocument/2006/relationships/image" Target="../media/image156.jpg"/><Relationship Id="rId8" Type="http://schemas.openxmlformats.org/officeDocument/2006/relationships/image" Target="../media/image134.jpg"/></Relationships>
</file>

<file path=xl/drawings/_rels/drawing6.xml.rels><?xml version="1.0" encoding="UTF-8" standalone="yes"?>
<Relationships xmlns="http://schemas.openxmlformats.org/package/2006/relationships"><Relationship Id="rId8" Type="http://schemas.openxmlformats.org/officeDocument/2006/relationships/image" Target="../media/image168.jpg"/><Relationship Id="rId13" Type="http://schemas.openxmlformats.org/officeDocument/2006/relationships/image" Target="../media/image173.jpg"/><Relationship Id="rId3" Type="http://schemas.openxmlformats.org/officeDocument/2006/relationships/image" Target="../media/image163.jpg"/><Relationship Id="rId7" Type="http://schemas.openxmlformats.org/officeDocument/2006/relationships/image" Target="../media/image167.jpg"/><Relationship Id="rId12" Type="http://schemas.openxmlformats.org/officeDocument/2006/relationships/image" Target="../media/image172.jpg"/><Relationship Id="rId2" Type="http://schemas.openxmlformats.org/officeDocument/2006/relationships/image" Target="../media/image162.jpg"/><Relationship Id="rId1" Type="http://schemas.openxmlformats.org/officeDocument/2006/relationships/image" Target="../media/image161.jpg"/><Relationship Id="rId6" Type="http://schemas.openxmlformats.org/officeDocument/2006/relationships/image" Target="../media/image166.jpg"/><Relationship Id="rId11" Type="http://schemas.openxmlformats.org/officeDocument/2006/relationships/image" Target="../media/image171.jpg"/><Relationship Id="rId5" Type="http://schemas.openxmlformats.org/officeDocument/2006/relationships/image" Target="../media/image165.jpg"/><Relationship Id="rId15" Type="http://schemas.openxmlformats.org/officeDocument/2006/relationships/image" Target="../media/image175.jpg"/><Relationship Id="rId10" Type="http://schemas.openxmlformats.org/officeDocument/2006/relationships/image" Target="../media/image170.jpg"/><Relationship Id="rId4" Type="http://schemas.openxmlformats.org/officeDocument/2006/relationships/image" Target="../media/image164.jpg"/><Relationship Id="rId9" Type="http://schemas.openxmlformats.org/officeDocument/2006/relationships/image" Target="../media/image169.jpg"/><Relationship Id="rId14" Type="http://schemas.openxmlformats.org/officeDocument/2006/relationships/image" Target="../media/image174.jpg"/></Relationships>
</file>

<file path=xl/drawings/_rels/drawing7.xml.rels><?xml version="1.0" encoding="UTF-8" standalone="yes"?>
<Relationships xmlns="http://schemas.openxmlformats.org/package/2006/relationships"><Relationship Id="rId1" Type="http://schemas.openxmlformats.org/officeDocument/2006/relationships/image" Target="../media/image176.jpg"/></Relationships>
</file>

<file path=xl/drawings/_rels/drawing8.xml.rels><?xml version="1.0" encoding="UTF-8" standalone="yes"?>
<Relationships xmlns="http://schemas.openxmlformats.org/package/2006/relationships"><Relationship Id="rId1" Type="http://schemas.openxmlformats.org/officeDocument/2006/relationships/image" Target="../media/image177.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2086104</xdr:colOff>
      <xdr:row>3</xdr:row>
      <xdr:rowOff>2143125</xdr:rowOff>
    </xdr:to>
    <xdr:pic>
      <xdr:nvPicPr>
        <xdr:cNvPr id="2" name="Рисунок 1">
          <a:extLst>
            <a:ext uri="{FF2B5EF4-FFF2-40B4-BE49-F238E27FC236}">
              <a16:creationId xmlns:a16="http://schemas.microsoft.com/office/drawing/2014/main" id="{78FFC9ED-F123-420E-9B54-5F8645F97CA4}"/>
            </a:ext>
          </a:extLst>
        </xdr:cNvPr>
        <xdr:cNvPicPr>
          <a:picLocks noChangeAspect="1"/>
        </xdr:cNvPicPr>
      </xdr:nvPicPr>
      <xdr:blipFill>
        <a:blip xmlns:r="http://schemas.openxmlformats.org/officeDocument/2006/relationships" r:embed="rId1"/>
        <a:stretch/>
      </xdr:blipFill>
      <xdr:spPr bwMode="auto">
        <a:xfrm>
          <a:off x="0" y="0"/>
          <a:ext cx="16278354" cy="7667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34</xdr:col>
      <xdr:colOff>438149</xdr:colOff>
      <xdr:row>21</xdr:row>
      <xdr:rowOff>3287535</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76152374" cy="35815410"/>
        </a:xfrm>
        <a:prstGeom prst="rect">
          <a:avLst/>
        </a:prstGeom>
      </xdr:spPr>
    </xdr:pic>
    <xdr:clientData/>
  </xdr:twoCellAnchor>
  <xdr:twoCellAnchor>
    <xdr:from>
      <xdr:col>3</xdr:col>
      <xdr:colOff>50800</xdr:colOff>
      <xdr:row>24</xdr:row>
      <xdr:rowOff>57150</xdr:rowOff>
    </xdr:from>
    <xdr:to>
      <xdr:col>3</xdr:col>
      <xdr:colOff>4940300</xdr:colOff>
      <xdr:row>37</xdr:row>
      <xdr:rowOff>33866</xdr:rowOff>
    </xdr:to>
    <xdr:pic>
      <xdr:nvPicPr>
        <xdr:cNvPr id="3" name="Рисунок 2">
          <a:extLst>
            <a:ext uri="{FF2B5EF4-FFF2-40B4-BE49-F238E27FC236}">
              <a16:creationId xmlns:a16="http://schemas.microsoft.com/office/drawing/2014/main" id="{D3E72108-D6A5-4E82-8146-7173210A08F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80250" y="38366700"/>
          <a:ext cx="4889500" cy="8149166"/>
        </a:xfrm>
        <a:prstGeom prst="rect">
          <a:avLst/>
        </a:prstGeom>
      </xdr:spPr>
    </xdr:pic>
    <xdr:clientData/>
  </xdr:twoCellAnchor>
  <xdr:twoCellAnchor>
    <xdr:from>
      <xdr:col>3</xdr:col>
      <xdr:colOff>50800</xdr:colOff>
      <xdr:row>39</xdr:row>
      <xdr:rowOff>495300</xdr:rowOff>
    </xdr:from>
    <xdr:to>
      <xdr:col>3</xdr:col>
      <xdr:colOff>4940300</xdr:colOff>
      <xdr:row>53</xdr:row>
      <xdr:rowOff>220112</xdr:rowOff>
    </xdr:to>
    <xdr:pic>
      <xdr:nvPicPr>
        <xdr:cNvPr id="5" name="Рисунок 4">
          <a:extLst>
            <a:ext uri="{FF2B5EF4-FFF2-40B4-BE49-F238E27FC236}">
              <a16:creationId xmlns:a16="http://schemas.microsoft.com/office/drawing/2014/main" id="{92A83E56-F3B2-489F-838D-D9986A41302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80250" y="47748825"/>
          <a:ext cx="4889500" cy="8525912"/>
        </a:xfrm>
        <a:prstGeom prst="rect">
          <a:avLst/>
        </a:prstGeom>
      </xdr:spPr>
    </xdr:pic>
    <xdr:clientData/>
  </xdr:twoCellAnchor>
  <xdr:twoCellAnchor>
    <xdr:from>
      <xdr:col>3</xdr:col>
      <xdr:colOff>50800</xdr:colOff>
      <xdr:row>55</xdr:row>
      <xdr:rowOff>419100</xdr:rowOff>
    </xdr:from>
    <xdr:to>
      <xdr:col>3</xdr:col>
      <xdr:colOff>4940300</xdr:colOff>
      <xdr:row>69</xdr:row>
      <xdr:rowOff>290892</xdr:rowOff>
    </xdr:to>
    <xdr:pic>
      <xdr:nvPicPr>
        <xdr:cNvPr id="9" name="Рисунок 8">
          <a:extLst>
            <a:ext uri="{FF2B5EF4-FFF2-40B4-BE49-F238E27FC236}">
              <a16:creationId xmlns:a16="http://schemas.microsoft.com/office/drawing/2014/main" id="{C1D0B132-399E-42C3-AE63-79EDC6AF79DA}"/>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080250" y="57245250"/>
          <a:ext cx="4889500" cy="8672892"/>
        </a:xfrm>
        <a:prstGeom prst="rect">
          <a:avLst/>
        </a:prstGeom>
      </xdr:spPr>
    </xdr:pic>
    <xdr:clientData/>
  </xdr:twoCellAnchor>
  <xdr:twoCellAnchor>
    <xdr:from>
      <xdr:col>3</xdr:col>
      <xdr:colOff>50800</xdr:colOff>
      <xdr:row>71</xdr:row>
      <xdr:rowOff>393700</xdr:rowOff>
    </xdr:from>
    <xdr:to>
      <xdr:col>3</xdr:col>
      <xdr:colOff>4940300</xdr:colOff>
      <xdr:row>85</xdr:row>
      <xdr:rowOff>323850</xdr:rowOff>
    </xdr:to>
    <xdr:pic>
      <xdr:nvPicPr>
        <xdr:cNvPr id="13" name="Рисунок 12">
          <a:extLst>
            <a:ext uri="{FF2B5EF4-FFF2-40B4-BE49-F238E27FC236}">
              <a16:creationId xmlns:a16="http://schemas.microsoft.com/office/drawing/2014/main" id="{898001FA-0540-43FB-A148-212678488D33}"/>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080250" y="66792475"/>
          <a:ext cx="4889500" cy="8731250"/>
        </a:xfrm>
        <a:prstGeom prst="rect">
          <a:avLst/>
        </a:prstGeom>
      </xdr:spPr>
    </xdr:pic>
    <xdr:clientData/>
  </xdr:twoCellAnchor>
  <xdr:twoCellAnchor>
    <xdr:from>
      <xdr:col>3</xdr:col>
      <xdr:colOff>50800</xdr:colOff>
      <xdr:row>87</xdr:row>
      <xdr:rowOff>469900</xdr:rowOff>
    </xdr:from>
    <xdr:to>
      <xdr:col>3</xdr:col>
      <xdr:colOff>4940300</xdr:colOff>
      <xdr:row>101</xdr:row>
      <xdr:rowOff>250371</xdr:rowOff>
    </xdr:to>
    <xdr:pic>
      <xdr:nvPicPr>
        <xdr:cNvPr id="17" name="Рисунок 16">
          <a:extLst>
            <a:ext uri="{FF2B5EF4-FFF2-40B4-BE49-F238E27FC236}">
              <a16:creationId xmlns:a16="http://schemas.microsoft.com/office/drawing/2014/main" id="{92C42887-1DE0-45AA-AD69-55A2E7D5CC74}"/>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080250" y="76441300"/>
          <a:ext cx="4889500" cy="8581571"/>
        </a:xfrm>
        <a:prstGeom prst="rect">
          <a:avLst/>
        </a:prstGeom>
      </xdr:spPr>
    </xdr:pic>
    <xdr:clientData/>
  </xdr:twoCellAnchor>
  <xdr:twoCellAnchor>
    <xdr:from>
      <xdr:col>3</xdr:col>
      <xdr:colOff>50800</xdr:colOff>
      <xdr:row>103</xdr:row>
      <xdr:rowOff>495300</xdr:rowOff>
    </xdr:from>
    <xdr:to>
      <xdr:col>3</xdr:col>
      <xdr:colOff>4940300</xdr:colOff>
      <xdr:row>117</xdr:row>
      <xdr:rowOff>210998</xdr:rowOff>
    </xdr:to>
    <xdr:pic>
      <xdr:nvPicPr>
        <xdr:cNvPr id="21" name="Рисунок 20">
          <a:extLst>
            <a:ext uri="{FF2B5EF4-FFF2-40B4-BE49-F238E27FC236}">
              <a16:creationId xmlns:a16="http://schemas.microsoft.com/office/drawing/2014/main" id="{1D11F241-95E0-4244-A2D5-FB65D9441E8D}"/>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080250" y="86039325"/>
          <a:ext cx="4889500" cy="8516798"/>
        </a:xfrm>
        <a:prstGeom prst="rect">
          <a:avLst/>
        </a:prstGeom>
      </xdr:spPr>
    </xdr:pic>
    <xdr:clientData/>
  </xdr:twoCellAnchor>
  <xdr:twoCellAnchor>
    <xdr:from>
      <xdr:col>3</xdr:col>
      <xdr:colOff>50800</xdr:colOff>
      <xdr:row>119</xdr:row>
      <xdr:rowOff>571500</xdr:rowOff>
    </xdr:from>
    <xdr:to>
      <xdr:col>3</xdr:col>
      <xdr:colOff>4940300</xdr:colOff>
      <xdr:row>133</xdr:row>
      <xdr:rowOff>150631</xdr:rowOff>
    </xdr:to>
    <xdr:pic>
      <xdr:nvPicPr>
        <xdr:cNvPr id="25" name="Рисунок 24">
          <a:extLst>
            <a:ext uri="{FF2B5EF4-FFF2-40B4-BE49-F238E27FC236}">
              <a16:creationId xmlns:a16="http://schemas.microsoft.com/office/drawing/2014/main" id="{ADF04192-E3CD-4777-AA09-9A5175A62248}"/>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080250" y="95688150"/>
          <a:ext cx="4889500" cy="8380231"/>
        </a:xfrm>
        <a:prstGeom prst="rect">
          <a:avLst/>
        </a:prstGeom>
      </xdr:spPr>
    </xdr:pic>
    <xdr:clientData/>
  </xdr:twoCellAnchor>
  <xdr:twoCellAnchor>
    <xdr:from>
      <xdr:col>3</xdr:col>
      <xdr:colOff>50800</xdr:colOff>
      <xdr:row>135</xdr:row>
      <xdr:rowOff>482600</xdr:rowOff>
    </xdr:from>
    <xdr:to>
      <xdr:col>3</xdr:col>
      <xdr:colOff>4940300</xdr:colOff>
      <xdr:row>149</xdr:row>
      <xdr:rowOff>238125</xdr:rowOff>
    </xdr:to>
    <xdr:pic>
      <xdr:nvPicPr>
        <xdr:cNvPr id="30" name="Рисунок 29">
          <a:extLst>
            <a:ext uri="{FF2B5EF4-FFF2-40B4-BE49-F238E27FC236}">
              <a16:creationId xmlns:a16="http://schemas.microsoft.com/office/drawing/2014/main" id="{6885EDF7-B5EB-43BF-8557-A44B4E2DD5D5}"/>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080250" y="105171875"/>
          <a:ext cx="4889500" cy="8556625"/>
        </a:xfrm>
        <a:prstGeom prst="rect">
          <a:avLst/>
        </a:prstGeom>
      </xdr:spPr>
    </xdr:pic>
    <xdr:clientData/>
  </xdr:twoCellAnchor>
  <xdr:twoCellAnchor>
    <xdr:from>
      <xdr:col>3</xdr:col>
      <xdr:colOff>50800</xdr:colOff>
      <xdr:row>151</xdr:row>
      <xdr:rowOff>482600</xdr:rowOff>
    </xdr:from>
    <xdr:to>
      <xdr:col>3</xdr:col>
      <xdr:colOff>4940300</xdr:colOff>
      <xdr:row>165</xdr:row>
      <xdr:rowOff>238125</xdr:rowOff>
    </xdr:to>
    <xdr:pic>
      <xdr:nvPicPr>
        <xdr:cNvPr id="34" name="Рисунок 33">
          <a:extLst>
            <a:ext uri="{FF2B5EF4-FFF2-40B4-BE49-F238E27FC236}">
              <a16:creationId xmlns:a16="http://schemas.microsoft.com/office/drawing/2014/main" id="{26956573-6316-4FAC-946F-1D213727AA4C}"/>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080250" y="114744500"/>
          <a:ext cx="4889500" cy="8556625"/>
        </a:xfrm>
        <a:prstGeom prst="rect">
          <a:avLst/>
        </a:prstGeom>
      </xdr:spPr>
    </xdr:pic>
    <xdr:clientData/>
  </xdr:twoCellAnchor>
  <xdr:twoCellAnchor>
    <xdr:from>
      <xdr:col>3</xdr:col>
      <xdr:colOff>50800</xdr:colOff>
      <xdr:row>167</xdr:row>
      <xdr:rowOff>482600</xdr:rowOff>
    </xdr:from>
    <xdr:to>
      <xdr:col>3</xdr:col>
      <xdr:colOff>4940300</xdr:colOff>
      <xdr:row>181</xdr:row>
      <xdr:rowOff>238125</xdr:rowOff>
    </xdr:to>
    <xdr:pic>
      <xdr:nvPicPr>
        <xdr:cNvPr id="38" name="Рисунок 37">
          <a:extLst>
            <a:ext uri="{FF2B5EF4-FFF2-40B4-BE49-F238E27FC236}">
              <a16:creationId xmlns:a16="http://schemas.microsoft.com/office/drawing/2014/main" id="{75944FEF-70D8-4FAC-8397-04FCAEDB858E}"/>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080250" y="124317125"/>
          <a:ext cx="4889500" cy="8556625"/>
        </a:xfrm>
        <a:prstGeom prst="rect">
          <a:avLst/>
        </a:prstGeom>
      </xdr:spPr>
    </xdr:pic>
    <xdr:clientData/>
  </xdr:twoCellAnchor>
  <xdr:twoCellAnchor>
    <xdr:from>
      <xdr:col>3</xdr:col>
      <xdr:colOff>50800</xdr:colOff>
      <xdr:row>183</xdr:row>
      <xdr:rowOff>482600</xdr:rowOff>
    </xdr:from>
    <xdr:to>
      <xdr:col>3</xdr:col>
      <xdr:colOff>4940300</xdr:colOff>
      <xdr:row>197</xdr:row>
      <xdr:rowOff>238125</xdr:rowOff>
    </xdr:to>
    <xdr:pic>
      <xdr:nvPicPr>
        <xdr:cNvPr id="42" name="Рисунок 41">
          <a:extLst>
            <a:ext uri="{FF2B5EF4-FFF2-40B4-BE49-F238E27FC236}">
              <a16:creationId xmlns:a16="http://schemas.microsoft.com/office/drawing/2014/main" id="{A4A12510-7D45-4425-8389-EBEF313FAE01}"/>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080250" y="133889750"/>
          <a:ext cx="4889500" cy="8556625"/>
        </a:xfrm>
        <a:prstGeom prst="rect">
          <a:avLst/>
        </a:prstGeom>
      </xdr:spPr>
    </xdr:pic>
    <xdr:clientData/>
  </xdr:twoCellAnchor>
  <xdr:twoCellAnchor>
    <xdr:from>
      <xdr:col>3</xdr:col>
      <xdr:colOff>50800</xdr:colOff>
      <xdr:row>215</xdr:row>
      <xdr:rowOff>482600</xdr:rowOff>
    </xdr:from>
    <xdr:to>
      <xdr:col>3</xdr:col>
      <xdr:colOff>4940300</xdr:colOff>
      <xdr:row>229</xdr:row>
      <xdr:rowOff>238125</xdr:rowOff>
    </xdr:to>
    <xdr:pic>
      <xdr:nvPicPr>
        <xdr:cNvPr id="46" name="Рисунок 45">
          <a:extLst>
            <a:ext uri="{FF2B5EF4-FFF2-40B4-BE49-F238E27FC236}">
              <a16:creationId xmlns:a16="http://schemas.microsoft.com/office/drawing/2014/main" id="{68BFE32E-404F-4E8E-85F4-A4DB81D49A16}"/>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080250" y="153035000"/>
          <a:ext cx="4889500" cy="8556625"/>
        </a:xfrm>
        <a:prstGeom prst="rect">
          <a:avLst/>
        </a:prstGeom>
      </xdr:spPr>
    </xdr:pic>
    <xdr:clientData/>
  </xdr:twoCellAnchor>
  <xdr:twoCellAnchor>
    <xdr:from>
      <xdr:col>3</xdr:col>
      <xdr:colOff>50800</xdr:colOff>
      <xdr:row>231</xdr:row>
      <xdr:rowOff>482600</xdr:rowOff>
    </xdr:from>
    <xdr:to>
      <xdr:col>3</xdr:col>
      <xdr:colOff>4940300</xdr:colOff>
      <xdr:row>245</xdr:row>
      <xdr:rowOff>238125</xdr:rowOff>
    </xdr:to>
    <xdr:pic>
      <xdr:nvPicPr>
        <xdr:cNvPr id="50" name="Рисунок 49">
          <a:extLst>
            <a:ext uri="{FF2B5EF4-FFF2-40B4-BE49-F238E27FC236}">
              <a16:creationId xmlns:a16="http://schemas.microsoft.com/office/drawing/2014/main" id="{2D48589F-7F7E-483B-9D9D-DBD2F8C7D43E}"/>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80250" y="162607625"/>
          <a:ext cx="4889500" cy="8556625"/>
        </a:xfrm>
        <a:prstGeom prst="rect">
          <a:avLst/>
        </a:prstGeom>
      </xdr:spPr>
    </xdr:pic>
    <xdr:clientData/>
  </xdr:twoCellAnchor>
  <xdr:twoCellAnchor>
    <xdr:from>
      <xdr:col>3</xdr:col>
      <xdr:colOff>50800</xdr:colOff>
      <xdr:row>247</xdr:row>
      <xdr:rowOff>482600</xdr:rowOff>
    </xdr:from>
    <xdr:to>
      <xdr:col>3</xdr:col>
      <xdr:colOff>4940300</xdr:colOff>
      <xdr:row>261</xdr:row>
      <xdr:rowOff>238125</xdr:rowOff>
    </xdr:to>
    <xdr:pic>
      <xdr:nvPicPr>
        <xdr:cNvPr id="54" name="Рисунок 53">
          <a:extLst>
            <a:ext uri="{FF2B5EF4-FFF2-40B4-BE49-F238E27FC236}">
              <a16:creationId xmlns:a16="http://schemas.microsoft.com/office/drawing/2014/main" id="{5D80DF4F-AA52-4774-A777-9C826D2A0163}"/>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080250" y="172180250"/>
          <a:ext cx="4889500" cy="8556625"/>
        </a:xfrm>
        <a:prstGeom prst="rect">
          <a:avLst/>
        </a:prstGeom>
      </xdr:spPr>
    </xdr:pic>
    <xdr:clientData/>
  </xdr:twoCellAnchor>
  <xdr:twoCellAnchor>
    <xdr:from>
      <xdr:col>3</xdr:col>
      <xdr:colOff>50800</xdr:colOff>
      <xdr:row>264</xdr:row>
      <xdr:rowOff>603250</xdr:rowOff>
    </xdr:from>
    <xdr:to>
      <xdr:col>3</xdr:col>
      <xdr:colOff>4940300</xdr:colOff>
      <xdr:row>276</xdr:row>
      <xdr:rowOff>111461</xdr:rowOff>
    </xdr:to>
    <xdr:pic>
      <xdr:nvPicPr>
        <xdr:cNvPr id="58" name="Рисунок 57">
          <a:extLst>
            <a:ext uri="{FF2B5EF4-FFF2-40B4-BE49-F238E27FC236}">
              <a16:creationId xmlns:a16="http://schemas.microsoft.com/office/drawing/2014/main" id="{8C18FA3A-29AF-44CC-9C48-79E1A73E4E90}"/>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080250" y="182502175"/>
          <a:ext cx="4889500" cy="7052011"/>
        </a:xfrm>
        <a:prstGeom prst="rect">
          <a:avLst/>
        </a:prstGeom>
      </xdr:spPr>
    </xdr:pic>
    <xdr:clientData/>
  </xdr:twoCellAnchor>
  <xdr:twoCellAnchor>
    <xdr:from>
      <xdr:col>3</xdr:col>
      <xdr:colOff>50800</xdr:colOff>
      <xdr:row>279</xdr:row>
      <xdr:rowOff>482600</xdr:rowOff>
    </xdr:from>
    <xdr:to>
      <xdr:col>3</xdr:col>
      <xdr:colOff>4940300</xdr:colOff>
      <xdr:row>293</xdr:row>
      <xdr:rowOff>238125</xdr:rowOff>
    </xdr:to>
    <xdr:pic>
      <xdr:nvPicPr>
        <xdr:cNvPr id="62" name="Рисунок 61">
          <a:extLst>
            <a:ext uri="{FF2B5EF4-FFF2-40B4-BE49-F238E27FC236}">
              <a16:creationId xmlns:a16="http://schemas.microsoft.com/office/drawing/2014/main" id="{FCB421FB-EE10-406D-BC0D-8E91DCB4ADFE}"/>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7080250" y="191325500"/>
          <a:ext cx="4889500" cy="8556625"/>
        </a:xfrm>
        <a:prstGeom prst="rect">
          <a:avLst/>
        </a:prstGeom>
      </xdr:spPr>
    </xdr:pic>
    <xdr:clientData/>
  </xdr:twoCellAnchor>
  <xdr:twoCellAnchor>
    <xdr:from>
      <xdr:col>3</xdr:col>
      <xdr:colOff>50800</xdr:colOff>
      <xdr:row>296</xdr:row>
      <xdr:rowOff>57150</xdr:rowOff>
    </xdr:from>
    <xdr:to>
      <xdr:col>3</xdr:col>
      <xdr:colOff>4940300</xdr:colOff>
      <xdr:row>309</xdr:row>
      <xdr:rowOff>37019</xdr:rowOff>
    </xdr:to>
    <xdr:pic>
      <xdr:nvPicPr>
        <xdr:cNvPr id="66" name="Рисунок 65">
          <a:extLst>
            <a:ext uri="{FF2B5EF4-FFF2-40B4-BE49-F238E27FC236}">
              <a16:creationId xmlns:a16="http://schemas.microsoft.com/office/drawing/2014/main" id="{CF74C84E-1E97-4583-93EF-F315D8EA75BA}"/>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7080250" y="201101325"/>
          <a:ext cx="4889500" cy="8152319"/>
        </a:xfrm>
        <a:prstGeom prst="rect">
          <a:avLst/>
        </a:prstGeom>
      </xdr:spPr>
    </xdr:pic>
    <xdr:clientData/>
  </xdr:twoCellAnchor>
  <xdr:twoCellAnchor>
    <xdr:from>
      <xdr:col>3</xdr:col>
      <xdr:colOff>50800</xdr:colOff>
      <xdr:row>311</xdr:row>
      <xdr:rowOff>342900</xdr:rowOff>
    </xdr:from>
    <xdr:to>
      <xdr:col>3</xdr:col>
      <xdr:colOff>4940300</xdr:colOff>
      <xdr:row>325</xdr:row>
      <xdr:rowOff>367656</xdr:rowOff>
    </xdr:to>
    <xdr:pic>
      <xdr:nvPicPr>
        <xdr:cNvPr id="70" name="Рисунок 69">
          <a:extLst>
            <a:ext uri="{FF2B5EF4-FFF2-40B4-BE49-F238E27FC236}">
              <a16:creationId xmlns:a16="http://schemas.microsoft.com/office/drawing/2014/main" id="{5FDB0828-618D-45E2-81D2-AE758C260F8A}"/>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7080250" y="210331050"/>
          <a:ext cx="4889500" cy="8825856"/>
        </a:xfrm>
        <a:prstGeom prst="rect">
          <a:avLst/>
        </a:prstGeom>
      </xdr:spPr>
    </xdr:pic>
    <xdr:clientData/>
  </xdr:twoCellAnchor>
  <xdr:twoCellAnchor>
    <xdr:from>
      <xdr:col>3</xdr:col>
      <xdr:colOff>50800</xdr:colOff>
      <xdr:row>328</xdr:row>
      <xdr:rowOff>57150</xdr:rowOff>
    </xdr:from>
    <xdr:to>
      <xdr:col>3</xdr:col>
      <xdr:colOff>4940300</xdr:colOff>
      <xdr:row>341</xdr:row>
      <xdr:rowOff>33867</xdr:rowOff>
    </xdr:to>
    <xdr:pic>
      <xdr:nvPicPr>
        <xdr:cNvPr id="74" name="Рисунок 73">
          <a:extLst>
            <a:ext uri="{FF2B5EF4-FFF2-40B4-BE49-F238E27FC236}">
              <a16:creationId xmlns:a16="http://schemas.microsoft.com/office/drawing/2014/main" id="{40E68C14-B782-4B89-A926-4AA1FD7FDB05}"/>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080250" y="220246575"/>
          <a:ext cx="4889500" cy="8149167"/>
        </a:xfrm>
        <a:prstGeom prst="rect">
          <a:avLst/>
        </a:prstGeom>
      </xdr:spPr>
    </xdr:pic>
    <xdr:clientData/>
  </xdr:twoCellAnchor>
  <xdr:twoCellAnchor>
    <xdr:from>
      <xdr:col>3</xdr:col>
      <xdr:colOff>50800</xdr:colOff>
      <xdr:row>344</xdr:row>
      <xdr:rowOff>463550</xdr:rowOff>
    </xdr:from>
    <xdr:to>
      <xdr:col>3</xdr:col>
      <xdr:colOff>4940300</xdr:colOff>
      <xdr:row>356</xdr:row>
      <xdr:rowOff>257644</xdr:rowOff>
    </xdr:to>
    <xdr:pic>
      <xdr:nvPicPr>
        <xdr:cNvPr id="78" name="Рисунок 77">
          <a:extLst>
            <a:ext uri="{FF2B5EF4-FFF2-40B4-BE49-F238E27FC236}">
              <a16:creationId xmlns:a16="http://schemas.microsoft.com/office/drawing/2014/main" id="{08F2EEB6-3303-41D2-993A-C0DCCAC5E39F}"/>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7080250" y="230225600"/>
          <a:ext cx="4889500" cy="7337894"/>
        </a:xfrm>
        <a:prstGeom prst="rect">
          <a:avLst/>
        </a:prstGeom>
      </xdr:spPr>
    </xdr:pic>
    <xdr:clientData/>
  </xdr:twoCellAnchor>
  <xdr:twoCellAnchor>
    <xdr:from>
      <xdr:col>3</xdr:col>
      <xdr:colOff>50800</xdr:colOff>
      <xdr:row>359</xdr:row>
      <xdr:rowOff>482600</xdr:rowOff>
    </xdr:from>
    <xdr:to>
      <xdr:col>3</xdr:col>
      <xdr:colOff>4940300</xdr:colOff>
      <xdr:row>373</xdr:row>
      <xdr:rowOff>238125</xdr:rowOff>
    </xdr:to>
    <xdr:pic>
      <xdr:nvPicPr>
        <xdr:cNvPr id="82" name="Рисунок 81">
          <a:extLst>
            <a:ext uri="{FF2B5EF4-FFF2-40B4-BE49-F238E27FC236}">
              <a16:creationId xmlns:a16="http://schemas.microsoft.com/office/drawing/2014/main" id="{A705BBE9-EEE8-41F3-8D29-20AD582BB0C8}"/>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080250" y="239188625"/>
          <a:ext cx="4889500" cy="8556625"/>
        </a:xfrm>
        <a:prstGeom prst="rect">
          <a:avLst/>
        </a:prstGeom>
      </xdr:spPr>
    </xdr:pic>
    <xdr:clientData/>
  </xdr:twoCellAnchor>
  <xdr:twoCellAnchor>
    <xdr:from>
      <xdr:col>3</xdr:col>
      <xdr:colOff>50800</xdr:colOff>
      <xdr:row>375</xdr:row>
      <xdr:rowOff>482600</xdr:rowOff>
    </xdr:from>
    <xdr:to>
      <xdr:col>3</xdr:col>
      <xdr:colOff>4940300</xdr:colOff>
      <xdr:row>389</xdr:row>
      <xdr:rowOff>238125</xdr:rowOff>
    </xdr:to>
    <xdr:pic>
      <xdr:nvPicPr>
        <xdr:cNvPr id="86" name="Рисунок 85">
          <a:extLst>
            <a:ext uri="{FF2B5EF4-FFF2-40B4-BE49-F238E27FC236}">
              <a16:creationId xmlns:a16="http://schemas.microsoft.com/office/drawing/2014/main" id="{506C986F-AB6C-4FF7-A03F-662E307572E9}"/>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7080250" y="248761250"/>
          <a:ext cx="4889500" cy="8556625"/>
        </a:xfrm>
        <a:prstGeom prst="rect">
          <a:avLst/>
        </a:prstGeom>
      </xdr:spPr>
    </xdr:pic>
    <xdr:clientData/>
  </xdr:twoCellAnchor>
  <xdr:twoCellAnchor>
    <xdr:from>
      <xdr:col>3</xdr:col>
      <xdr:colOff>50800</xdr:colOff>
      <xdr:row>391</xdr:row>
      <xdr:rowOff>482600</xdr:rowOff>
    </xdr:from>
    <xdr:to>
      <xdr:col>3</xdr:col>
      <xdr:colOff>4940300</xdr:colOff>
      <xdr:row>405</xdr:row>
      <xdr:rowOff>238125</xdr:rowOff>
    </xdr:to>
    <xdr:pic>
      <xdr:nvPicPr>
        <xdr:cNvPr id="90" name="Рисунок 89">
          <a:extLst>
            <a:ext uri="{FF2B5EF4-FFF2-40B4-BE49-F238E27FC236}">
              <a16:creationId xmlns:a16="http://schemas.microsoft.com/office/drawing/2014/main" id="{1A5B39ED-A3F3-4991-8081-1F59E6FC55B7}"/>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7080250" y="258333875"/>
          <a:ext cx="4889500" cy="8556625"/>
        </a:xfrm>
        <a:prstGeom prst="rect">
          <a:avLst/>
        </a:prstGeom>
      </xdr:spPr>
    </xdr:pic>
    <xdr:clientData/>
  </xdr:twoCellAnchor>
  <xdr:twoCellAnchor>
    <xdr:from>
      <xdr:col>3</xdr:col>
      <xdr:colOff>50800</xdr:colOff>
      <xdr:row>407</xdr:row>
      <xdr:rowOff>482600</xdr:rowOff>
    </xdr:from>
    <xdr:to>
      <xdr:col>3</xdr:col>
      <xdr:colOff>4940300</xdr:colOff>
      <xdr:row>421</xdr:row>
      <xdr:rowOff>244268</xdr:rowOff>
    </xdr:to>
    <xdr:pic>
      <xdr:nvPicPr>
        <xdr:cNvPr id="94" name="Рисунок 93">
          <a:extLst>
            <a:ext uri="{FF2B5EF4-FFF2-40B4-BE49-F238E27FC236}">
              <a16:creationId xmlns:a16="http://schemas.microsoft.com/office/drawing/2014/main" id="{4E6A092E-A2DE-4394-872F-485DC67B6F80}"/>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7080250" y="267906500"/>
          <a:ext cx="4889500" cy="8562768"/>
        </a:xfrm>
        <a:prstGeom prst="rect">
          <a:avLst/>
        </a:prstGeom>
      </xdr:spPr>
    </xdr:pic>
    <xdr:clientData/>
  </xdr:twoCellAnchor>
  <xdr:twoCellAnchor>
    <xdr:from>
      <xdr:col>3</xdr:col>
      <xdr:colOff>50800</xdr:colOff>
      <xdr:row>425</xdr:row>
      <xdr:rowOff>12700</xdr:rowOff>
    </xdr:from>
    <xdr:to>
      <xdr:col>3</xdr:col>
      <xdr:colOff>4940300</xdr:colOff>
      <xdr:row>436</xdr:row>
      <xdr:rowOff>74613</xdr:rowOff>
    </xdr:to>
    <xdr:pic>
      <xdr:nvPicPr>
        <xdr:cNvPr id="98" name="Рисунок 97">
          <a:extLst>
            <a:ext uri="{FF2B5EF4-FFF2-40B4-BE49-F238E27FC236}">
              <a16:creationId xmlns:a16="http://schemas.microsoft.com/office/drawing/2014/main" id="{EE0B6C68-E990-4DBD-A7DF-B93DA57A4448}"/>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080250" y="278266525"/>
          <a:ext cx="4889500" cy="6977063"/>
        </a:xfrm>
        <a:prstGeom prst="rect">
          <a:avLst/>
        </a:prstGeom>
      </xdr:spPr>
    </xdr:pic>
    <xdr:clientData/>
  </xdr:twoCellAnchor>
  <xdr:twoCellAnchor>
    <xdr:from>
      <xdr:col>3</xdr:col>
      <xdr:colOff>50800</xdr:colOff>
      <xdr:row>439</xdr:row>
      <xdr:rowOff>482575</xdr:rowOff>
    </xdr:from>
    <xdr:to>
      <xdr:col>3</xdr:col>
      <xdr:colOff>4940300</xdr:colOff>
      <xdr:row>453</xdr:row>
      <xdr:rowOff>238100</xdr:rowOff>
    </xdr:to>
    <xdr:pic>
      <xdr:nvPicPr>
        <xdr:cNvPr id="102" name="Рисунок 101">
          <a:extLst>
            <a:ext uri="{FF2B5EF4-FFF2-40B4-BE49-F238E27FC236}">
              <a16:creationId xmlns:a16="http://schemas.microsoft.com/office/drawing/2014/main" id="{78172A0D-43C8-4AB2-8DB7-40EB68060200}"/>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080250" y="287051725"/>
          <a:ext cx="4889500" cy="8556625"/>
        </a:xfrm>
        <a:prstGeom prst="rect">
          <a:avLst/>
        </a:prstGeom>
      </xdr:spPr>
    </xdr:pic>
    <xdr:clientData/>
  </xdr:twoCellAnchor>
  <xdr:twoCellAnchor>
    <xdr:from>
      <xdr:col>3</xdr:col>
      <xdr:colOff>50800</xdr:colOff>
      <xdr:row>455</xdr:row>
      <xdr:rowOff>482600</xdr:rowOff>
    </xdr:from>
    <xdr:to>
      <xdr:col>3</xdr:col>
      <xdr:colOff>4940300</xdr:colOff>
      <xdr:row>469</xdr:row>
      <xdr:rowOff>238125</xdr:rowOff>
    </xdr:to>
    <xdr:pic>
      <xdr:nvPicPr>
        <xdr:cNvPr id="106" name="Рисунок 105">
          <a:extLst>
            <a:ext uri="{FF2B5EF4-FFF2-40B4-BE49-F238E27FC236}">
              <a16:creationId xmlns:a16="http://schemas.microsoft.com/office/drawing/2014/main" id="{87DF6E1B-338D-49D2-889D-10CC53FADD26}"/>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7080250" y="296624375"/>
          <a:ext cx="4889500" cy="8556625"/>
        </a:xfrm>
        <a:prstGeom prst="rect">
          <a:avLst/>
        </a:prstGeom>
      </xdr:spPr>
    </xdr:pic>
    <xdr:clientData/>
  </xdr:twoCellAnchor>
  <xdr:twoCellAnchor>
    <xdr:from>
      <xdr:col>3</xdr:col>
      <xdr:colOff>50800</xdr:colOff>
      <xdr:row>471</xdr:row>
      <xdr:rowOff>482575</xdr:rowOff>
    </xdr:from>
    <xdr:to>
      <xdr:col>3</xdr:col>
      <xdr:colOff>4940300</xdr:colOff>
      <xdr:row>485</xdr:row>
      <xdr:rowOff>238100</xdr:rowOff>
    </xdr:to>
    <xdr:pic>
      <xdr:nvPicPr>
        <xdr:cNvPr id="108" name="Рисунок 107">
          <a:extLst>
            <a:ext uri="{FF2B5EF4-FFF2-40B4-BE49-F238E27FC236}">
              <a16:creationId xmlns:a16="http://schemas.microsoft.com/office/drawing/2014/main" id="{AC87595C-A1B4-4B69-86FD-56E38F98CCE7}"/>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7080250" y="306196975"/>
          <a:ext cx="4889500" cy="8556625"/>
        </a:xfrm>
        <a:prstGeom prst="rect">
          <a:avLst/>
        </a:prstGeom>
      </xdr:spPr>
    </xdr:pic>
    <xdr:clientData/>
  </xdr:twoCellAnchor>
  <xdr:twoCellAnchor>
    <xdr:from>
      <xdr:col>3</xdr:col>
      <xdr:colOff>50800</xdr:colOff>
      <xdr:row>487</xdr:row>
      <xdr:rowOff>482600</xdr:rowOff>
    </xdr:from>
    <xdr:to>
      <xdr:col>3</xdr:col>
      <xdr:colOff>4940300</xdr:colOff>
      <xdr:row>501</xdr:row>
      <xdr:rowOff>238125</xdr:rowOff>
    </xdr:to>
    <xdr:pic>
      <xdr:nvPicPr>
        <xdr:cNvPr id="112" name="Рисунок 111">
          <a:extLst>
            <a:ext uri="{FF2B5EF4-FFF2-40B4-BE49-F238E27FC236}">
              <a16:creationId xmlns:a16="http://schemas.microsoft.com/office/drawing/2014/main" id="{E820D72E-6CE1-44D2-929F-3C6B5D5E94C4}"/>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7080250" y="315769625"/>
          <a:ext cx="4889500" cy="8556625"/>
        </a:xfrm>
        <a:prstGeom prst="rect">
          <a:avLst/>
        </a:prstGeom>
      </xdr:spPr>
    </xdr:pic>
    <xdr:clientData/>
  </xdr:twoCellAnchor>
  <xdr:twoCellAnchor>
    <xdr:from>
      <xdr:col>3</xdr:col>
      <xdr:colOff>50800</xdr:colOff>
      <xdr:row>503</xdr:row>
      <xdr:rowOff>482625</xdr:rowOff>
    </xdr:from>
    <xdr:to>
      <xdr:col>3</xdr:col>
      <xdr:colOff>4940300</xdr:colOff>
      <xdr:row>517</xdr:row>
      <xdr:rowOff>238150</xdr:rowOff>
    </xdr:to>
    <xdr:pic>
      <xdr:nvPicPr>
        <xdr:cNvPr id="114" name="Рисунок 113">
          <a:extLst>
            <a:ext uri="{FF2B5EF4-FFF2-40B4-BE49-F238E27FC236}">
              <a16:creationId xmlns:a16="http://schemas.microsoft.com/office/drawing/2014/main" id="{1E1473AF-7376-4A22-8C12-B155137B58C7}"/>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7080250" y="325342275"/>
          <a:ext cx="4889500" cy="8556625"/>
        </a:xfrm>
        <a:prstGeom prst="rect">
          <a:avLst/>
        </a:prstGeom>
      </xdr:spPr>
    </xdr:pic>
    <xdr:clientData/>
  </xdr:twoCellAnchor>
  <xdr:twoCellAnchor>
    <xdr:from>
      <xdr:col>3</xdr:col>
      <xdr:colOff>50800</xdr:colOff>
      <xdr:row>519</xdr:row>
      <xdr:rowOff>482600</xdr:rowOff>
    </xdr:from>
    <xdr:to>
      <xdr:col>3</xdr:col>
      <xdr:colOff>4940300</xdr:colOff>
      <xdr:row>533</xdr:row>
      <xdr:rowOff>238125</xdr:rowOff>
    </xdr:to>
    <xdr:pic>
      <xdr:nvPicPr>
        <xdr:cNvPr id="118" name="Рисунок 117">
          <a:extLst>
            <a:ext uri="{FF2B5EF4-FFF2-40B4-BE49-F238E27FC236}">
              <a16:creationId xmlns:a16="http://schemas.microsoft.com/office/drawing/2014/main" id="{849DB785-7835-4EF4-A3F6-769B8ACA71A4}"/>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7080250" y="334914875"/>
          <a:ext cx="4889500" cy="8556625"/>
        </a:xfrm>
        <a:prstGeom prst="rect">
          <a:avLst/>
        </a:prstGeom>
      </xdr:spPr>
    </xdr:pic>
    <xdr:clientData/>
  </xdr:twoCellAnchor>
  <xdr:twoCellAnchor>
    <xdr:from>
      <xdr:col>3</xdr:col>
      <xdr:colOff>50800</xdr:colOff>
      <xdr:row>535</xdr:row>
      <xdr:rowOff>482600</xdr:rowOff>
    </xdr:from>
    <xdr:to>
      <xdr:col>3</xdr:col>
      <xdr:colOff>4940300</xdr:colOff>
      <xdr:row>549</xdr:row>
      <xdr:rowOff>238125</xdr:rowOff>
    </xdr:to>
    <xdr:pic>
      <xdr:nvPicPr>
        <xdr:cNvPr id="122" name="Рисунок 121">
          <a:extLst>
            <a:ext uri="{FF2B5EF4-FFF2-40B4-BE49-F238E27FC236}">
              <a16:creationId xmlns:a16="http://schemas.microsoft.com/office/drawing/2014/main" id="{73A3001B-4E83-4CFD-BAFF-19436334D463}"/>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7080250" y="344487500"/>
          <a:ext cx="4889500" cy="8556625"/>
        </a:xfrm>
        <a:prstGeom prst="rect">
          <a:avLst/>
        </a:prstGeom>
      </xdr:spPr>
    </xdr:pic>
    <xdr:clientData/>
  </xdr:twoCellAnchor>
  <xdr:twoCellAnchor>
    <xdr:from>
      <xdr:col>3</xdr:col>
      <xdr:colOff>50800</xdr:colOff>
      <xdr:row>551</xdr:row>
      <xdr:rowOff>482600</xdr:rowOff>
    </xdr:from>
    <xdr:to>
      <xdr:col>3</xdr:col>
      <xdr:colOff>4940300</xdr:colOff>
      <xdr:row>565</xdr:row>
      <xdr:rowOff>238125</xdr:rowOff>
    </xdr:to>
    <xdr:pic>
      <xdr:nvPicPr>
        <xdr:cNvPr id="126" name="Рисунок 125">
          <a:extLst>
            <a:ext uri="{FF2B5EF4-FFF2-40B4-BE49-F238E27FC236}">
              <a16:creationId xmlns:a16="http://schemas.microsoft.com/office/drawing/2014/main" id="{F3D7323C-B3F3-43F6-8217-126E9295B8D0}"/>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7080250" y="354060125"/>
          <a:ext cx="4889500" cy="8556625"/>
        </a:xfrm>
        <a:prstGeom prst="rect">
          <a:avLst/>
        </a:prstGeom>
      </xdr:spPr>
    </xdr:pic>
    <xdr:clientData/>
  </xdr:twoCellAnchor>
  <xdr:twoCellAnchor>
    <xdr:from>
      <xdr:col>3</xdr:col>
      <xdr:colOff>50800</xdr:colOff>
      <xdr:row>567</xdr:row>
      <xdr:rowOff>482600</xdr:rowOff>
    </xdr:from>
    <xdr:to>
      <xdr:col>3</xdr:col>
      <xdr:colOff>4940300</xdr:colOff>
      <xdr:row>581</xdr:row>
      <xdr:rowOff>238125</xdr:rowOff>
    </xdr:to>
    <xdr:pic>
      <xdr:nvPicPr>
        <xdr:cNvPr id="130" name="Рисунок 129">
          <a:extLst>
            <a:ext uri="{FF2B5EF4-FFF2-40B4-BE49-F238E27FC236}">
              <a16:creationId xmlns:a16="http://schemas.microsoft.com/office/drawing/2014/main" id="{97E2A56A-53D8-4AA5-BD52-B84AFCD853A3}"/>
            </a:ext>
          </a:extLst>
        </xdr:cNvPr>
        <xdr:cNvPicPr>
          <a:picLocks/>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7080250" y="363632750"/>
          <a:ext cx="4889500" cy="8556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34</xdr:col>
      <xdr:colOff>178523</xdr:colOff>
      <xdr:row>18</xdr:row>
      <xdr:rowOff>4286249</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75892748" cy="34909124"/>
        </a:xfrm>
        <a:prstGeom prst="rect">
          <a:avLst/>
        </a:prstGeom>
      </xdr:spPr>
    </xdr:pic>
    <xdr:clientData/>
  </xdr:twoCellAnchor>
  <xdr:twoCellAnchor>
    <xdr:from>
      <xdr:col>3</xdr:col>
      <xdr:colOff>50800</xdr:colOff>
      <xdr:row>23</xdr:row>
      <xdr:rowOff>482600</xdr:rowOff>
    </xdr:from>
    <xdr:to>
      <xdr:col>3</xdr:col>
      <xdr:colOff>4940300</xdr:colOff>
      <xdr:row>37</xdr:row>
      <xdr:rowOff>238125</xdr:rowOff>
    </xdr:to>
    <xdr:pic>
      <xdr:nvPicPr>
        <xdr:cNvPr id="3" name="Рисунок 2">
          <a:extLst>
            <a:ext uri="{FF2B5EF4-FFF2-40B4-BE49-F238E27FC236}">
              <a16:creationId xmlns:a16="http://schemas.microsoft.com/office/drawing/2014/main" id="{427EEC5D-94C5-412F-9408-1C44A7A8105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80250" y="37201475"/>
          <a:ext cx="4889500" cy="8556625"/>
        </a:xfrm>
        <a:prstGeom prst="rect">
          <a:avLst/>
        </a:prstGeom>
      </xdr:spPr>
    </xdr:pic>
    <xdr:clientData/>
  </xdr:twoCellAnchor>
  <xdr:twoCellAnchor>
    <xdr:from>
      <xdr:col>3</xdr:col>
      <xdr:colOff>50800</xdr:colOff>
      <xdr:row>39</xdr:row>
      <xdr:rowOff>482600</xdr:rowOff>
    </xdr:from>
    <xdr:to>
      <xdr:col>3</xdr:col>
      <xdr:colOff>4940300</xdr:colOff>
      <xdr:row>53</xdr:row>
      <xdr:rowOff>238125</xdr:rowOff>
    </xdr:to>
    <xdr:pic>
      <xdr:nvPicPr>
        <xdr:cNvPr id="7" name="Рисунок 6">
          <a:extLst>
            <a:ext uri="{FF2B5EF4-FFF2-40B4-BE49-F238E27FC236}">
              <a16:creationId xmlns:a16="http://schemas.microsoft.com/office/drawing/2014/main" id="{64C6C35F-2FB6-49FC-BD98-4E523F5DC0D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80250" y="46774100"/>
          <a:ext cx="4889500" cy="8556625"/>
        </a:xfrm>
        <a:prstGeom prst="rect">
          <a:avLst/>
        </a:prstGeom>
      </xdr:spPr>
    </xdr:pic>
    <xdr:clientData/>
  </xdr:twoCellAnchor>
  <xdr:twoCellAnchor>
    <xdr:from>
      <xdr:col>3</xdr:col>
      <xdr:colOff>50800</xdr:colOff>
      <xdr:row>55</xdr:row>
      <xdr:rowOff>482600</xdr:rowOff>
    </xdr:from>
    <xdr:to>
      <xdr:col>3</xdr:col>
      <xdr:colOff>4940300</xdr:colOff>
      <xdr:row>69</xdr:row>
      <xdr:rowOff>238125</xdr:rowOff>
    </xdr:to>
    <xdr:pic>
      <xdr:nvPicPr>
        <xdr:cNvPr id="11" name="Рисунок 10">
          <a:extLst>
            <a:ext uri="{FF2B5EF4-FFF2-40B4-BE49-F238E27FC236}">
              <a16:creationId xmlns:a16="http://schemas.microsoft.com/office/drawing/2014/main" id="{A0D2586E-09AC-4DAF-8D88-EA0FB067AD65}"/>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080250" y="56346725"/>
          <a:ext cx="4889500" cy="8556625"/>
        </a:xfrm>
        <a:prstGeom prst="rect">
          <a:avLst/>
        </a:prstGeom>
      </xdr:spPr>
    </xdr:pic>
    <xdr:clientData/>
  </xdr:twoCellAnchor>
  <xdr:twoCellAnchor>
    <xdr:from>
      <xdr:col>3</xdr:col>
      <xdr:colOff>50800</xdr:colOff>
      <xdr:row>71</xdr:row>
      <xdr:rowOff>482600</xdr:rowOff>
    </xdr:from>
    <xdr:to>
      <xdr:col>3</xdr:col>
      <xdr:colOff>4940300</xdr:colOff>
      <xdr:row>85</xdr:row>
      <xdr:rowOff>238125</xdr:rowOff>
    </xdr:to>
    <xdr:pic>
      <xdr:nvPicPr>
        <xdr:cNvPr id="16" name="Рисунок 15">
          <a:extLst>
            <a:ext uri="{FF2B5EF4-FFF2-40B4-BE49-F238E27FC236}">
              <a16:creationId xmlns:a16="http://schemas.microsoft.com/office/drawing/2014/main" id="{E5AC9B58-A9D0-4103-9BAF-6A5D3F0C1FD3}"/>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080250" y="65919350"/>
          <a:ext cx="4889500" cy="8556625"/>
        </a:xfrm>
        <a:prstGeom prst="rect">
          <a:avLst/>
        </a:prstGeom>
      </xdr:spPr>
    </xdr:pic>
    <xdr:clientData/>
  </xdr:twoCellAnchor>
  <xdr:twoCellAnchor>
    <xdr:from>
      <xdr:col>3</xdr:col>
      <xdr:colOff>50800</xdr:colOff>
      <xdr:row>87</xdr:row>
      <xdr:rowOff>482600</xdr:rowOff>
    </xdr:from>
    <xdr:to>
      <xdr:col>3</xdr:col>
      <xdr:colOff>4940300</xdr:colOff>
      <xdr:row>101</xdr:row>
      <xdr:rowOff>238125</xdr:rowOff>
    </xdr:to>
    <xdr:pic>
      <xdr:nvPicPr>
        <xdr:cNvPr id="20" name="Рисунок 19">
          <a:extLst>
            <a:ext uri="{FF2B5EF4-FFF2-40B4-BE49-F238E27FC236}">
              <a16:creationId xmlns:a16="http://schemas.microsoft.com/office/drawing/2014/main" id="{30626E37-B66E-4D1A-A770-19988330464C}"/>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080250" y="75491975"/>
          <a:ext cx="4889500" cy="8556625"/>
        </a:xfrm>
        <a:prstGeom prst="rect">
          <a:avLst/>
        </a:prstGeom>
      </xdr:spPr>
    </xdr:pic>
    <xdr:clientData/>
  </xdr:twoCellAnchor>
  <xdr:twoCellAnchor>
    <xdr:from>
      <xdr:col>3</xdr:col>
      <xdr:colOff>50800</xdr:colOff>
      <xdr:row>103</xdr:row>
      <xdr:rowOff>482600</xdr:rowOff>
    </xdr:from>
    <xdr:to>
      <xdr:col>3</xdr:col>
      <xdr:colOff>4940300</xdr:colOff>
      <xdr:row>117</xdr:row>
      <xdr:rowOff>238125</xdr:rowOff>
    </xdr:to>
    <xdr:pic>
      <xdr:nvPicPr>
        <xdr:cNvPr id="24" name="Рисунок 23">
          <a:extLst>
            <a:ext uri="{FF2B5EF4-FFF2-40B4-BE49-F238E27FC236}">
              <a16:creationId xmlns:a16="http://schemas.microsoft.com/office/drawing/2014/main" id="{F2EDE3BA-1340-44D9-BBFA-CE45E337D7C7}"/>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080250" y="85064600"/>
          <a:ext cx="4889500" cy="8556625"/>
        </a:xfrm>
        <a:prstGeom prst="rect">
          <a:avLst/>
        </a:prstGeom>
      </xdr:spPr>
    </xdr:pic>
    <xdr:clientData/>
  </xdr:twoCellAnchor>
  <xdr:twoCellAnchor>
    <xdr:from>
      <xdr:col>3</xdr:col>
      <xdr:colOff>50800</xdr:colOff>
      <xdr:row>120</xdr:row>
      <xdr:rowOff>615950</xdr:rowOff>
    </xdr:from>
    <xdr:to>
      <xdr:col>3</xdr:col>
      <xdr:colOff>4940300</xdr:colOff>
      <xdr:row>132</xdr:row>
      <xdr:rowOff>108260</xdr:rowOff>
    </xdr:to>
    <xdr:pic>
      <xdr:nvPicPr>
        <xdr:cNvPr id="28" name="Рисунок 27">
          <a:extLst>
            <a:ext uri="{FF2B5EF4-FFF2-40B4-BE49-F238E27FC236}">
              <a16:creationId xmlns:a16="http://schemas.microsoft.com/office/drawing/2014/main" id="{0A037388-BFDC-4E80-AE4D-0B899587B2D5}"/>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080250" y="95399225"/>
          <a:ext cx="4889500" cy="7036110"/>
        </a:xfrm>
        <a:prstGeom prst="rect">
          <a:avLst/>
        </a:prstGeom>
      </xdr:spPr>
    </xdr:pic>
    <xdr:clientData/>
  </xdr:twoCellAnchor>
  <xdr:twoCellAnchor>
    <xdr:from>
      <xdr:col>3</xdr:col>
      <xdr:colOff>50800</xdr:colOff>
      <xdr:row>135</xdr:row>
      <xdr:rowOff>482600</xdr:rowOff>
    </xdr:from>
    <xdr:to>
      <xdr:col>3</xdr:col>
      <xdr:colOff>4940300</xdr:colOff>
      <xdr:row>149</xdr:row>
      <xdr:rowOff>238125</xdr:rowOff>
    </xdr:to>
    <xdr:pic>
      <xdr:nvPicPr>
        <xdr:cNvPr id="32" name="Рисунок 31">
          <a:extLst>
            <a:ext uri="{FF2B5EF4-FFF2-40B4-BE49-F238E27FC236}">
              <a16:creationId xmlns:a16="http://schemas.microsoft.com/office/drawing/2014/main" id="{02AA1270-AB6B-46B6-BCC4-85198A20432B}"/>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080250" y="104209850"/>
          <a:ext cx="4889500" cy="8556625"/>
        </a:xfrm>
        <a:prstGeom prst="rect">
          <a:avLst/>
        </a:prstGeom>
      </xdr:spPr>
    </xdr:pic>
    <xdr:clientData/>
  </xdr:twoCellAnchor>
  <xdr:twoCellAnchor>
    <xdr:from>
      <xdr:col>3</xdr:col>
      <xdr:colOff>50800</xdr:colOff>
      <xdr:row>151</xdr:row>
      <xdr:rowOff>482600</xdr:rowOff>
    </xdr:from>
    <xdr:to>
      <xdr:col>3</xdr:col>
      <xdr:colOff>4940300</xdr:colOff>
      <xdr:row>165</xdr:row>
      <xdr:rowOff>238125</xdr:rowOff>
    </xdr:to>
    <xdr:pic>
      <xdr:nvPicPr>
        <xdr:cNvPr id="36" name="Рисунок 35">
          <a:extLst>
            <a:ext uri="{FF2B5EF4-FFF2-40B4-BE49-F238E27FC236}">
              <a16:creationId xmlns:a16="http://schemas.microsoft.com/office/drawing/2014/main" id="{BE66ACE6-6B4A-4C1C-A399-8B7D6B0EDCE9}"/>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080250" y="113782475"/>
          <a:ext cx="4889500" cy="8556625"/>
        </a:xfrm>
        <a:prstGeom prst="rect">
          <a:avLst/>
        </a:prstGeom>
      </xdr:spPr>
    </xdr:pic>
    <xdr:clientData/>
  </xdr:twoCellAnchor>
  <xdr:twoCellAnchor>
    <xdr:from>
      <xdr:col>3</xdr:col>
      <xdr:colOff>50800</xdr:colOff>
      <xdr:row>167</xdr:row>
      <xdr:rowOff>482600</xdr:rowOff>
    </xdr:from>
    <xdr:to>
      <xdr:col>3</xdr:col>
      <xdr:colOff>4940300</xdr:colOff>
      <xdr:row>181</xdr:row>
      <xdr:rowOff>238125</xdr:rowOff>
    </xdr:to>
    <xdr:pic>
      <xdr:nvPicPr>
        <xdr:cNvPr id="40" name="Рисунок 39">
          <a:extLst>
            <a:ext uri="{FF2B5EF4-FFF2-40B4-BE49-F238E27FC236}">
              <a16:creationId xmlns:a16="http://schemas.microsoft.com/office/drawing/2014/main" id="{C11EA187-3C06-48DE-9936-8F0CE6B8D9B0}"/>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080250" y="123355100"/>
          <a:ext cx="4889500" cy="8556625"/>
        </a:xfrm>
        <a:prstGeom prst="rect">
          <a:avLst/>
        </a:prstGeom>
      </xdr:spPr>
    </xdr:pic>
    <xdr:clientData/>
  </xdr:twoCellAnchor>
  <xdr:twoCellAnchor>
    <xdr:from>
      <xdr:col>3</xdr:col>
      <xdr:colOff>50800</xdr:colOff>
      <xdr:row>183</xdr:row>
      <xdr:rowOff>482600</xdr:rowOff>
    </xdr:from>
    <xdr:to>
      <xdr:col>3</xdr:col>
      <xdr:colOff>4940300</xdr:colOff>
      <xdr:row>197</xdr:row>
      <xdr:rowOff>238125</xdr:rowOff>
    </xdr:to>
    <xdr:pic>
      <xdr:nvPicPr>
        <xdr:cNvPr id="44" name="Рисунок 43">
          <a:extLst>
            <a:ext uri="{FF2B5EF4-FFF2-40B4-BE49-F238E27FC236}">
              <a16:creationId xmlns:a16="http://schemas.microsoft.com/office/drawing/2014/main" id="{30C6CE89-B07B-4F79-A34B-1E01E539B1E6}"/>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080250" y="132927725"/>
          <a:ext cx="4889500" cy="8556625"/>
        </a:xfrm>
        <a:prstGeom prst="rect">
          <a:avLst/>
        </a:prstGeom>
      </xdr:spPr>
    </xdr:pic>
    <xdr:clientData/>
  </xdr:twoCellAnchor>
  <xdr:twoCellAnchor>
    <xdr:from>
      <xdr:col>3</xdr:col>
      <xdr:colOff>50800</xdr:colOff>
      <xdr:row>199</xdr:row>
      <xdr:rowOff>482600</xdr:rowOff>
    </xdr:from>
    <xdr:to>
      <xdr:col>3</xdr:col>
      <xdr:colOff>4940300</xdr:colOff>
      <xdr:row>213</xdr:row>
      <xdr:rowOff>238125</xdr:rowOff>
    </xdr:to>
    <xdr:pic>
      <xdr:nvPicPr>
        <xdr:cNvPr id="48" name="Рисунок 47">
          <a:extLst>
            <a:ext uri="{FF2B5EF4-FFF2-40B4-BE49-F238E27FC236}">
              <a16:creationId xmlns:a16="http://schemas.microsoft.com/office/drawing/2014/main" id="{E18B12C3-2DD0-4AA4-93AD-909BDF8C22D5}"/>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080250" y="142500350"/>
          <a:ext cx="4889500" cy="8556625"/>
        </a:xfrm>
        <a:prstGeom prst="rect">
          <a:avLst/>
        </a:prstGeom>
      </xdr:spPr>
    </xdr:pic>
    <xdr:clientData/>
  </xdr:twoCellAnchor>
  <xdr:twoCellAnchor>
    <xdr:from>
      <xdr:col>3</xdr:col>
      <xdr:colOff>50800</xdr:colOff>
      <xdr:row>215</xdr:row>
      <xdr:rowOff>482588</xdr:rowOff>
    </xdr:from>
    <xdr:to>
      <xdr:col>3</xdr:col>
      <xdr:colOff>4940300</xdr:colOff>
      <xdr:row>229</xdr:row>
      <xdr:rowOff>238113</xdr:rowOff>
    </xdr:to>
    <xdr:pic>
      <xdr:nvPicPr>
        <xdr:cNvPr id="52" name="Рисунок 51">
          <a:extLst>
            <a:ext uri="{FF2B5EF4-FFF2-40B4-BE49-F238E27FC236}">
              <a16:creationId xmlns:a16="http://schemas.microsoft.com/office/drawing/2014/main" id="{64E4E3F5-5FFC-442E-9E69-0DB158B0407A}"/>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80250" y="152072963"/>
          <a:ext cx="4889500" cy="8556625"/>
        </a:xfrm>
        <a:prstGeom prst="rect">
          <a:avLst/>
        </a:prstGeom>
      </xdr:spPr>
    </xdr:pic>
    <xdr:clientData/>
  </xdr:twoCellAnchor>
  <xdr:twoCellAnchor>
    <xdr:from>
      <xdr:col>3</xdr:col>
      <xdr:colOff>50800</xdr:colOff>
      <xdr:row>231</xdr:row>
      <xdr:rowOff>482588</xdr:rowOff>
    </xdr:from>
    <xdr:to>
      <xdr:col>3</xdr:col>
      <xdr:colOff>4940300</xdr:colOff>
      <xdr:row>245</xdr:row>
      <xdr:rowOff>238113</xdr:rowOff>
    </xdr:to>
    <xdr:pic>
      <xdr:nvPicPr>
        <xdr:cNvPr id="56" name="Рисунок 55">
          <a:extLst>
            <a:ext uri="{FF2B5EF4-FFF2-40B4-BE49-F238E27FC236}">
              <a16:creationId xmlns:a16="http://schemas.microsoft.com/office/drawing/2014/main" id="{9B5289AF-DB2C-4BDC-AACC-E6F5C6F1046F}"/>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080250" y="161645588"/>
          <a:ext cx="4889500" cy="8556625"/>
        </a:xfrm>
        <a:prstGeom prst="rect">
          <a:avLst/>
        </a:prstGeom>
      </xdr:spPr>
    </xdr:pic>
    <xdr:clientData/>
  </xdr:twoCellAnchor>
  <xdr:twoCellAnchor>
    <xdr:from>
      <xdr:col>3</xdr:col>
      <xdr:colOff>50800</xdr:colOff>
      <xdr:row>247</xdr:row>
      <xdr:rowOff>482612</xdr:rowOff>
    </xdr:from>
    <xdr:to>
      <xdr:col>3</xdr:col>
      <xdr:colOff>4940300</xdr:colOff>
      <xdr:row>261</xdr:row>
      <xdr:rowOff>238137</xdr:rowOff>
    </xdr:to>
    <xdr:pic>
      <xdr:nvPicPr>
        <xdr:cNvPr id="60" name="Рисунок 59">
          <a:extLst>
            <a:ext uri="{FF2B5EF4-FFF2-40B4-BE49-F238E27FC236}">
              <a16:creationId xmlns:a16="http://schemas.microsoft.com/office/drawing/2014/main" id="{B6327A27-E136-4A12-B70C-8F7A880FE2E9}"/>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080250" y="171218237"/>
          <a:ext cx="4889500" cy="8556625"/>
        </a:xfrm>
        <a:prstGeom prst="rect">
          <a:avLst/>
        </a:prstGeom>
      </xdr:spPr>
    </xdr:pic>
    <xdr:clientData/>
  </xdr:twoCellAnchor>
  <xdr:twoCellAnchor>
    <xdr:from>
      <xdr:col>3</xdr:col>
      <xdr:colOff>50800</xdr:colOff>
      <xdr:row>263</xdr:row>
      <xdr:rowOff>482600</xdr:rowOff>
    </xdr:from>
    <xdr:to>
      <xdr:col>3</xdr:col>
      <xdr:colOff>4940300</xdr:colOff>
      <xdr:row>277</xdr:row>
      <xdr:rowOff>238125</xdr:rowOff>
    </xdr:to>
    <xdr:pic>
      <xdr:nvPicPr>
        <xdr:cNvPr id="62" name="Рисунок 61">
          <a:extLst>
            <a:ext uri="{FF2B5EF4-FFF2-40B4-BE49-F238E27FC236}">
              <a16:creationId xmlns:a16="http://schemas.microsoft.com/office/drawing/2014/main" id="{EA359F0E-22D1-4997-8575-510CA16B2100}"/>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7080250" y="180790850"/>
          <a:ext cx="4889500" cy="8556625"/>
        </a:xfrm>
        <a:prstGeom prst="rect">
          <a:avLst/>
        </a:prstGeom>
      </xdr:spPr>
    </xdr:pic>
    <xdr:clientData/>
  </xdr:twoCellAnchor>
  <xdr:twoCellAnchor>
    <xdr:from>
      <xdr:col>3</xdr:col>
      <xdr:colOff>50800</xdr:colOff>
      <xdr:row>279</xdr:row>
      <xdr:rowOff>482600</xdr:rowOff>
    </xdr:from>
    <xdr:to>
      <xdr:col>3</xdr:col>
      <xdr:colOff>4940300</xdr:colOff>
      <xdr:row>293</xdr:row>
      <xdr:rowOff>238125</xdr:rowOff>
    </xdr:to>
    <xdr:pic>
      <xdr:nvPicPr>
        <xdr:cNvPr id="66" name="Рисунок 65">
          <a:extLst>
            <a:ext uri="{FF2B5EF4-FFF2-40B4-BE49-F238E27FC236}">
              <a16:creationId xmlns:a16="http://schemas.microsoft.com/office/drawing/2014/main" id="{CFE9D514-59A7-479C-B584-0C3DACC79C9E}"/>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7080250" y="190363475"/>
          <a:ext cx="4889500" cy="8556625"/>
        </a:xfrm>
        <a:prstGeom prst="rect">
          <a:avLst/>
        </a:prstGeom>
      </xdr:spPr>
    </xdr:pic>
    <xdr:clientData/>
  </xdr:twoCellAnchor>
  <xdr:twoCellAnchor>
    <xdr:from>
      <xdr:col>3</xdr:col>
      <xdr:colOff>50800</xdr:colOff>
      <xdr:row>295</xdr:row>
      <xdr:rowOff>482600</xdr:rowOff>
    </xdr:from>
    <xdr:to>
      <xdr:col>3</xdr:col>
      <xdr:colOff>4940300</xdr:colOff>
      <xdr:row>309</xdr:row>
      <xdr:rowOff>238125</xdr:rowOff>
    </xdr:to>
    <xdr:pic>
      <xdr:nvPicPr>
        <xdr:cNvPr id="70" name="Рисунок 69">
          <a:extLst>
            <a:ext uri="{FF2B5EF4-FFF2-40B4-BE49-F238E27FC236}">
              <a16:creationId xmlns:a16="http://schemas.microsoft.com/office/drawing/2014/main" id="{76FC6B72-B12D-4C9F-8E93-8B0FBF37C6CB}"/>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7080250" y="199936100"/>
          <a:ext cx="4889500" cy="8556625"/>
        </a:xfrm>
        <a:prstGeom prst="rect">
          <a:avLst/>
        </a:prstGeom>
      </xdr:spPr>
    </xdr:pic>
    <xdr:clientData/>
  </xdr:twoCellAnchor>
  <xdr:twoCellAnchor>
    <xdr:from>
      <xdr:col>3</xdr:col>
      <xdr:colOff>50800</xdr:colOff>
      <xdr:row>311</xdr:row>
      <xdr:rowOff>482600</xdr:rowOff>
    </xdr:from>
    <xdr:to>
      <xdr:col>3</xdr:col>
      <xdr:colOff>4940300</xdr:colOff>
      <xdr:row>325</xdr:row>
      <xdr:rowOff>238125</xdr:rowOff>
    </xdr:to>
    <xdr:pic>
      <xdr:nvPicPr>
        <xdr:cNvPr id="74" name="Рисунок 73">
          <a:extLst>
            <a:ext uri="{FF2B5EF4-FFF2-40B4-BE49-F238E27FC236}">
              <a16:creationId xmlns:a16="http://schemas.microsoft.com/office/drawing/2014/main" id="{6F54F9EA-4A86-4AD3-B0A4-0A634B41883C}"/>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080250" y="209508725"/>
          <a:ext cx="4889500" cy="8556625"/>
        </a:xfrm>
        <a:prstGeom prst="rect">
          <a:avLst/>
        </a:prstGeom>
      </xdr:spPr>
    </xdr:pic>
    <xdr:clientData/>
  </xdr:twoCellAnchor>
  <xdr:twoCellAnchor>
    <xdr:from>
      <xdr:col>3</xdr:col>
      <xdr:colOff>50800</xdr:colOff>
      <xdr:row>327</xdr:row>
      <xdr:rowOff>482600</xdr:rowOff>
    </xdr:from>
    <xdr:to>
      <xdr:col>3</xdr:col>
      <xdr:colOff>4940300</xdr:colOff>
      <xdr:row>341</xdr:row>
      <xdr:rowOff>238125</xdr:rowOff>
    </xdr:to>
    <xdr:pic>
      <xdr:nvPicPr>
        <xdr:cNvPr id="78" name="Рисунок 77">
          <a:extLst>
            <a:ext uri="{FF2B5EF4-FFF2-40B4-BE49-F238E27FC236}">
              <a16:creationId xmlns:a16="http://schemas.microsoft.com/office/drawing/2014/main" id="{4886C31A-532B-46CF-BDD1-1D18430B6D63}"/>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7080250" y="219081350"/>
          <a:ext cx="4889500" cy="8556625"/>
        </a:xfrm>
        <a:prstGeom prst="rect">
          <a:avLst/>
        </a:prstGeom>
      </xdr:spPr>
    </xdr:pic>
    <xdr:clientData/>
  </xdr:twoCellAnchor>
  <xdr:twoCellAnchor>
    <xdr:from>
      <xdr:col>3</xdr:col>
      <xdr:colOff>50800</xdr:colOff>
      <xdr:row>343</xdr:row>
      <xdr:rowOff>482600</xdr:rowOff>
    </xdr:from>
    <xdr:to>
      <xdr:col>3</xdr:col>
      <xdr:colOff>4940300</xdr:colOff>
      <xdr:row>357</xdr:row>
      <xdr:rowOff>238125</xdr:rowOff>
    </xdr:to>
    <xdr:pic>
      <xdr:nvPicPr>
        <xdr:cNvPr id="82" name="Рисунок 81">
          <a:extLst>
            <a:ext uri="{FF2B5EF4-FFF2-40B4-BE49-F238E27FC236}">
              <a16:creationId xmlns:a16="http://schemas.microsoft.com/office/drawing/2014/main" id="{8E1BA4DB-A77C-4074-874E-A3E891D1FAB5}"/>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080250" y="228653975"/>
          <a:ext cx="4889500" cy="8556625"/>
        </a:xfrm>
        <a:prstGeom prst="rect">
          <a:avLst/>
        </a:prstGeom>
      </xdr:spPr>
    </xdr:pic>
    <xdr:clientData/>
  </xdr:twoCellAnchor>
  <xdr:twoCellAnchor>
    <xdr:from>
      <xdr:col>3</xdr:col>
      <xdr:colOff>50800</xdr:colOff>
      <xdr:row>359</xdr:row>
      <xdr:rowOff>482600</xdr:rowOff>
    </xdr:from>
    <xdr:to>
      <xdr:col>3</xdr:col>
      <xdr:colOff>4940300</xdr:colOff>
      <xdr:row>373</xdr:row>
      <xdr:rowOff>238125</xdr:rowOff>
    </xdr:to>
    <xdr:pic>
      <xdr:nvPicPr>
        <xdr:cNvPr id="86" name="Рисунок 85">
          <a:extLst>
            <a:ext uri="{FF2B5EF4-FFF2-40B4-BE49-F238E27FC236}">
              <a16:creationId xmlns:a16="http://schemas.microsoft.com/office/drawing/2014/main" id="{F3CEE302-8291-44FA-B270-E749DA6F3248}"/>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7080250" y="238226600"/>
          <a:ext cx="4889500" cy="8556625"/>
        </a:xfrm>
        <a:prstGeom prst="rect">
          <a:avLst/>
        </a:prstGeom>
      </xdr:spPr>
    </xdr:pic>
    <xdr:clientData/>
  </xdr:twoCellAnchor>
  <xdr:twoCellAnchor>
    <xdr:from>
      <xdr:col>3</xdr:col>
      <xdr:colOff>50800</xdr:colOff>
      <xdr:row>375</xdr:row>
      <xdr:rowOff>482600</xdr:rowOff>
    </xdr:from>
    <xdr:to>
      <xdr:col>3</xdr:col>
      <xdr:colOff>4940300</xdr:colOff>
      <xdr:row>389</xdr:row>
      <xdr:rowOff>238125</xdr:rowOff>
    </xdr:to>
    <xdr:pic>
      <xdr:nvPicPr>
        <xdr:cNvPr id="90" name="Рисунок 89">
          <a:extLst>
            <a:ext uri="{FF2B5EF4-FFF2-40B4-BE49-F238E27FC236}">
              <a16:creationId xmlns:a16="http://schemas.microsoft.com/office/drawing/2014/main" id="{BA909996-5A9D-4835-AF48-373E733AF13D}"/>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7080250" y="247799225"/>
          <a:ext cx="4889500" cy="8556625"/>
        </a:xfrm>
        <a:prstGeom prst="rect">
          <a:avLst/>
        </a:prstGeom>
      </xdr:spPr>
    </xdr:pic>
    <xdr:clientData/>
  </xdr:twoCellAnchor>
  <xdr:twoCellAnchor>
    <xdr:from>
      <xdr:col>3</xdr:col>
      <xdr:colOff>50800</xdr:colOff>
      <xdr:row>391</xdr:row>
      <xdr:rowOff>482600</xdr:rowOff>
    </xdr:from>
    <xdr:to>
      <xdr:col>3</xdr:col>
      <xdr:colOff>4940300</xdr:colOff>
      <xdr:row>405</xdr:row>
      <xdr:rowOff>238125</xdr:rowOff>
    </xdr:to>
    <xdr:pic>
      <xdr:nvPicPr>
        <xdr:cNvPr id="94" name="Рисунок 93">
          <a:extLst>
            <a:ext uri="{FF2B5EF4-FFF2-40B4-BE49-F238E27FC236}">
              <a16:creationId xmlns:a16="http://schemas.microsoft.com/office/drawing/2014/main" id="{AB68FA9E-CBE5-4F8B-85F9-7809BE6D697D}"/>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7080250" y="257371850"/>
          <a:ext cx="4889500" cy="8556625"/>
        </a:xfrm>
        <a:prstGeom prst="rect">
          <a:avLst/>
        </a:prstGeom>
      </xdr:spPr>
    </xdr:pic>
    <xdr:clientData/>
  </xdr:twoCellAnchor>
  <xdr:twoCellAnchor>
    <xdr:from>
      <xdr:col>3</xdr:col>
      <xdr:colOff>50800</xdr:colOff>
      <xdr:row>408</xdr:row>
      <xdr:rowOff>603250</xdr:rowOff>
    </xdr:from>
    <xdr:to>
      <xdr:col>3</xdr:col>
      <xdr:colOff>4940300</xdr:colOff>
      <xdr:row>420</xdr:row>
      <xdr:rowOff>112376</xdr:rowOff>
    </xdr:to>
    <xdr:pic>
      <xdr:nvPicPr>
        <xdr:cNvPr id="98" name="Рисунок 97">
          <a:extLst>
            <a:ext uri="{FF2B5EF4-FFF2-40B4-BE49-F238E27FC236}">
              <a16:creationId xmlns:a16="http://schemas.microsoft.com/office/drawing/2014/main" id="{862B9AC1-21C8-4A64-B6E6-5F8A4D99BAA1}"/>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080250" y="267693775"/>
          <a:ext cx="4889500" cy="7052926"/>
        </a:xfrm>
        <a:prstGeom prst="rect">
          <a:avLst/>
        </a:prstGeom>
      </xdr:spPr>
    </xdr:pic>
    <xdr:clientData/>
  </xdr:twoCellAnchor>
  <xdr:twoCellAnchor>
    <xdr:from>
      <xdr:col>3</xdr:col>
      <xdr:colOff>50800</xdr:colOff>
      <xdr:row>423</xdr:row>
      <xdr:rowOff>444500</xdr:rowOff>
    </xdr:from>
    <xdr:to>
      <xdr:col>3</xdr:col>
      <xdr:colOff>4940300</xdr:colOff>
      <xdr:row>437</xdr:row>
      <xdr:rowOff>281517</xdr:rowOff>
    </xdr:to>
    <xdr:pic>
      <xdr:nvPicPr>
        <xdr:cNvPr id="102" name="Рисунок 101">
          <a:extLst>
            <a:ext uri="{FF2B5EF4-FFF2-40B4-BE49-F238E27FC236}">
              <a16:creationId xmlns:a16="http://schemas.microsoft.com/office/drawing/2014/main" id="{1714BC0B-BBCE-43F0-BD72-FCF57FD5BEA6}"/>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080250" y="276479000"/>
          <a:ext cx="4889500" cy="8638117"/>
        </a:xfrm>
        <a:prstGeom prst="rect">
          <a:avLst/>
        </a:prstGeom>
      </xdr:spPr>
    </xdr:pic>
    <xdr:clientData/>
  </xdr:twoCellAnchor>
  <xdr:twoCellAnchor>
    <xdr:from>
      <xdr:col>3</xdr:col>
      <xdr:colOff>50800</xdr:colOff>
      <xdr:row>439</xdr:row>
      <xdr:rowOff>482600</xdr:rowOff>
    </xdr:from>
    <xdr:to>
      <xdr:col>3</xdr:col>
      <xdr:colOff>4940300</xdr:colOff>
      <xdr:row>453</xdr:row>
      <xdr:rowOff>238125</xdr:rowOff>
    </xdr:to>
    <xdr:pic>
      <xdr:nvPicPr>
        <xdr:cNvPr id="106" name="Рисунок 105">
          <a:extLst>
            <a:ext uri="{FF2B5EF4-FFF2-40B4-BE49-F238E27FC236}">
              <a16:creationId xmlns:a16="http://schemas.microsoft.com/office/drawing/2014/main" id="{13FE73A6-6554-4F6A-9543-4DC799C248F4}"/>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7080250" y="286089725"/>
          <a:ext cx="4889500" cy="8556625"/>
        </a:xfrm>
        <a:prstGeom prst="rect">
          <a:avLst/>
        </a:prstGeom>
      </xdr:spPr>
    </xdr:pic>
    <xdr:clientData/>
  </xdr:twoCellAnchor>
  <xdr:twoCellAnchor>
    <xdr:from>
      <xdr:col>3</xdr:col>
      <xdr:colOff>50800</xdr:colOff>
      <xdr:row>457</xdr:row>
      <xdr:rowOff>241300</xdr:rowOff>
    </xdr:from>
    <xdr:to>
      <xdr:col>3</xdr:col>
      <xdr:colOff>4940300</xdr:colOff>
      <xdr:row>467</xdr:row>
      <xdr:rowOff>470395</xdr:rowOff>
    </xdr:to>
    <xdr:pic>
      <xdr:nvPicPr>
        <xdr:cNvPr id="110" name="Рисунок 109">
          <a:extLst>
            <a:ext uri="{FF2B5EF4-FFF2-40B4-BE49-F238E27FC236}">
              <a16:creationId xmlns:a16="http://schemas.microsoft.com/office/drawing/2014/main" id="{0042AA90-4845-4D31-AE51-6733ECEC79C2}"/>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7080250" y="296678350"/>
          <a:ext cx="4889500" cy="6515595"/>
        </a:xfrm>
        <a:prstGeom prst="rect">
          <a:avLst/>
        </a:prstGeom>
      </xdr:spPr>
    </xdr:pic>
    <xdr:clientData/>
  </xdr:twoCellAnchor>
  <xdr:twoCellAnchor>
    <xdr:from>
      <xdr:col>3</xdr:col>
      <xdr:colOff>50800</xdr:colOff>
      <xdr:row>473</xdr:row>
      <xdr:rowOff>241300</xdr:rowOff>
    </xdr:from>
    <xdr:to>
      <xdr:col>3</xdr:col>
      <xdr:colOff>4940300</xdr:colOff>
      <xdr:row>483</xdr:row>
      <xdr:rowOff>478456</xdr:rowOff>
    </xdr:to>
    <xdr:pic>
      <xdr:nvPicPr>
        <xdr:cNvPr id="114" name="Рисунок 113">
          <a:extLst>
            <a:ext uri="{FF2B5EF4-FFF2-40B4-BE49-F238E27FC236}">
              <a16:creationId xmlns:a16="http://schemas.microsoft.com/office/drawing/2014/main" id="{6FDE66C0-BBF2-42D9-8EA8-4490725A327F}"/>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7080250" y="306250975"/>
          <a:ext cx="4889500" cy="6523656"/>
        </a:xfrm>
        <a:prstGeom prst="rect">
          <a:avLst/>
        </a:prstGeom>
      </xdr:spPr>
    </xdr:pic>
    <xdr:clientData/>
  </xdr:twoCellAnchor>
  <xdr:twoCellAnchor>
    <xdr:from>
      <xdr:col>3</xdr:col>
      <xdr:colOff>50800</xdr:colOff>
      <xdr:row>489</xdr:row>
      <xdr:rowOff>241300</xdr:rowOff>
    </xdr:from>
    <xdr:to>
      <xdr:col>3</xdr:col>
      <xdr:colOff>4940300</xdr:colOff>
      <xdr:row>499</xdr:row>
      <xdr:rowOff>470446</xdr:rowOff>
    </xdr:to>
    <xdr:pic>
      <xdr:nvPicPr>
        <xdr:cNvPr id="118" name="Рисунок 117">
          <a:extLst>
            <a:ext uri="{FF2B5EF4-FFF2-40B4-BE49-F238E27FC236}">
              <a16:creationId xmlns:a16="http://schemas.microsoft.com/office/drawing/2014/main" id="{755173CF-683D-4AB6-A1CC-9B843C1D659E}"/>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7080250" y="315823600"/>
          <a:ext cx="4889500" cy="6515646"/>
        </a:xfrm>
        <a:prstGeom prst="rect">
          <a:avLst/>
        </a:prstGeom>
      </xdr:spPr>
    </xdr:pic>
    <xdr:clientData/>
  </xdr:twoCellAnchor>
  <xdr:twoCellAnchor>
    <xdr:from>
      <xdr:col>3</xdr:col>
      <xdr:colOff>50800</xdr:colOff>
      <xdr:row>505</xdr:row>
      <xdr:rowOff>241300</xdr:rowOff>
    </xdr:from>
    <xdr:to>
      <xdr:col>3</xdr:col>
      <xdr:colOff>4940300</xdr:colOff>
      <xdr:row>515</xdr:row>
      <xdr:rowOff>467691</xdr:rowOff>
    </xdr:to>
    <xdr:pic>
      <xdr:nvPicPr>
        <xdr:cNvPr id="122" name="Рисунок 121">
          <a:extLst>
            <a:ext uri="{FF2B5EF4-FFF2-40B4-BE49-F238E27FC236}">
              <a16:creationId xmlns:a16="http://schemas.microsoft.com/office/drawing/2014/main" id="{B9CE1247-FD24-4871-A160-BD9E22919A39}"/>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7080250" y="325396225"/>
          <a:ext cx="4889500" cy="6512891"/>
        </a:xfrm>
        <a:prstGeom prst="rect">
          <a:avLst/>
        </a:prstGeom>
      </xdr:spPr>
    </xdr:pic>
    <xdr:clientData/>
  </xdr:twoCellAnchor>
  <xdr:twoCellAnchor>
    <xdr:from>
      <xdr:col>3</xdr:col>
      <xdr:colOff>50800</xdr:colOff>
      <xdr:row>519</xdr:row>
      <xdr:rowOff>457200</xdr:rowOff>
    </xdr:from>
    <xdr:to>
      <xdr:col>3</xdr:col>
      <xdr:colOff>4940300</xdr:colOff>
      <xdr:row>533</xdr:row>
      <xdr:rowOff>266145</xdr:rowOff>
    </xdr:to>
    <xdr:pic>
      <xdr:nvPicPr>
        <xdr:cNvPr id="126" name="Рисунок 125">
          <a:extLst>
            <a:ext uri="{FF2B5EF4-FFF2-40B4-BE49-F238E27FC236}">
              <a16:creationId xmlns:a16="http://schemas.microsoft.com/office/drawing/2014/main" id="{7253CD77-37B0-4CF4-B678-9E716EFF92F5}"/>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7080250" y="333927450"/>
          <a:ext cx="4889500" cy="8610045"/>
        </a:xfrm>
        <a:prstGeom prst="rect">
          <a:avLst/>
        </a:prstGeom>
      </xdr:spPr>
    </xdr:pic>
    <xdr:clientData/>
  </xdr:twoCellAnchor>
  <xdr:twoCellAnchor>
    <xdr:from>
      <xdr:col>3</xdr:col>
      <xdr:colOff>50800</xdr:colOff>
      <xdr:row>535</xdr:row>
      <xdr:rowOff>482600</xdr:rowOff>
    </xdr:from>
    <xdr:to>
      <xdr:col>3</xdr:col>
      <xdr:colOff>4940300</xdr:colOff>
      <xdr:row>549</xdr:row>
      <xdr:rowOff>238125</xdr:rowOff>
    </xdr:to>
    <xdr:pic>
      <xdr:nvPicPr>
        <xdr:cNvPr id="130" name="Рисунок 129">
          <a:extLst>
            <a:ext uri="{FF2B5EF4-FFF2-40B4-BE49-F238E27FC236}">
              <a16:creationId xmlns:a16="http://schemas.microsoft.com/office/drawing/2014/main" id="{F5681C37-74F4-4978-BE83-039C8785D783}"/>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7080250" y="343525475"/>
          <a:ext cx="4889500" cy="8556625"/>
        </a:xfrm>
        <a:prstGeom prst="rect">
          <a:avLst/>
        </a:prstGeom>
      </xdr:spPr>
    </xdr:pic>
    <xdr:clientData/>
  </xdr:twoCellAnchor>
  <xdr:twoCellAnchor>
    <xdr:from>
      <xdr:col>3</xdr:col>
      <xdr:colOff>50800</xdr:colOff>
      <xdr:row>553</xdr:row>
      <xdr:rowOff>190500</xdr:rowOff>
    </xdr:from>
    <xdr:to>
      <xdr:col>3</xdr:col>
      <xdr:colOff>4940300</xdr:colOff>
      <xdr:row>563</xdr:row>
      <xdr:rowOff>537043</xdr:rowOff>
    </xdr:to>
    <xdr:pic>
      <xdr:nvPicPr>
        <xdr:cNvPr id="134" name="Рисунок 133">
          <a:extLst>
            <a:ext uri="{FF2B5EF4-FFF2-40B4-BE49-F238E27FC236}">
              <a16:creationId xmlns:a16="http://schemas.microsoft.com/office/drawing/2014/main" id="{70210A6C-EA38-4FE6-87D6-16AEF23F5799}"/>
            </a:ext>
          </a:extLst>
        </xdr:cNvPr>
        <xdr:cNvPicPr>
          <a:picLocks/>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7080250" y="354063300"/>
          <a:ext cx="4889500" cy="6633043"/>
        </a:xfrm>
        <a:prstGeom prst="rect">
          <a:avLst/>
        </a:prstGeom>
      </xdr:spPr>
    </xdr:pic>
    <xdr:clientData/>
  </xdr:twoCellAnchor>
  <xdr:twoCellAnchor>
    <xdr:from>
      <xdr:col>3</xdr:col>
      <xdr:colOff>50800</xdr:colOff>
      <xdr:row>569</xdr:row>
      <xdr:rowOff>88875</xdr:rowOff>
    </xdr:from>
    <xdr:to>
      <xdr:col>3</xdr:col>
      <xdr:colOff>4940300</xdr:colOff>
      <xdr:row>580</xdr:row>
      <xdr:rowOff>2994</xdr:rowOff>
    </xdr:to>
    <xdr:pic>
      <xdr:nvPicPr>
        <xdr:cNvPr id="138" name="Рисунок 137">
          <a:extLst>
            <a:ext uri="{FF2B5EF4-FFF2-40B4-BE49-F238E27FC236}">
              <a16:creationId xmlns:a16="http://schemas.microsoft.com/office/drawing/2014/main" id="{8D85CBB2-3991-47C0-AC2A-79D5F81175B7}"/>
            </a:ext>
          </a:extLst>
        </xdr:cNvPr>
        <xdr:cNvPicPr>
          <a:picLocks/>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7080250" y="363534300"/>
          <a:ext cx="4889500" cy="6829269"/>
        </a:xfrm>
        <a:prstGeom prst="rect">
          <a:avLst/>
        </a:prstGeom>
      </xdr:spPr>
    </xdr:pic>
    <xdr:clientData/>
  </xdr:twoCellAnchor>
  <xdr:twoCellAnchor>
    <xdr:from>
      <xdr:col>3</xdr:col>
      <xdr:colOff>50800</xdr:colOff>
      <xdr:row>584</xdr:row>
      <xdr:rowOff>603250</xdr:rowOff>
    </xdr:from>
    <xdr:to>
      <xdr:col>3</xdr:col>
      <xdr:colOff>4940300</xdr:colOff>
      <xdr:row>596</xdr:row>
      <xdr:rowOff>115888</xdr:rowOff>
    </xdr:to>
    <xdr:pic>
      <xdr:nvPicPr>
        <xdr:cNvPr id="142" name="Рисунок 141">
          <a:extLst>
            <a:ext uri="{FF2B5EF4-FFF2-40B4-BE49-F238E27FC236}">
              <a16:creationId xmlns:a16="http://schemas.microsoft.com/office/drawing/2014/main" id="{88743742-7762-4737-BD95-80723A97F65D}"/>
            </a:ext>
          </a:extLst>
        </xdr:cNvPr>
        <xdr:cNvPicPr>
          <a:picLocks/>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7080250" y="372992650"/>
          <a:ext cx="4889500" cy="7056438"/>
        </a:xfrm>
        <a:prstGeom prst="rect">
          <a:avLst/>
        </a:prstGeom>
      </xdr:spPr>
    </xdr:pic>
    <xdr:clientData/>
  </xdr:twoCellAnchor>
  <xdr:twoCellAnchor>
    <xdr:from>
      <xdr:col>3</xdr:col>
      <xdr:colOff>50800</xdr:colOff>
      <xdr:row>601</xdr:row>
      <xdr:rowOff>266675</xdr:rowOff>
    </xdr:from>
    <xdr:to>
      <xdr:col>3</xdr:col>
      <xdr:colOff>4940300</xdr:colOff>
      <xdr:row>611</xdr:row>
      <xdr:rowOff>442818</xdr:rowOff>
    </xdr:to>
    <xdr:pic>
      <xdr:nvPicPr>
        <xdr:cNvPr id="146" name="Рисунок 145">
          <a:extLst>
            <a:ext uri="{FF2B5EF4-FFF2-40B4-BE49-F238E27FC236}">
              <a16:creationId xmlns:a16="http://schemas.microsoft.com/office/drawing/2014/main" id="{0E975581-9EB9-4120-87BE-11EB4FFBF3EB}"/>
            </a:ext>
          </a:extLst>
        </xdr:cNvPr>
        <xdr:cNvPicPr>
          <a:picLocks/>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7080250" y="382857350"/>
          <a:ext cx="4889500" cy="6462643"/>
        </a:xfrm>
        <a:prstGeom prst="rect">
          <a:avLst/>
        </a:prstGeom>
      </xdr:spPr>
    </xdr:pic>
    <xdr:clientData/>
  </xdr:twoCellAnchor>
  <xdr:twoCellAnchor>
    <xdr:from>
      <xdr:col>3</xdr:col>
      <xdr:colOff>50800</xdr:colOff>
      <xdr:row>615</xdr:row>
      <xdr:rowOff>533400</xdr:rowOff>
    </xdr:from>
    <xdr:to>
      <xdr:col>3</xdr:col>
      <xdr:colOff>4940300</xdr:colOff>
      <xdr:row>629</xdr:row>
      <xdr:rowOff>181254</xdr:rowOff>
    </xdr:to>
    <xdr:pic>
      <xdr:nvPicPr>
        <xdr:cNvPr id="150" name="Рисунок 149">
          <a:extLst>
            <a:ext uri="{FF2B5EF4-FFF2-40B4-BE49-F238E27FC236}">
              <a16:creationId xmlns:a16="http://schemas.microsoft.com/office/drawing/2014/main" id="{85F75CD5-A6EB-418C-8376-663972A29C3D}"/>
            </a:ext>
          </a:extLst>
        </xdr:cNvPr>
        <xdr:cNvPicPr>
          <a:picLocks/>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7080250" y="391439400"/>
          <a:ext cx="4889500" cy="8448954"/>
        </a:xfrm>
        <a:prstGeom prst="rect">
          <a:avLst/>
        </a:prstGeom>
      </xdr:spPr>
    </xdr:pic>
    <xdr:clientData/>
  </xdr:twoCellAnchor>
  <xdr:twoCellAnchor>
    <xdr:from>
      <xdr:col>3</xdr:col>
      <xdr:colOff>50800</xdr:colOff>
      <xdr:row>632</xdr:row>
      <xdr:rowOff>527075</xdr:rowOff>
    </xdr:from>
    <xdr:to>
      <xdr:col>3</xdr:col>
      <xdr:colOff>4940300</xdr:colOff>
      <xdr:row>644</xdr:row>
      <xdr:rowOff>186702</xdr:rowOff>
    </xdr:to>
    <xdr:pic>
      <xdr:nvPicPr>
        <xdr:cNvPr id="154" name="Рисунок 153">
          <a:extLst>
            <a:ext uri="{FF2B5EF4-FFF2-40B4-BE49-F238E27FC236}">
              <a16:creationId xmlns:a16="http://schemas.microsoft.com/office/drawing/2014/main" id="{14F43BB1-0DC1-4679-9D3B-E53F069B1D78}"/>
            </a:ext>
          </a:extLst>
        </xdr:cNvPr>
        <xdr:cNvPicPr>
          <a:picLocks/>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7080250" y="401634350"/>
          <a:ext cx="4889500" cy="7203427"/>
        </a:xfrm>
        <a:prstGeom prst="rect">
          <a:avLst/>
        </a:prstGeom>
      </xdr:spPr>
    </xdr:pic>
    <xdr:clientData/>
  </xdr:twoCellAnchor>
  <xdr:twoCellAnchor>
    <xdr:from>
      <xdr:col>3</xdr:col>
      <xdr:colOff>50800</xdr:colOff>
      <xdr:row>648</xdr:row>
      <xdr:rowOff>615950</xdr:rowOff>
    </xdr:from>
    <xdr:to>
      <xdr:col>3</xdr:col>
      <xdr:colOff>4940300</xdr:colOff>
      <xdr:row>660</xdr:row>
      <xdr:rowOff>113663</xdr:rowOff>
    </xdr:to>
    <xdr:pic>
      <xdr:nvPicPr>
        <xdr:cNvPr id="158" name="Рисунок 157">
          <a:extLst>
            <a:ext uri="{FF2B5EF4-FFF2-40B4-BE49-F238E27FC236}">
              <a16:creationId xmlns:a16="http://schemas.microsoft.com/office/drawing/2014/main" id="{52EC4F87-2E6F-47BB-934E-51EA21D2D1DD}"/>
            </a:ext>
          </a:extLst>
        </xdr:cNvPr>
        <xdr:cNvPicPr>
          <a:picLocks/>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7080250" y="411295850"/>
          <a:ext cx="4889500" cy="7041513"/>
        </a:xfrm>
        <a:prstGeom prst="rect">
          <a:avLst/>
        </a:prstGeom>
      </xdr:spPr>
    </xdr:pic>
    <xdr:clientData/>
  </xdr:twoCellAnchor>
  <xdr:twoCellAnchor>
    <xdr:from>
      <xdr:col>3</xdr:col>
      <xdr:colOff>50800</xdr:colOff>
      <xdr:row>665</xdr:row>
      <xdr:rowOff>12700</xdr:rowOff>
    </xdr:from>
    <xdr:to>
      <xdr:col>3</xdr:col>
      <xdr:colOff>4940300</xdr:colOff>
      <xdr:row>676</xdr:row>
      <xdr:rowOff>65678</xdr:rowOff>
    </xdr:to>
    <xdr:pic>
      <xdr:nvPicPr>
        <xdr:cNvPr id="162" name="Рисунок 161">
          <a:extLst>
            <a:ext uri="{FF2B5EF4-FFF2-40B4-BE49-F238E27FC236}">
              <a16:creationId xmlns:a16="http://schemas.microsoft.com/office/drawing/2014/main" id="{9D712815-AE11-4AF0-9658-CA6B72FDE8EA}"/>
            </a:ext>
          </a:extLst>
        </xdr:cNvPr>
        <xdr:cNvPicPr>
          <a:picLocks/>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7080250" y="420893875"/>
          <a:ext cx="4889500" cy="6968128"/>
        </a:xfrm>
        <a:prstGeom prst="rect">
          <a:avLst/>
        </a:prstGeom>
      </xdr:spPr>
    </xdr:pic>
    <xdr:clientData/>
  </xdr:twoCellAnchor>
  <xdr:twoCellAnchor>
    <xdr:from>
      <xdr:col>3</xdr:col>
      <xdr:colOff>50800</xdr:colOff>
      <xdr:row>681</xdr:row>
      <xdr:rowOff>12700</xdr:rowOff>
    </xdr:from>
    <xdr:to>
      <xdr:col>3</xdr:col>
      <xdr:colOff>4940300</xdr:colOff>
      <xdr:row>692</xdr:row>
      <xdr:rowOff>88192</xdr:rowOff>
    </xdr:to>
    <xdr:pic>
      <xdr:nvPicPr>
        <xdr:cNvPr id="166" name="Рисунок 165">
          <a:extLst>
            <a:ext uri="{FF2B5EF4-FFF2-40B4-BE49-F238E27FC236}">
              <a16:creationId xmlns:a16="http://schemas.microsoft.com/office/drawing/2014/main" id="{36BFEFAE-FC8B-4719-8C6A-49D6918A267C}"/>
            </a:ext>
          </a:extLst>
        </xdr:cNvPr>
        <xdr:cNvPicPr>
          <a:picLocks/>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7080250" y="430466500"/>
          <a:ext cx="4889500" cy="6990642"/>
        </a:xfrm>
        <a:prstGeom prst="rect">
          <a:avLst/>
        </a:prstGeom>
      </xdr:spPr>
    </xdr:pic>
    <xdr:clientData/>
  </xdr:twoCellAnchor>
  <xdr:twoCellAnchor>
    <xdr:from>
      <xdr:col>3</xdr:col>
      <xdr:colOff>50799</xdr:colOff>
      <xdr:row>698</xdr:row>
      <xdr:rowOff>171450</xdr:rowOff>
    </xdr:from>
    <xdr:to>
      <xdr:col>3</xdr:col>
      <xdr:colOff>4940299</xdr:colOff>
      <xdr:row>706</xdr:row>
      <xdr:rowOff>548033</xdr:rowOff>
    </xdr:to>
    <xdr:pic>
      <xdr:nvPicPr>
        <xdr:cNvPr id="170" name="Рисунок 169">
          <a:extLst>
            <a:ext uri="{FF2B5EF4-FFF2-40B4-BE49-F238E27FC236}">
              <a16:creationId xmlns:a16="http://schemas.microsoft.com/office/drawing/2014/main" id="{EB2ED76D-1D91-43B7-86BC-83A15DBF36BD}"/>
            </a:ext>
          </a:extLst>
        </xdr:cNvPr>
        <xdr:cNvPicPr>
          <a:picLocks/>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7080249" y="440826525"/>
          <a:ext cx="4889500" cy="5405783"/>
        </a:xfrm>
        <a:prstGeom prst="rect">
          <a:avLst/>
        </a:prstGeom>
      </xdr:spPr>
    </xdr:pic>
    <xdr:clientData/>
  </xdr:twoCellAnchor>
  <xdr:twoCellAnchor>
    <xdr:from>
      <xdr:col>3</xdr:col>
      <xdr:colOff>50800</xdr:colOff>
      <xdr:row>711</xdr:row>
      <xdr:rowOff>482600</xdr:rowOff>
    </xdr:from>
    <xdr:to>
      <xdr:col>3</xdr:col>
      <xdr:colOff>4940300</xdr:colOff>
      <xdr:row>725</xdr:row>
      <xdr:rowOff>238125</xdr:rowOff>
    </xdr:to>
    <xdr:pic>
      <xdr:nvPicPr>
        <xdr:cNvPr id="172" name="Рисунок 171">
          <a:extLst>
            <a:ext uri="{FF2B5EF4-FFF2-40B4-BE49-F238E27FC236}">
              <a16:creationId xmlns:a16="http://schemas.microsoft.com/office/drawing/2014/main" id="{8AD15EB3-2C30-41B7-BB14-247A02260587}"/>
            </a:ext>
          </a:extLst>
        </xdr:cNvPr>
        <xdr:cNvPicPr>
          <a:picLocks/>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7080250" y="448824350"/>
          <a:ext cx="4889500" cy="8556625"/>
        </a:xfrm>
        <a:prstGeom prst="rect">
          <a:avLst/>
        </a:prstGeom>
      </xdr:spPr>
    </xdr:pic>
    <xdr:clientData/>
  </xdr:twoCellAnchor>
  <xdr:twoCellAnchor>
    <xdr:from>
      <xdr:col>3</xdr:col>
      <xdr:colOff>50800</xdr:colOff>
      <xdr:row>727</xdr:row>
      <xdr:rowOff>482600</xdr:rowOff>
    </xdr:from>
    <xdr:to>
      <xdr:col>3</xdr:col>
      <xdr:colOff>4940300</xdr:colOff>
      <xdr:row>741</xdr:row>
      <xdr:rowOff>238125</xdr:rowOff>
    </xdr:to>
    <xdr:pic>
      <xdr:nvPicPr>
        <xdr:cNvPr id="176" name="Рисунок 175">
          <a:extLst>
            <a:ext uri="{FF2B5EF4-FFF2-40B4-BE49-F238E27FC236}">
              <a16:creationId xmlns:a16="http://schemas.microsoft.com/office/drawing/2014/main" id="{D30C3E16-C1D0-4E65-8BBF-6F2E4767C315}"/>
            </a:ext>
          </a:extLst>
        </xdr:cNvPr>
        <xdr:cNvPicPr>
          <a:picLocks/>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7080250" y="458396975"/>
          <a:ext cx="4889500" cy="8556625"/>
        </a:xfrm>
        <a:prstGeom prst="rect">
          <a:avLst/>
        </a:prstGeom>
      </xdr:spPr>
    </xdr:pic>
    <xdr:clientData/>
  </xdr:twoCellAnchor>
  <xdr:twoCellAnchor>
    <xdr:from>
      <xdr:col>3</xdr:col>
      <xdr:colOff>50800</xdr:colOff>
      <xdr:row>743</xdr:row>
      <xdr:rowOff>482600</xdr:rowOff>
    </xdr:from>
    <xdr:to>
      <xdr:col>3</xdr:col>
      <xdr:colOff>4940300</xdr:colOff>
      <xdr:row>757</xdr:row>
      <xdr:rowOff>238125</xdr:rowOff>
    </xdr:to>
    <xdr:pic>
      <xdr:nvPicPr>
        <xdr:cNvPr id="180" name="Рисунок 179">
          <a:extLst>
            <a:ext uri="{FF2B5EF4-FFF2-40B4-BE49-F238E27FC236}">
              <a16:creationId xmlns:a16="http://schemas.microsoft.com/office/drawing/2014/main" id="{691F6092-3636-472A-9C1F-32953D9475EE}"/>
            </a:ext>
          </a:extLst>
        </xdr:cNvPr>
        <xdr:cNvPicPr>
          <a:picLocks/>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7080250" y="467969600"/>
          <a:ext cx="4889500" cy="8556625"/>
        </a:xfrm>
        <a:prstGeom prst="rect">
          <a:avLst/>
        </a:prstGeom>
      </xdr:spPr>
    </xdr:pic>
    <xdr:clientData/>
  </xdr:twoCellAnchor>
  <xdr:twoCellAnchor>
    <xdr:from>
      <xdr:col>3</xdr:col>
      <xdr:colOff>50800</xdr:colOff>
      <xdr:row>759</xdr:row>
      <xdr:rowOff>482600</xdr:rowOff>
    </xdr:from>
    <xdr:to>
      <xdr:col>3</xdr:col>
      <xdr:colOff>4940300</xdr:colOff>
      <xdr:row>773</xdr:row>
      <xdr:rowOff>238125</xdr:rowOff>
    </xdr:to>
    <xdr:pic>
      <xdr:nvPicPr>
        <xdr:cNvPr id="184" name="Рисунок 183">
          <a:extLst>
            <a:ext uri="{FF2B5EF4-FFF2-40B4-BE49-F238E27FC236}">
              <a16:creationId xmlns:a16="http://schemas.microsoft.com/office/drawing/2014/main" id="{A9A1943D-812B-46F0-A115-1E7A2ABBA322}"/>
            </a:ext>
          </a:extLst>
        </xdr:cNvPr>
        <xdr:cNvPicPr>
          <a:picLocks/>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7080250" y="477542225"/>
          <a:ext cx="4889500" cy="8556625"/>
        </a:xfrm>
        <a:prstGeom prst="rect">
          <a:avLst/>
        </a:prstGeom>
      </xdr:spPr>
    </xdr:pic>
    <xdr:clientData/>
  </xdr:twoCellAnchor>
  <xdr:twoCellAnchor>
    <xdr:from>
      <xdr:col>3</xdr:col>
      <xdr:colOff>50800</xdr:colOff>
      <xdr:row>775</xdr:row>
      <xdr:rowOff>482600</xdr:rowOff>
    </xdr:from>
    <xdr:to>
      <xdr:col>3</xdr:col>
      <xdr:colOff>4940300</xdr:colOff>
      <xdr:row>789</xdr:row>
      <xdr:rowOff>238125</xdr:rowOff>
    </xdr:to>
    <xdr:pic>
      <xdr:nvPicPr>
        <xdr:cNvPr id="188" name="Рисунок 187">
          <a:extLst>
            <a:ext uri="{FF2B5EF4-FFF2-40B4-BE49-F238E27FC236}">
              <a16:creationId xmlns:a16="http://schemas.microsoft.com/office/drawing/2014/main" id="{34AD0C3D-DBAF-4F8F-B092-11C2D11FB7A4}"/>
            </a:ext>
          </a:extLst>
        </xdr:cNvPr>
        <xdr:cNvPicPr>
          <a:picLocks/>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7080250" y="487114850"/>
          <a:ext cx="4889500" cy="8556625"/>
        </a:xfrm>
        <a:prstGeom prst="rect">
          <a:avLst/>
        </a:prstGeom>
      </xdr:spPr>
    </xdr:pic>
    <xdr:clientData/>
  </xdr:twoCellAnchor>
  <xdr:twoCellAnchor>
    <xdr:from>
      <xdr:col>3</xdr:col>
      <xdr:colOff>50800</xdr:colOff>
      <xdr:row>791</xdr:row>
      <xdr:rowOff>482600</xdr:rowOff>
    </xdr:from>
    <xdr:to>
      <xdr:col>3</xdr:col>
      <xdr:colOff>4940300</xdr:colOff>
      <xdr:row>805</xdr:row>
      <xdr:rowOff>238125</xdr:rowOff>
    </xdr:to>
    <xdr:pic>
      <xdr:nvPicPr>
        <xdr:cNvPr id="192" name="Рисунок 191">
          <a:extLst>
            <a:ext uri="{FF2B5EF4-FFF2-40B4-BE49-F238E27FC236}">
              <a16:creationId xmlns:a16="http://schemas.microsoft.com/office/drawing/2014/main" id="{361C7BD2-B7C0-4C26-A092-31640C477E3F}"/>
            </a:ext>
          </a:extLst>
        </xdr:cNvPr>
        <xdr:cNvPicPr>
          <a:picLocks/>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7080250" y="496687475"/>
          <a:ext cx="4889500" cy="8556625"/>
        </a:xfrm>
        <a:prstGeom prst="rect">
          <a:avLst/>
        </a:prstGeom>
      </xdr:spPr>
    </xdr:pic>
    <xdr:clientData/>
  </xdr:twoCellAnchor>
  <xdr:twoCellAnchor>
    <xdr:from>
      <xdr:col>3</xdr:col>
      <xdr:colOff>50800</xdr:colOff>
      <xdr:row>823</xdr:row>
      <xdr:rowOff>482600</xdr:rowOff>
    </xdr:from>
    <xdr:to>
      <xdr:col>3</xdr:col>
      <xdr:colOff>4940300</xdr:colOff>
      <xdr:row>837</xdr:row>
      <xdr:rowOff>238125</xdr:rowOff>
    </xdr:to>
    <xdr:pic>
      <xdr:nvPicPr>
        <xdr:cNvPr id="198" name="Рисунок 197">
          <a:extLst>
            <a:ext uri="{FF2B5EF4-FFF2-40B4-BE49-F238E27FC236}">
              <a16:creationId xmlns:a16="http://schemas.microsoft.com/office/drawing/2014/main" id="{61E0E78A-B24D-4712-BAB1-9B27737E360B}"/>
            </a:ext>
          </a:extLst>
        </xdr:cNvPr>
        <xdr:cNvPicPr>
          <a:picLocks/>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7080250" y="515832725"/>
          <a:ext cx="4889500" cy="8556625"/>
        </a:xfrm>
        <a:prstGeom prst="rect">
          <a:avLst/>
        </a:prstGeom>
      </xdr:spPr>
    </xdr:pic>
    <xdr:clientData/>
  </xdr:twoCellAnchor>
  <xdr:twoCellAnchor>
    <xdr:from>
      <xdr:col>3</xdr:col>
      <xdr:colOff>50800</xdr:colOff>
      <xdr:row>843</xdr:row>
      <xdr:rowOff>381000</xdr:rowOff>
    </xdr:from>
    <xdr:to>
      <xdr:col>3</xdr:col>
      <xdr:colOff>4940300</xdr:colOff>
      <xdr:row>849</xdr:row>
      <xdr:rowOff>348679</xdr:rowOff>
    </xdr:to>
    <xdr:pic>
      <xdr:nvPicPr>
        <xdr:cNvPr id="202" name="Рисунок 201">
          <a:extLst>
            <a:ext uri="{FF2B5EF4-FFF2-40B4-BE49-F238E27FC236}">
              <a16:creationId xmlns:a16="http://schemas.microsoft.com/office/drawing/2014/main" id="{AD4E24CB-3B02-4FEE-A0FD-636DECB43CCF}"/>
            </a:ext>
          </a:extLst>
        </xdr:cNvPr>
        <xdr:cNvPicPr>
          <a:picLocks/>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7080250" y="527818350"/>
          <a:ext cx="4889500" cy="37395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34</xdr:col>
      <xdr:colOff>448154</xdr:colOff>
      <xdr:row>22</xdr:row>
      <xdr:rowOff>190500</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76162379" cy="35147250"/>
        </a:xfrm>
        <a:prstGeom prst="rect">
          <a:avLst/>
        </a:prstGeom>
      </xdr:spPr>
    </xdr:pic>
    <xdr:clientData/>
  </xdr:twoCellAnchor>
  <xdr:twoCellAnchor>
    <xdr:from>
      <xdr:col>3</xdr:col>
      <xdr:colOff>50800</xdr:colOff>
      <xdr:row>23</xdr:row>
      <xdr:rowOff>482603</xdr:rowOff>
    </xdr:from>
    <xdr:to>
      <xdr:col>3</xdr:col>
      <xdr:colOff>4940300</xdr:colOff>
      <xdr:row>37</xdr:row>
      <xdr:rowOff>238128</xdr:rowOff>
    </xdr:to>
    <xdr:pic>
      <xdr:nvPicPr>
        <xdr:cNvPr id="3" name="Рисунок 2">
          <a:extLst>
            <a:ext uri="{FF2B5EF4-FFF2-40B4-BE49-F238E27FC236}">
              <a16:creationId xmlns:a16="http://schemas.microsoft.com/office/drawing/2014/main" id="{09B7358B-A83B-4978-B524-9253C1D9790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80250" y="37268153"/>
          <a:ext cx="4889500" cy="8556625"/>
        </a:xfrm>
        <a:prstGeom prst="rect">
          <a:avLst/>
        </a:prstGeom>
      </xdr:spPr>
    </xdr:pic>
    <xdr:clientData/>
  </xdr:twoCellAnchor>
  <xdr:twoCellAnchor>
    <xdr:from>
      <xdr:col>3</xdr:col>
      <xdr:colOff>50800</xdr:colOff>
      <xdr:row>39</xdr:row>
      <xdr:rowOff>482600</xdr:rowOff>
    </xdr:from>
    <xdr:to>
      <xdr:col>3</xdr:col>
      <xdr:colOff>4940300</xdr:colOff>
      <xdr:row>53</xdr:row>
      <xdr:rowOff>238125</xdr:rowOff>
    </xdr:to>
    <xdr:pic>
      <xdr:nvPicPr>
        <xdr:cNvPr id="7" name="Рисунок 6">
          <a:extLst>
            <a:ext uri="{FF2B5EF4-FFF2-40B4-BE49-F238E27FC236}">
              <a16:creationId xmlns:a16="http://schemas.microsoft.com/office/drawing/2014/main" id="{1607EEC6-CBBB-4CF7-8A04-F48BD7CCC7C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80250" y="46840775"/>
          <a:ext cx="4889500" cy="8556625"/>
        </a:xfrm>
        <a:prstGeom prst="rect">
          <a:avLst/>
        </a:prstGeom>
      </xdr:spPr>
    </xdr:pic>
    <xdr:clientData/>
  </xdr:twoCellAnchor>
  <xdr:twoCellAnchor>
    <xdr:from>
      <xdr:col>3</xdr:col>
      <xdr:colOff>50800</xdr:colOff>
      <xdr:row>55</xdr:row>
      <xdr:rowOff>482600</xdr:rowOff>
    </xdr:from>
    <xdr:to>
      <xdr:col>3</xdr:col>
      <xdr:colOff>4940300</xdr:colOff>
      <xdr:row>69</xdr:row>
      <xdr:rowOff>238125</xdr:rowOff>
    </xdr:to>
    <xdr:pic>
      <xdr:nvPicPr>
        <xdr:cNvPr id="12" name="Рисунок 11">
          <a:extLst>
            <a:ext uri="{FF2B5EF4-FFF2-40B4-BE49-F238E27FC236}">
              <a16:creationId xmlns:a16="http://schemas.microsoft.com/office/drawing/2014/main" id="{F57E588C-A9C6-42A3-B4C6-D8923163A142}"/>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080250" y="56413400"/>
          <a:ext cx="4889500" cy="8556625"/>
        </a:xfrm>
        <a:prstGeom prst="rect">
          <a:avLst/>
        </a:prstGeom>
      </xdr:spPr>
    </xdr:pic>
    <xdr:clientData/>
  </xdr:twoCellAnchor>
  <xdr:twoCellAnchor>
    <xdr:from>
      <xdr:col>3</xdr:col>
      <xdr:colOff>50800</xdr:colOff>
      <xdr:row>71</xdr:row>
      <xdr:rowOff>482600</xdr:rowOff>
    </xdr:from>
    <xdr:to>
      <xdr:col>3</xdr:col>
      <xdr:colOff>4940300</xdr:colOff>
      <xdr:row>85</xdr:row>
      <xdr:rowOff>238125</xdr:rowOff>
    </xdr:to>
    <xdr:pic>
      <xdr:nvPicPr>
        <xdr:cNvPr id="16" name="Рисунок 15">
          <a:extLst>
            <a:ext uri="{FF2B5EF4-FFF2-40B4-BE49-F238E27FC236}">
              <a16:creationId xmlns:a16="http://schemas.microsoft.com/office/drawing/2014/main" id="{6272CDC6-6EA1-4409-9A5E-AA71720577DB}"/>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080250" y="65986025"/>
          <a:ext cx="4889500" cy="8556625"/>
        </a:xfrm>
        <a:prstGeom prst="rect">
          <a:avLst/>
        </a:prstGeom>
      </xdr:spPr>
    </xdr:pic>
    <xdr:clientData/>
  </xdr:twoCellAnchor>
  <xdr:twoCellAnchor>
    <xdr:from>
      <xdr:col>3</xdr:col>
      <xdr:colOff>50800</xdr:colOff>
      <xdr:row>87</xdr:row>
      <xdr:rowOff>482600</xdr:rowOff>
    </xdr:from>
    <xdr:to>
      <xdr:col>3</xdr:col>
      <xdr:colOff>4940300</xdr:colOff>
      <xdr:row>101</xdr:row>
      <xdr:rowOff>238125</xdr:rowOff>
    </xdr:to>
    <xdr:pic>
      <xdr:nvPicPr>
        <xdr:cNvPr id="20" name="Рисунок 19">
          <a:extLst>
            <a:ext uri="{FF2B5EF4-FFF2-40B4-BE49-F238E27FC236}">
              <a16:creationId xmlns:a16="http://schemas.microsoft.com/office/drawing/2014/main" id="{2B4E1EFF-52DE-48B4-BDA8-ADC3819601C1}"/>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080250" y="75558650"/>
          <a:ext cx="4889500" cy="8556625"/>
        </a:xfrm>
        <a:prstGeom prst="rect">
          <a:avLst/>
        </a:prstGeom>
      </xdr:spPr>
    </xdr:pic>
    <xdr:clientData/>
  </xdr:twoCellAnchor>
  <xdr:twoCellAnchor>
    <xdr:from>
      <xdr:col>3</xdr:col>
      <xdr:colOff>50800</xdr:colOff>
      <xdr:row>103</xdr:row>
      <xdr:rowOff>482600</xdr:rowOff>
    </xdr:from>
    <xdr:to>
      <xdr:col>3</xdr:col>
      <xdr:colOff>4940300</xdr:colOff>
      <xdr:row>117</xdr:row>
      <xdr:rowOff>238125</xdr:rowOff>
    </xdr:to>
    <xdr:pic>
      <xdr:nvPicPr>
        <xdr:cNvPr id="24" name="Рисунок 23">
          <a:extLst>
            <a:ext uri="{FF2B5EF4-FFF2-40B4-BE49-F238E27FC236}">
              <a16:creationId xmlns:a16="http://schemas.microsoft.com/office/drawing/2014/main" id="{59BF5E97-0037-45D3-A182-422EE9D81477}"/>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080250" y="85131275"/>
          <a:ext cx="4889500" cy="8556625"/>
        </a:xfrm>
        <a:prstGeom prst="rect">
          <a:avLst/>
        </a:prstGeom>
      </xdr:spPr>
    </xdr:pic>
    <xdr:clientData/>
  </xdr:twoCellAnchor>
  <xdr:twoCellAnchor>
    <xdr:from>
      <xdr:col>3</xdr:col>
      <xdr:colOff>50800</xdr:colOff>
      <xdr:row>119</xdr:row>
      <xdr:rowOff>482594</xdr:rowOff>
    </xdr:from>
    <xdr:to>
      <xdr:col>3</xdr:col>
      <xdr:colOff>4940300</xdr:colOff>
      <xdr:row>133</xdr:row>
      <xdr:rowOff>238119</xdr:rowOff>
    </xdr:to>
    <xdr:pic>
      <xdr:nvPicPr>
        <xdr:cNvPr id="28" name="Рисунок 27">
          <a:extLst>
            <a:ext uri="{FF2B5EF4-FFF2-40B4-BE49-F238E27FC236}">
              <a16:creationId xmlns:a16="http://schemas.microsoft.com/office/drawing/2014/main" id="{97B35D7A-B1F2-4D9D-B39F-9697E971D306}"/>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080250" y="94703894"/>
          <a:ext cx="4889500" cy="8556625"/>
        </a:xfrm>
        <a:prstGeom prst="rect">
          <a:avLst/>
        </a:prstGeom>
      </xdr:spPr>
    </xdr:pic>
    <xdr:clientData/>
  </xdr:twoCellAnchor>
  <xdr:twoCellAnchor>
    <xdr:from>
      <xdr:col>3</xdr:col>
      <xdr:colOff>50800</xdr:colOff>
      <xdr:row>135</xdr:row>
      <xdr:rowOff>571500</xdr:rowOff>
    </xdr:from>
    <xdr:to>
      <xdr:col>3</xdr:col>
      <xdr:colOff>4940300</xdr:colOff>
      <xdr:row>149</xdr:row>
      <xdr:rowOff>136605</xdr:rowOff>
    </xdr:to>
    <xdr:pic>
      <xdr:nvPicPr>
        <xdr:cNvPr id="32" name="Рисунок 31">
          <a:extLst>
            <a:ext uri="{FF2B5EF4-FFF2-40B4-BE49-F238E27FC236}">
              <a16:creationId xmlns:a16="http://schemas.microsoft.com/office/drawing/2014/main" id="{953B2F4B-92A4-4077-B834-9F6A97D56367}"/>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080250" y="104365425"/>
          <a:ext cx="4889500" cy="8366205"/>
        </a:xfrm>
        <a:prstGeom prst="rect">
          <a:avLst/>
        </a:prstGeom>
      </xdr:spPr>
    </xdr:pic>
    <xdr:clientData/>
  </xdr:twoCellAnchor>
  <xdr:twoCellAnchor>
    <xdr:from>
      <xdr:col>3</xdr:col>
      <xdr:colOff>50800</xdr:colOff>
      <xdr:row>151</xdr:row>
      <xdr:rowOff>482600</xdr:rowOff>
    </xdr:from>
    <xdr:to>
      <xdr:col>3</xdr:col>
      <xdr:colOff>4940300</xdr:colOff>
      <xdr:row>165</xdr:row>
      <xdr:rowOff>238125</xdr:rowOff>
    </xdr:to>
    <xdr:pic>
      <xdr:nvPicPr>
        <xdr:cNvPr id="36" name="Рисунок 35">
          <a:extLst>
            <a:ext uri="{FF2B5EF4-FFF2-40B4-BE49-F238E27FC236}">
              <a16:creationId xmlns:a16="http://schemas.microsoft.com/office/drawing/2014/main" id="{06CCC1E9-B587-4258-AD1B-CF518A0B8FE9}"/>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080250" y="113849150"/>
          <a:ext cx="4889500" cy="8556625"/>
        </a:xfrm>
        <a:prstGeom prst="rect">
          <a:avLst/>
        </a:prstGeom>
      </xdr:spPr>
    </xdr:pic>
    <xdr:clientData/>
  </xdr:twoCellAnchor>
  <xdr:twoCellAnchor>
    <xdr:from>
      <xdr:col>3</xdr:col>
      <xdr:colOff>50800</xdr:colOff>
      <xdr:row>167</xdr:row>
      <xdr:rowOff>482600</xdr:rowOff>
    </xdr:from>
    <xdr:to>
      <xdr:col>3</xdr:col>
      <xdr:colOff>4940300</xdr:colOff>
      <xdr:row>181</xdr:row>
      <xdr:rowOff>238125</xdr:rowOff>
    </xdr:to>
    <xdr:pic>
      <xdr:nvPicPr>
        <xdr:cNvPr id="40" name="Рисунок 39">
          <a:extLst>
            <a:ext uri="{FF2B5EF4-FFF2-40B4-BE49-F238E27FC236}">
              <a16:creationId xmlns:a16="http://schemas.microsoft.com/office/drawing/2014/main" id="{DB76FA44-028F-4136-9ADD-D57291C83485}"/>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080250" y="123421775"/>
          <a:ext cx="4889500" cy="8556625"/>
        </a:xfrm>
        <a:prstGeom prst="rect">
          <a:avLst/>
        </a:prstGeom>
      </xdr:spPr>
    </xdr:pic>
    <xdr:clientData/>
  </xdr:twoCellAnchor>
  <xdr:twoCellAnchor>
    <xdr:from>
      <xdr:col>3</xdr:col>
      <xdr:colOff>50800</xdr:colOff>
      <xdr:row>183</xdr:row>
      <xdr:rowOff>482600</xdr:rowOff>
    </xdr:from>
    <xdr:to>
      <xdr:col>3</xdr:col>
      <xdr:colOff>4940300</xdr:colOff>
      <xdr:row>197</xdr:row>
      <xdr:rowOff>238125</xdr:rowOff>
    </xdr:to>
    <xdr:pic>
      <xdr:nvPicPr>
        <xdr:cNvPr id="44" name="Рисунок 43">
          <a:extLst>
            <a:ext uri="{FF2B5EF4-FFF2-40B4-BE49-F238E27FC236}">
              <a16:creationId xmlns:a16="http://schemas.microsoft.com/office/drawing/2014/main" id="{BE7C6DCB-822C-48F6-BA6C-F179B1CB56B3}"/>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080250" y="132994400"/>
          <a:ext cx="4889500" cy="8556625"/>
        </a:xfrm>
        <a:prstGeom prst="rect">
          <a:avLst/>
        </a:prstGeom>
      </xdr:spPr>
    </xdr:pic>
    <xdr:clientData/>
  </xdr:twoCellAnchor>
  <xdr:twoCellAnchor>
    <xdr:from>
      <xdr:col>3</xdr:col>
      <xdr:colOff>50800</xdr:colOff>
      <xdr:row>199</xdr:row>
      <xdr:rowOff>571512</xdr:rowOff>
    </xdr:from>
    <xdr:to>
      <xdr:col>3</xdr:col>
      <xdr:colOff>4940300</xdr:colOff>
      <xdr:row>213</xdr:row>
      <xdr:rowOff>143680</xdr:rowOff>
    </xdr:to>
    <xdr:pic>
      <xdr:nvPicPr>
        <xdr:cNvPr id="48" name="Рисунок 47">
          <a:extLst>
            <a:ext uri="{FF2B5EF4-FFF2-40B4-BE49-F238E27FC236}">
              <a16:creationId xmlns:a16="http://schemas.microsoft.com/office/drawing/2014/main" id="{FE38A186-D250-4B80-8FAC-8CB96A4E6D34}"/>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080250" y="142655937"/>
          <a:ext cx="4889500" cy="8373268"/>
        </a:xfrm>
        <a:prstGeom prst="rect">
          <a:avLst/>
        </a:prstGeom>
      </xdr:spPr>
    </xdr:pic>
    <xdr:clientData/>
  </xdr:twoCellAnchor>
  <xdr:twoCellAnchor>
    <xdr:from>
      <xdr:col>3</xdr:col>
      <xdr:colOff>50800</xdr:colOff>
      <xdr:row>215</xdr:row>
      <xdr:rowOff>508000</xdr:rowOff>
    </xdr:from>
    <xdr:to>
      <xdr:col>3</xdr:col>
      <xdr:colOff>4940300</xdr:colOff>
      <xdr:row>229</xdr:row>
      <xdr:rowOff>214630</xdr:rowOff>
    </xdr:to>
    <xdr:pic>
      <xdr:nvPicPr>
        <xdr:cNvPr id="52" name="Рисунок 51">
          <a:extLst>
            <a:ext uri="{FF2B5EF4-FFF2-40B4-BE49-F238E27FC236}">
              <a16:creationId xmlns:a16="http://schemas.microsoft.com/office/drawing/2014/main" id="{8CEA1B0E-6558-4A34-B618-60D87335C264}"/>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80250" y="152165050"/>
          <a:ext cx="4889500" cy="8507730"/>
        </a:xfrm>
        <a:prstGeom prst="rect">
          <a:avLst/>
        </a:prstGeom>
      </xdr:spPr>
    </xdr:pic>
    <xdr:clientData/>
  </xdr:twoCellAnchor>
  <xdr:twoCellAnchor>
    <xdr:from>
      <xdr:col>3</xdr:col>
      <xdr:colOff>50800</xdr:colOff>
      <xdr:row>231</xdr:row>
      <xdr:rowOff>482600</xdr:rowOff>
    </xdr:from>
    <xdr:to>
      <xdr:col>3</xdr:col>
      <xdr:colOff>4940300</xdr:colOff>
      <xdr:row>245</xdr:row>
      <xdr:rowOff>238125</xdr:rowOff>
    </xdr:to>
    <xdr:pic>
      <xdr:nvPicPr>
        <xdr:cNvPr id="56" name="Рисунок 55">
          <a:extLst>
            <a:ext uri="{FF2B5EF4-FFF2-40B4-BE49-F238E27FC236}">
              <a16:creationId xmlns:a16="http://schemas.microsoft.com/office/drawing/2014/main" id="{3084DA01-937D-4F08-9A36-4C68D6CB83F3}"/>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080250" y="161712275"/>
          <a:ext cx="4889500" cy="8556625"/>
        </a:xfrm>
        <a:prstGeom prst="rect">
          <a:avLst/>
        </a:prstGeom>
      </xdr:spPr>
    </xdr:pic>
    <xdr:clientData/>
  </xdr:twoCellAnchor>
  <xdr:twoCellAnchor>
    <xdr:from>
      <xdr:col>3</xdr:col>
      <xdr:colOff>50800</xdr:colOff>
      <xdr:row>247</xdr:row>
      <xdr:rowOff>482600</xdr:rowOff>
    </xdr:from>
    <xdr:to>
      <xdr:col>3</xdr:col>
      <xdr:colOff>4940300</xdr:colOff>
      <xdr:row>261</xdr:row>
      <xdr:rowOff>238125</xdr:rowOff>
    </xdr:to>
    <xdr:pic>
      <xdr:nvPicPr>
        <xdr:cNvPr id="60" name="Рисунок 59">
          <a:extLst>
            <a:ext uri="{FF2B5EF4-FFF2-40B4-BE49-F238E27FC236}">
              <a16:creationId xmlns:a16="http://schemas.microsoft.com/office/drawing/2014/main" id="{245D79C2-8E54-4F8F-BBF6-6F79695F4A30}"/>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7080250" y="171284900"/>
          <a:ext cx="4889500" cy="8556625"/>
        </a:xfrm>
        <a:prstGeom prst="rect">
          <a:avLst/>
        </a:prstGeom>
      </xdr:spPr>
    </xdr:pic>
    <xdr:clientData/>
  </xdr:twoCellAnchor>
  <xdr:twoCellAnchor>
    <xdr:from>
      <xdr:col>3</xdr:col>
      <xdr:colOff>50800</xdr:colOff>
      <xdr:row>263</xdr:row>
      <xdr:rowOff>482600</xdr:rowOff>
    </xdr:from>
    <xdr:to>
      <xdr:col>3</xdr:col>
      <xdr:colOff>4940300</xdr:colOff>
      <xdr:row>277</xdr:row>
      <xdr:rowOff>238125</xdr:rowOff>
    </xdr:to>
    <xdr:pic>
      <xdr:nvPicPr>
        <xdr:cNvPr id="64" name="Рисунок 63">
          <a:extLst>
            <a:ext uri="{FF2B5EF4-FFF2-40B4-BE49-F238E27FC236}">
              <a16:creationId xmlns:a16="http://schemas.microsoft.com/office/drawing/2014/main" id="{3D68CDFA-EE08-4290-BB1A-C17B80B69044}"/>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7080250" y="180857525"/>
          <a:ext cx="4889500" cy="8556625"/>
        </a:xfrm>
        <a:prstGeom prst="rect">
          <a:avLst/>
        </a:prstGeom>
      </xdr:spPr>
    </xdr:pic>
    <xdr:clientData/>
  </xdr:twoCellAnchor>
  <xdr:twoCellAnchor>
    <xdr:from>
      <xdr:col>3</xdr:col>
      <xdr:colOff>50800</xdr:colOff>
      <xdr:row>280</xdr:row>
      <xdr:rowOff>463550</xdr:rowOff>
    </xdr:from>
    <xdr:to>
      <xdr:col>3</xdr:col>
      <xdr:colOff>4940300</xdr:colOff>
      <xdr:row>292</xdr:row>
      <xdr:rowOff>254000</xdr:rowOff>
    </xdr:to>
    <xdr:pic>
      <xdr:nvPicPr>
        <xdr:cNvPr id="68" name="Рисунок 67">
          <a:extLst>
            <a:ext uri="{FF2B5EF4-FFF2-40B4-BE49-F238E27FC236}">
              <a16:creationId xmlns:a16="http://schemas.microsoft.com/office/drawing/2014/main" id="{C7D42AE5-4456-4B6E-BCF6-CA1CBF3E2A7E}"/>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7080250" y="191039750"/>
          <a:ext cx="4889500" cy="7334250"/>
        </a:xfrm>
        <a:prstGeom prst="rect">
          <a:avLst/>
        </a:prstGeom>
      </xdr:spPr>
    </xdr:pic>
    <xdr:clientData/>
  </xdr:twoCellAnchor>
  <xdr:twoCellAnchor>
    <xdr:from>
      <xdr:col>3</xdr:col>
      <xdr:colOff>50800</xdr:colOff>
      <xdr:row>295</xdr:row>
      <xdr:rowOff>495300</xdr:rowOff>
    </xdr:from>
    <xdr:to>
      <xdr:col>3</xdr:col>
      <xdr:colOff>4940300</xdr:colOff>
      <xdr:row>309</xdr:row>
      <xdr:rowOff>226377</xdr:rowOff>
    </xdr:to>
    <xdr:pic>
      <xdr:nvPicPr>
        <xdr:cNvPr id="70" name="Рисунок 69">
          <a:extLst>
            <a:ext uri="{FF2B5EF4-FFF2-40B4-BE49-F238E27FC236}">
              <a16:creationId xmlns:a16="http://schemas.microsoft.com/office/drawing/2014/main" id="{D24132B2-7C57-4D72-8404-F48C4CDEB655}"/>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7080250" y="200015475"/>
          <a:ext cx="4889500" cy="8532177"/>
        </a:xfrm>
        <a:prstGeom prst="rect">
          <a:avLst/>
        </a:prstGeom>
      </xdr:spPr>
    </xdr:pic>
    <xdr:clientData/>
  </xdr:twoCellAnchor>
  <xdr:twoCellAnchor>
    <xdr:from>
      <xdr:col>3</xdr:col>
      <xdr:colOff>50800</xdr:colOff>
      <xdr:row>313</xdr:row>
      <xdr:rowOff>292100</xdr:rowOff>
    </xdr:from>
    <xdr:to>
      <xdr:col>3</xdr:col>
      <xdr:colOff>4940300</xdr:colOff>
      <xdr:row>323</xdr:row>
      <xdr:rowOff>432004</xdr:rowOff>
    </xdr:to>
    <xdr:pic>
      <xdr:nvPicPr>
        <xdr:cNvPr id="74" name="Рисунок 73">
          <a:extLst>
            <a:ext uri="{FF2B5EF4-FFF2-40B4-BE49-F238E27FC236}">
              <a16:creationId xmlns:a16="http://schemas.microsoft.com/office/drawing/2014/main" id="{F34F8EA6-0270-4ED8-9448-0352744EE06D}"/>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080250" y="210642200"/>
          <a:ext cx="4889500" cy="6426404"/>
        </a:xfrm>
        <a:prstGeom prst="rect">
          <a:avLst/>
        </a:prstGeom>
      </xdr:spPr>
    </xdr:pic>
    <xdr:clientData/>
  </xdr:twoCellAnchor>
  <xdr:twoCellAnchor>
    <xdr:from>
      <xdr:col>3</xdr:col>
      <xdr:colOff>50800</xdr:colOff>
      <xdr:row>328</xdr:row>
      <xdr:rowOff>133350</xdr:rowOff>
    </xdr:from>
    <xdr:to>
      <xdr:col>3</xdr:col>
      <xdr:colOff>4940300</xdr:colOff>
      <xdr:row>340</xdr:row>
      <xdr:rowOff>583882</xdr:rowOff>
    </xdr:to>
    <xdr:pic>
      <xdr:nvPicPr>
        <xdr:cNvPr id="78" name="Рисунок 77">
          <a:extLst>
            <a:ext uri="{FF2B5EF4-FFF2-40B4-BE49-F238E27FC236}">
              <a16:creationId xmlns:a16="http://schemas.microsoft.com/office/drawing/2014/main" id="{6E9E8968-EF80-455F-8B88-A90F1C5CE976}"/>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7080250" y="219427425"/>
          <a:ext cx="4889500" cy="7994332"/>
        </a:xfrm>
        <a:prstGeom prst="rect">
          <a:avLst/>
        </a:prstGeom>
      </xdr:spPr>
    </xdr:pic>
    <xdr:clientData/>
  </xdr:twoCellAnchor>
  <xdr:twoCellAnchor>
    <xdr:from>
      <xdr:col>3</xdr:col>
      <xdr:colOff>50800</xdr:colOff>
      <xdr:row>343</xdr:row>
      <xdr:rowOff>482600</xdr:rowOff>
    </xdr:from>
    <xdr:to>
      <xdr:col>3</xdr:col>
      <xdr:colOff>4940300</xdr:colOff>
      <xdr:row>357</xdr:row>
      <xdr:rowOff>238125</xdr:rowOff>
    </xdr:to>
    <xdr:pic>
      <xdr:nvPicPr>
        <xdr:cNvPr id="82" name="Рисунок 81">
          <a:extLst>
            <a:ext uri="{FF2B5EF4-FFF2-40B4-BE49-F238E27FC236}">
              <a16:creationId xmlns:a16="http://schemas.microsoft.com/office/drawing/2014/main" id="{21553566-AC0F-489B-ADBC-305AC3056B98}"/>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7080250" y="228720650"/>
          <a:ext cx="4889500" cy="8556625"/>
        </a:xfrm>
        <a:prstGeom prst="rect">
          <a:avLst/>
        </a:prstGeom>
      </xdr:spPr>
    </xdr:pic>
    <xdr:clientData/>
  </xdr:twoCellAnchor>
  <xdr:twoCellAnchor>
    <xdr:from>
      <xdr:col>3</xdr:col>
      <xdr:colOff>50800</xdr:colOff>
      <xdr:row>360</xdr:row>
      <xdr:rowOff>603250</xdr:rowOff>
    </xdr:from>
    <xdr:to>
      <xdr:col>3</xdr:col>
      <xdr:colOff>4940300</xdr:colOff>
      <xdr:row>372</xdr:row>
      <xdr:rowOff>103510</xdr:rowOff>
    </xdr:to>
    <xdr:pic>
      <xdr:nvPicPr>
        <xdr:cNvPr id="86" name="Рисунок 85">
          <a:extLst>
            <a:ext uri="{FF2B5EF4-FFF2-40B4-BE49-F238E27FC236}">
              <a16:creationId xmlns:a16="http://schemas.microsoft.com/office/drawing/2014/main" id="{9946F22C-9C95-4AF8-B3BA-FDEC05B62D91}"/>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7080250" y="239042575"/>
          <a:ext cx="4889500" cy="7044060"/>
        </a:xfrm>
        <a:prstGeom prst="rect">
          <a:avLst/>
        </a:prstGeom>
      </xdr:spPr>
    </xdr:pic>
    <xdr:clientData/>
  </xdr:twoCellAnchor>
  <xdr:twoCellAnchor>
    <xdr:from>
      <xdr:col>3</xdr:col>
      <xdr:colOff>50800</xdr:colOff>
      <xdr:row>376</xdr:row>
      <xdr:rowOff>577850</xdr:rowOff>
    </xdr:from>
    <xdr:to>
      <xdr:col>3</xdr:col>
      <xdr:colOff>4940300</xdr:colOff>
      <xdr:row>388</xdr:row>
      <xdr:rowOff>131974</xdr:rowOff>
    </xdr:to>
    <xdr:pic>
      <xdr:nvPicPr>
        <xdr:cNvPr id="90" name="Рисунок 89">
          <a:extLst>
            <a:ext uri="{FF2B5EF4-FFF2-40B4-BE49-F238E27FC236}">
              <a16:creationId xmlns:a16="http://schemas.microsoft.com/office/drawing/2014/main" id="{49415759-5A30-40E0-84D8-BF2CE5AAE07F}"/>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7080250" y="248589800"/>
          <a:ext cx="4889500" cy="7097924"/>
        </a:xfrm>
        <a:prstGeom prst="rect">
          <a:avLst/>
        </a:prstGeom>
      </xdr:spPr>
    </xdr:pic>
    <xdr:clientData/>
  </xdr:twoCellAnchor>
  <xdr:twoCellAnchor>
    <xdr:from>
      <xdr:col>3</xdr:col>
      <xdr:colOff>50800</xdr:colOff>
      <xdr:row>395</xdr:row>
      <xdr:rowOff>393700</xdr:rowOff>
    </xdr:from>
    <xdr:to>
      <xdr:col>3</xdr:col>
      <xdr:colOff>4940300</xdr:colOff>
      <xdr:row>401</xdr:row>
      <xdr:rowOff>320697</xdr:rowOff>
    </xdr:to>
    <xdr:pic>
      <xdr:nvPicPr>
        <xdr:cNvPr id="94" name="Рисунок 93">
          <a:extLst>
            <a:ext uri="{FF2B5EF4-FFF2-40B4-BE49-F238E27FC236}">
              <a16:creationId xmlns:a16="http://schemas.microsoft.com/office/drawing/2014/main" id="{86DCC443-1506-4C33-AC9A-EFE6FC67D81E}"/>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7080250" y="259864225"/>
          <a:ext cx="4889500" cy="3698897"/>
        </a:xfrm>
        <a:prstGeom prst="rect">
          <a:avLst/>
        </a:prstGeom>
      </xdr:spPr>
    </xdr:pic>
    <xdr:clientData/>
  </xdr:twoCellAnchor>
  <xdr:twoCellAnchor>
    <xdr:from>
      <xdr:col>3</xdr:col>
      <xdr:colOff>50800</xdr:colOff>
      <xdr:row>409</xdr:row>
      <xdr:rowOff>266700</xdr:rowOff>
    </xdr:from>
    <xdr:to>
      <xdr:col>3</xdr:col>
      <xdr:colOff>4940300</xdr:colOff>
      <xdr:row>419</xdr:row>
      <xdr:rowOff>450037</xdr:rowOff>
    </xdr:to>
    <xdr:pic>
      <xdr:nvPicPr>
        <xdr:cNvPr id="98" name="Рисунок 97">
          <a:extLst>
            <a:ext uri="{FF2B5EF4-FFF2-40B4-BE49-F238E27FC236}">
              <a16:creationId xmlns:a16="http://schemas.microsoft.com/office/drawing/2014/main" id="{FE6E4514-5F79-4910-9EAC-67675C7C3D0A}"/>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080250" y="268052550"/>
          <a:ext cx="4889500" cy="6469837"/>
        </a:xfrm>
        <a:prstGeom prst="rect">
          <a:avLst/>
        </a:prstGeom>
      </xdr:spPr>
    </xdr:pic>
    <xdr:clientData/>
  </xdr:twoCellAnchor>
  <xdr:twoCellAnchor>
    <xdr:from>
      <xdr:col>3</xdr:col>
      <xdr:colOff>50800</xdr:colOff>
      <xdr:row>425</xdr:row>
      <xdr:rowOff>546100</xdr:rowOff>
    </xdr:from>
    <xdr:to>
      <xdr:col>3</xdr:col>
      <xdr:colOff>4940300</xdr:colOff>
      <xdr:row>435</xdr:row>
      <xdr:rowOff>163453</xdr:rowOff>
    </xdr:to>
    <xdr:pic>
      <xdr:nvPicPr>
        <xdr:cNvPr id="102" name="Рисунок 101">
          <a:extLst>
            <a:ext uri="{FF2B5EF4-FFF2-40B4-BE49-F238E27FC236}">
              <a16:creationId xmlns:a16="http://schemas.microsoft.com/office/drawing/2014/main" id="{BC57E1DB-A3A9-4A21-8F22-75C885BC26FE}"/>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080250" y="277904575"/>
          <a:ext cx="4889500" cy="5903853"/>
        </a:xfrm>
        <a:prstGeom prst="rect">
          <a:avLst/>
        </a:prstGeom>
      </xdr:spPr>
    </xdr:pic>
    <xdr:clientData/>
  </xdr:twoCellAnchor>
  <xdr:twoCellAnchor>
    <xdr:from>
      <xdr:col>3</xdr:col>
      <xdr:colOff>50800</xdr:colOff>
      <xdr:row>441</xdr:row>
      <xdr:rowOff>88900</xdr:rowOff>
    </xdr:from>
    <xdr:to>
      <xdr:col>3</xdr:col>
      <xdr:colOff>4940300</xdr:colOff>
      <xdr:row>452</xdr:row>
      <xdr:rowOff>8420</xdr:rowOff>
    </xdr:to>
    <xdr:pic>
      <xdr:nvPicPr>
        <xdr:cNvPr id="106" name="Рисунок 105">
          <a:extLst>
            <a:ext uri="{FF2B5EF4-FFF2-40B4-BE49-F238E27FC236}">
              <a16:creationId xmlns:a16="http://schemas.microsoft.com/office/drawing/2014/main" id="{6C59F654-686A-4FE1-A371-E9F66ACD6A14}"/>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7080250" y="287020000"/>
          <a:ext cx="4889500" cy="6834670"/>
        </a:xfrm>
        <a:prstGeom prst="rect">
          <a:avLst/>
        </a:prstGeom>
      </xdr:spPr>
    </xdr:pic>
    <xdr:clientData/>
  </xdr:twoCellAnchor>
  <xdr:twoCellAnchor>
    <xdr:from>
      <xdr:col>3</xdr:col>
      <xdr:colOff>50799</xdr:colOff>
      <xdr:row>457</xdr:row>
      <xdr:rowOff>127000</xdr:rowOff>
    </xdr:from>
    <xdr:to>
      <xdr:col>3</xdr:col>
      <xdr:colOff>4940299</xdr:colOff>
      <xdr:row>467</xdr:row>
      <xdr:rowOff>595204</xdr:rowOff>
    </xdr:to>
    <xdr:pic>
      <xdr:nvPicPr>
        <xdr:cNvPr id="110" name="Рисунок 109">
          <a:extLst>
            <a:ext uri="{FF2B5EF4-FFF2-40B4-BE49-F238E27FC236}">
              <a16:creationId xmlns:a16="http://schemas.microsoft.com/office/drawing/2014/main" id="{140107A2-6924-43C3-80BE-BC5831C678D7}"/>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7080249" y="296630725"/>
          <a:ext cx="4889500" cy="6754704"/>
        </a:xfrm>
        <a:prstGeom prst="rect">
          <a:avLst/>
        </a:prstGeom>
      </xdr:spPr>
    </xdr:pic>
    <xdr:clientData/>
  </xdr:twoCellAnchor>
  <xdr:twoCellAnchor>
    <xdr:from>
      <xdr:col>3</xdr:col>
      <xdr:colOff>50800</xdr:colOff>
      <xdr:row>471</xdr:row>
      <xdr:rowOff>482600</xdr:rowOff>
    </xdr:from>
    <xdr:to>
      <xdr:col>3</xdr:col>
      <xdr:colOff>4940300</xdr:colOff>
      <xdr:row>485</xdr:row>
      <xdr:rowOff>238125</xdr:rowOff>
    </xdr:to>
    <xdr:pic>
      <xdr:nvPicPr>
        <xdr:cNvPr id="114" name="Рисунок 113">
          <a:extLst>
            <a:ext uri="{FF2B5EF4-FFF2-40B4-BE49-F238E27FC236}">
              <a16:creationId xmlns:a16="http://schemas.microsoft.com/office/drawing/2014/main" id="{8E735334-064B-482C-95BC-73C02010782F}"/>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7080250" y="305301650"/>
          <a:ext cx="4889500" cy="8556625"/>
        </a:xfrm>
        <a:prstGeom prst="rect">
          <a:avLst/>
        </a:prstGeom>
      </xdr:spPr>
    </xdr:pic>
    <xdr:clientData/>
  </xdr:twoCellAnchor>
  <xdr:twoCellAnchor>
    <xdr:from>
      <xdr:col>3</xdr:col>
      <xdr:colOff>50800</xdr:colOff>
      <xdr:row>487</xdr:row>
      <xdr:rowOff>482600</xdr:rowOff>
    </xdr:from>
    <xdr:to>
      <xdr:col>3</xdr:col>
      <xdr:colOff>4940300</xdr:colOff>
      <xdr:row>501</xdr:row>
      <xdr:rowOff>238125</xdr:rowOff>
    </xdr:to>
    <xdr:pic>
      <xdr:nvPicPr>
        <xdr:cNvPr id="118" name="Рисунок 117">
          <a:extLst>
            <a:ext uri="{FF2B5EF4-FFF2-40B4-BE49-F238E27FC236}">
              <a16:creationId xmlns:a16="http://schemas.microsoft.com/office/drawing/2014/main" id="{88E12370-9084-463E-BDA4-7F4B1D3F216E}"/>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7080250" y="314874275"/>
          <a:ext cx="4889500" cy="8556625"/>
        </a:xfrm>
        <a:prstGeom prst="rect">
          <a:avLst/>
        </a:prstGeom>
      </xdr:spPr>
    </xdr:pic>
    <xdr:clientData/>
  </xdr:twoCellAnchor>
  <xdr:twoCellAnchor>
    <xdr:from>
      <xdr:col>3</xdr:col>
      <xdr:colOff>50800</xdr:colOff>
      <xdr:row>503</xdr:row>
      <xdr:rowOff>482600</xdr:rowOff>
    </xdr:from>
    <xdr:to>
      <xdr:col>3</xdr:col>
      <xdr:colOff>4940300</xdr:colOff>
      <xdr:row>517</xdr:row>
      <xdr:rowOff>238125</xdr:rowOff>
    </xdr:to>
    <xdr:pic>
      <xdr:nvPicPr>
        <xdr:cNvPr id="122" name="Рисунок 121">
          <a:extLst>
            <a:ext uri="{FF2B5EF4-FFF2-40B4-BE49-F238E27FC236}">
              <a16:creationId xmlns:a16="http://schemas.microsoft.com/office/drawing/2014/main" id="{13724A00-BA39-4FED-826C-B2A205AB798E}"/>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7080250" y="324446900"/>
          <a:ext cx="4889500" cy="8556625"/>
        </a:xfrm>
        <a:prstGeom prst="rect">
          <a:avLst/>
        </a:prstGeom>
      </xdr:spPr>
    </xdr:pic>
    <xdr:clientData/>
  </xdr:twoCellAnchor>
  <xdr:twoCellAnchor>
    <xdr:from>
      <xdr:col>3</xdr:col>
      <xdr:colOff>50800</xdr:colOff>
      <xdr:row>519</xdr:row>
      <xdr:rowOff>482575</xdr:rowOff>
    </xdr:from>
    <xdr:to>
      <xdr:col>3</xdr:col>
      <xdr:colOff>4940300</xdr:colOff>
      <xdr:row>533</xdr:row>
      <xdr:rowOff>238100</xdr:rowOff>
    </xdr:to>
    <xdr:pic>
      <xdr:nvPicPr>
        <xdr:cNvPr id="126" name="Рисунок 125">
          <a:extLst>
            <a:ext uri="{FF2B5EF4-FFF2-40B4-BE49-F238E27FC236}">
              <a16:creationId xmlns:a16="http://schemas.microsoft.com/office/drawing/2014/main" id="{CF54E83E-EB9E-44CE-A1C8-6B5BD9D92DFC}"/>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7080250" y="334019500"/>
          <a:ext cx="4889500" cy="8556625"/>
        </a:xfrm>
        <a:prstGeom prst="rect">
          <a:avLst/>
        </a:prstGeom>
      </xdr:spPr>
    </xdr:pic>
    <xdr:clientData/>
  </xdr:twoCellAnchor>
  <xdr:twoCellAnchor>
    <xdr:from>
      <xdr:col>3</xdr:col>
      <xdr:colOff>50800</xdr:colOff>
      <xdr:row>535</xdr:row>
      <xdr:rowOff>482600</xdr:rowOff>
    </xdr:from>
    <xdr:to>
      <xdr:col>3</xdr:col>
      <xdr:colOff>4940300</xdr:colOff>
      <xdr:row>549</xdr:row>
      <xdr:rowOff>238125</xdr:rowOff>
    </xdr:to>
    <xdr:pic>
      <xdr:nvPicPr>
        <xdr:cNvPr id="130" name="Рисунок 129">
          <a:extLst>
            <a:ext uri="{FF2B5EF4-FFF2-40B4-BE49-F238E27FC236}">
              <a16:creationId xmlns:a16="http://schemas.microsoft.com/office/drawing/2014/main" id="{5535EC53-1C68-4810-94FB-4F7A60C14CBC}"/>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7080250" y="343592150"/>
          <a:ext cx="4889500" cy="8556625"/>
        </a:xfrm>
        <a:prstGeom prst="rect">
          <a:avLst/>
        </a:prstGeom>
      </xdr:spPr>
    </xdr:pic>
    <xdr:clientData/>
  </xdr:twoCellAnchor>
  <xdr:twoCellAnchor>
    <xdr:from>
      <xdr:col>3</xdr:col>
      <xdr:colOff>50800</xdr:colOff>
      <xdr:row>552</xdr:row>
      <xdr:rowOff>565125</xdr:rowOff>
    </xdr:from>
    <xdr:to>
      <xdr:col>3</xdr:col>
      <xdr:colOff>4940300</xdr:colOff>
      <xdr:row>564</xdr:row>
      <xdr:rowOff>154242</xdr:rowOff>
    </xdr:to>
    <xdr:pic>
      <xdr:nvPicPr>
        <xdr:cNvPr id="134" name="Рисунок 133">
          <a:extLst>
            <a:ext uri="{FF2B5EF4-FFF2-40B4-BE49-F238E27FC236}">
              <a16:creationId xmlns:a16="http://schemas.microsoft.com/office/drawing/2014/main" id="{275B212A-9E5E-48E3-9E58-2160F2D94F36}"/>
            </a:ext>
          </a:extLst>
        </xdr:cNvPr>
        <xdr:cNvPicPr>
          <a:picLocks/>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7080250" y="353875950"/>
          <a:ext cx="4889500" cy="7132917"/>
        </a:xfrm>
        <a:prstGeom prst="rect">
          <a:avLst/>
        </a:prstGeom>
      </xdr:spPr>
    </xdr:pic>
    <xdr:clientData/>
  </xdr:twoCellAnchor>
  <xdr:twoCellAnchor>
    <xdr:from>
      <xdr:col>3</xdr:col>
      <xdr:colOff>50800</xdr:colOff>
      <xdr:row>567</xdr:row>
      <xdr:rowOff>482600</xdr:rowOff>
    </xdr:from>
    <xdr:to>
      <xdr:col>3</xdr:col>
      <xdr:colOff>4940300</xdr:colOff>
      <xdr:row>581</xdr:row>
      <xdr:rowOff>238125</xdr:rowOff>
    </xdr:to>
    <xdr:pic>
      <xdr:nvPicPr>
        <xdr:cNvPr id="138" name="Рисунок 137">
          <a:extLst>
            <a:ext uri="{FF2B5EF4-FFF2-40B4-BE49-F238E27FC236}">
              <a16:creationId xmlns:a16="http://schemas.microsoft.com/office/drawing/2014/main" id="{E3FA47FF-43FD-45CB-AD26-98DF95524B05}"/>
            </a:ext>
          </a:extLst>
        </xdr:cNvPr>
        <xdr:cNvPicPr>
          <a:picLocks/>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7080250" y="362737400"/>
          <a:ext cx="4889500" cy="8556625"/>
        </a:xfrm>
        <a:prstGeom prst="rect">
          <a:avLst/>
        </a:prstGeom>
      </xdr:spPr>
    </xdr:pic>
    <xdr:clientData/>
  </xdr:twoCellAnchor>
  <xdr:twoCellAnchor>
    <xdr:from>
      <xdr:col>3</xdr:col>
      <xdr:colOff>50800</xdr:colOff>
      <xdr:row>583</xdr:row>
      <xdr:rowOff>482625</xdr:rowOff>
    </xdr:from>
    <xdr:to>
      <xdr:col>3</xdr:col>
      <xdr:colOff>4940300</xdr:colOff>
      <xdr:row>597</xdr:row>
      <xdr:rowOff>238150</xdr:rowOff>
    </xdr:to>
    <xdr:pic>
      <xdr:nvPicPr>
        <xdr:cNvPr id="142" name="Рисунок 141">
          <a:extLst>
            <a:ext uri="{FF2B5EF4-FFF2-40B4-BE49-F238E27FC236}">
              <a16:creationId xmlns:a16="http://schemas.microsoft.com/office/drawing/2014/main" id="{1269C639-859B-4232-9E77-D03CAF7F95D7}"/>
            </a:ext>
          </a:extLst>
        </xdr:cNvPr>
        <xdr:cNvPicPr>
          <a:picLocks/>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7080250" y="372310050"/>
          <a:ext cx="4889500" cy="8556625"/>
        </a:xfrm>
        <a:prstGeom prst="rect">
          <a:avLst/>
        </a:prstGeom>
      </xdr:spPr>
    </xdr:pic>
    <xdr:clientData/>
  </xdr:twoCellAnchor>
  <xdr:twoCellAnchor>
    <xdr:from>
      <xdr:col>3</xdr:col>
      <xdr:colOff>50800</xdr:colOff>
      <xdr:row>599</xdr:row>
      <xdr:rowOff>482600</xdr:rowOff>
    </xdr:from>
    <xdr:to>
      <xdr:col>3</xdr:col>
      <xdr:colOff>4940300</xdr:colOff>
      <xdr:row>613</xdr:row>
      <xdr:rowOff>238125</xdr:rowOff>
    </xdr:to>
    <xdr:pic>
      <xdr:nvPicPr>
        <xdr:cNvPr id="146" name="Рисунок 145">
          <a:extLst>
            <a:ext uri="{FF2B5EF4-FFF2-40B4-BE49-F238E27FC236}">
              <a16:creationId xmlns:a16="http://schemas.microsoft.com/office/drawing/2014/main" id="{197A1B00-88DE-4AFE-B31D-ED20142D0C38}"/>
            </a:ext>
          </a:extLst>
        </xdr:cNvPr>
        <xdr:cNvPicPr>
          <a:picLocks/>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7080250" y="381882650"/>
          <a:ext cx="4889500" cy="8556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47622</xdr:colOff>
      <xdr:row>0</xdr:row>
      <xdr:rowOff>0</xdr:rowOff>
    </xdr:from>
    <xdr:to>
      <xdr:col>34</xdr:col>
      <xdr:colOff>495299</xdr:colOff>
      <xdr:row>17</xdr:row>
      <xdr:rowOff>441961</xdr:rowOff>
    </xdr:to>
    <xdr:pic>
      <xdr:nvPicPr>
        <xdr:cNvPr id="10" name="Рисунок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12187" b="12187"/>
        <a:stretch/>
      </xdr:blipFill>
      <xdr:spPr bwMode="auto">
        <a:xfrm>
          <a:off x="47622" y="0"/>
          <a:ext cx="75866627" cy="26254711"/>
        </a:xfrm>
        <a:prstGeom prst="rect">
          <a:avLst/>
        </a:prstGeom>
      </xdr:spPr>
    </xdr:pic>
    <xdr:clientData/>
  </xdr:twoCellAnchor>
  <xdr:twoCellAnchor>
    <xdr:from>
      <xdr:col>3</xdr:col>
      <xdr:colOff>50800</xdr:colOff>
      <xdr:row>24</xdr:row>
      <xdr:rowOff>539750</xdr:rowOff>
    </xdr:from>
    <xdr:to>
      <xdr:col>3</xdr:col>
      <xdr:colOff>4940300</xdr:colOff>
      <xdr:row>36</xdr:row>
      <xdr:rowOff>186391</xdr:rowOff>
    </xdr:to>
    <xdr:pic>
      <xdr:nvPicPr>
        <xdr:cNvPr id="3" name="Рисунок 2">
          <a:extLst>
            <a:ext uri="{FF2B5EF4-FFF2-40B4-BE49-F238E27FC236}">
              <a16:creationId xmlns:a16="http://schemas.microsoft.com/office/drawing/2014/main" id="{78BEFB28-F79A-4F4A-A0EB-7DB8AF373C4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823075" y="29238575"/>
          <a:ext cx="4889500" cy="7190441"/>
        </a:xfrm>
        <a:prstGeom prst="rect">
          <a:avLst/>
        </a:prstGeom>
      </xdr:spPr>
    </xdr:pic>
    <xdr:clientData/>
  </xdr:twoCellAnchor>
  <xdr:twoCellAnchor>
    <xdr:from>
      <xdr:col>3</xdr:col>
      <xdr:colOff>50800</xdr:colOff>
      <xdr:row>40</xdr:row>
      <xdr:rowOff>463550</xdr:rowOff>
    </xdr:from>
    <xdr:to>
      <xdr:col>3</xdr:col>
      <xdr:colOff>4940300</xdr:colOff>
      <xdr:row>52</xdr:row>
      <xdr:rowOff>244844</xdr:rowOff>
    </xdr:to>
    <xdr:pic>
      <xdr:nvPicPr>
        <xdr:cNvPr id="5" name="Рисунок 4">
          <a:extLst>
            <a:ext uri="{FF2B5EF4-FFF2-40B4-BE49-F238E27FC236}">
              <a16:creationId xmlns:a16="http://schemas.microsoft.com/office/drawing/2014/main" id="{DC82B953-A33B-4021-BDD9-09AED94CBAE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823075" y="38735000"/>
          <a:ext cx="4889500" cy="7325094"/>
        </a:xfrm>
        <a:prstGeom prst="rect">
          <a:avLst/>
        </a:prstGeom>
      </xdr:spPr>
    </xdr:pic>
    <xdr:clientData/>
  </xdr:twoCellAnchor>
  <xdr:twoCellAnchor>
    <xdr:from>
      <xdr:col>3</xdr:col>
      <xdr:colOff>50800</xdr:colOff>
      <xdr:row>55</xdr:row>
      <xdr:rowOff>482600</xdr:rowOff>
    </xdr:from>
    <xdr:to>
      <xdr:col>3</xdr:col>
      <xdr:colOff>4940300</xdr:colOff>
      <xdr:row>69</xdr:row>
      <xdr:rowOff>238125</xdr:rowOff>
    </xdr:to>
    <xdr:pic>
      <xdr:nvPicPr>
        <xdr:cNvPr id="7" name="Рисунок 6">
          <a:extLst>
            <a:ext uri="{FF2B5EF4-FFF2-40B4-BE49-F238E27FC236}">
              <a16:creationId xmlns:a16="http://schemas.microsoft.com/office/drawing/2014/main" id="{A0C94F4C-426A-48D6-82DF-24ACDB3E82A6}"/>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823075" y="47698025"/>
          <a:ext cx="4889500" cy="8556625"/>
        </a:xfrm>
        <a:prstGeom prst="rect">
          <a:avLst/>
        </a:prstGeom>
      </xdr:spPr>
    </xdr:pic>
    <xdr:clientData/>
  </xdr:twoCellAnchor>
  <xdr:twoCellAnchor>
    <xdr:from>
      <xdr:col>3</xdr:col>
      <xdr:colOff>50800</xdr:colOff>
      <xdr:row>71</xdr:row>
      <xdr:rowOff>482600</xdr:rowOff>
    </xdr:from>
    <xdr:to>
      <xdr:col>3</xdr:col>
      <xdr:colOff>4940300</xdr:colOff>
      <xdr:row>85</xdr:row>
      <xdr:rowOff>238125</xdr:rowOff>
    </xdr:to>
    <xdr:pic>
      <xdr:nvPicPr>
        <xdr:cNvPr id="12" name="Рисунок 11">
          <a:extLst>
            <a:ext uri="{FF2B5EF4-FFF2-40B4-BE49-F238E27FC236}">
              <a16:creationId xmlns:a16="http://schemas.microsoft.com/office/drawing/2014/main" id="{D79A9669-610C-473A-BBF1-3DFB08D1A2E0}"/>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823075" y="57270650"/>
          <a:ext cx="4889500" cy="8556625"/>
        </a:xfrm>
        <a:prstGeom prst="rect">
          <a:avLst/>
        </a:prstGeom>
      </xdr:spPr>
    </xdr:pic>
    <xdr:clientData/>
  </xdr:twoCellAnchor>
  <xdr:twoCellAnchor>
    <xdr:from>
      <xdr:col>3</xdr:col>
      <xdr:colOff>50800</xdr:colOff>
      <xdr:row>87</xdr:row>
      <xdr:rowOff>482600</xdr:rowOff>
    </xdr:from>
    <xdr:to>
      <xdr:col>3</xdr:col>
      <xdr:colOff>4940300</xdr:colOff>
      <xdr:row>101</xdr:row>
      <xdr:rowOff>238125</xdr:rowOff>
    </xdr:to>
    <xdr:pic>
      <xdr:nvPicPr>
        <xdr:cNvPr id="16" name="Рисунок 15">
          <a:extLst>
            <a:ext uri="{FF2B5EF4-FFF2-40B4-BE49-F238E27FC236}">
              <a16:creationId xmlns:a16="http://schemas.microsoft.com/office/drawing/2014/main" id="{6DFD7659-2E9D-45DD-92C4-A41026E5D660}"/>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823075" y="66843275"/>
          <a:ext cx="4889500" cy="8556625"/>
        </a:xfrm>
        <a:prstGeom prst="rect">
          <a:avLst/>
        </a:prstGeom>
      </xdr:spPr>
    </xdr:pic>
    <xdr:clientData/>
  </xdr:twoCellAnchor>
  <xdr:twoCellAnchor>
    <xdr:from>
      <xdr:col>3</xdr:col>
      <xdr:colOff>50800</xdr:colOff>
      <xdr:row>103</xdr:row>
      <xdr:rowOff>482594</xdr:rowOff>
    </xdr:from>
    <xdr:to>
      <xdr:col>3</xdr:col>
      <xdr:colOff>4940300</xdr:colOff>
      <xdr:row>117</xdr:row>
      <xdr:rowOff>238119</xdr:rowOff>
    </xdr:to>
    <xdr:pic>
      <xdr:nvPicPr>
        <xdr:cNvPr id="20" name="Рисунок 19">
          <a:extLst>
            <a:ext uri="{FF2B5EF4-FFF2-40B4-BE49-F238E27FC236}">
              <a16:creationId xmlns:a16="http://schemas.microsoft.com/office/drawing/2014/main" id="{CBB02369-F10A-4D31-BD1A-0B23AFE8CB43}"/>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823075" y="76415894"/>
          <a:ext cx="4889500" cy="8556625"/>
        </a:xfrm>
        <a:prstGeom prst="rect">
          <a:avLst/>
        </a:prstGeom>
      </xdr:spPr>
    </xdr:pic>
    <xdr:clientData/>
  </xdr:twoCellAnchor>
  <xdr:twoCellAnchor>
    <xdr:from>
      <xdr:col>3</xdr:col>
      <xdr:colOff>50800</xdr:colOff>
      <xdr:row>119</xdr:row>
      <xdr:rowOff>482600</xdr:rowOff>
    </xdr:from>
    <xdr:to>
      <xdr:col>3</xdr:col>
      <xdr:colOff>4940300</xdr:colOff>
      <xdr:row>133</xdr:row>
      <xdr:rowOff>238125</xdr:rowOff>
    </xdr:to>
    <xdr:pic>
      <xdr:nvPicPr>
        <xdr:cNvPr id="24" name="Рисунок 23">
          <a:extLst>
            <a:ext uri="{FF2B5EF4-FFF2-40B4-BE49-F238E27FC236}">
              <a16:creationId xmlns:a16="http://schemas.microsoft.com/office/drawing/2014/main" id="{EDFD8D69-D05A-4666-8670-B994C55A0997}"/>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6823075" y="85988525"/>
          <a:ext cx="4889500" cy="8556625"/>
        </a:xfrm>
        <a:prstGeom prst="rect">
          <a:avLst/>
        </a:prstGeom>
      </xdr:spPr>
    </xdr:pic>
    <xdr:clientData/>
  </xdr:twoCellAnchor>
  <xdr:twoCellAnchor>
    <xdr:from>
      <xdr:col>3</xdr:col>
      <xdr:colOff>50800</xdr:colOff>
      <xdr:row>135</xdr:row>
      <xdr:rowOff>482600</xdr:rowOff>
    </xdr:from>
    <xdr:to>
      <xdr:col>3</xdr:col>
      <xdr:colOff>4940300</xdr:colOff>
      <xdr:row>149</xdr:row>
      <xdr:rowOff>238125</xdr:rowOff>
    </xdr:to>
    <xdr:pic>
      <xdr:nvPicPr>
        <xdr:cNvPr id="28" name="Рисунок 27">
          <a:extLst>
            <a:ext uri="{FF2B5EF4-FFF2-40B4-BE49-F238E27FC236}">
              <a16:creationId xmlns:a16="http://schemas.microsoft.com/office/drawing/2014/main" id="{CB35E256-9138-4AFB-B991-0D96A0B740DB}"/>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823075" y="95561150"/>
          <a:ext cx="4889500" cy="8556625"/>
        </a:xfrm>
        <a:prstGeom prst="rect">
          <a:avLst/>
        </a:prstGeom>
      </xdr:spPr>
    </xdr:pic>
    <xdr:clientData/>
  </xdr:twoCellAnchor>
  <xdr:twoCellAnchor>
    <xdr:from>
      <xdr:col>3</xdr:col>
      <xdr:colOff>50800</xdr:colOff>
      <xdr:row>151</xdr:row>
      <xdr:rowOff>482600</xdr:rowOff>
    </xdr:from>
    <xdr:to>
      <xdr:col>3</xdr:col>
      <xdr:colOff>4940300</xdr:colOff>
      <xdr:row>165</xdr:row>
      <xdr:rowOff>238125</xdr:rowOff>
    </xdr:to>
    <xdr:pic>
      <xdr:nvPicPr>
        <xdr:cNvPr id="32" name="Рисунок 31">
          <a:extLst>
            <a:ext uri="{FF2B5EF4-FFF2-40B4-BE49-F238E27FC236}">
              <a16:creationId xmlns:a16="http://schemas.microsoft.com/office/drawing/2014/main" id="{F6DB8A07-8285-4509-AC3B-EEF0535E4D0D}"/>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823075" y="105133775"/>
          <a:ext cx="4889500" cy="8556625"/>
        </a:xfrm>
        <a:prstGeom prst="rect">
          <a:avLst/>
        </a:prstGeom>
      </xdr:spPr>
    </xdr:pic>
    <xdr:clientData/>
  </xdr:twoCellAnchor>
  <xdr:twoCellAnchor>
    <xdr:from>
      <xdr:col>3</xdr:col>
      <xdr:colOff>50800</xdr:colOff>
      <xdr:row>168</xdr:row>
      <xdr:rowOff>603250</xdr:rowOff>
    </xdr:from>
    <xdr:to>
      <xdr:col>3</xdr:col>
      <xdr:colOff>4940300</xdr:colOff>
      <xdr:row>180</xdr:row>
      <xdr:rowOff>112376</xdr:rowOff>
    </xdr:to>
    <xdr:pic>
      <xdr:nvPicPr>
        <xdr:cNvPr id="36" name="Рисунок 35">
          <a:extLst>
            <a:ext uri="{FF2B5EF4-FFF2-40B4-BE49-F238E27FC236}">
              <a16:creationId xmlns:a16="http://schemas.microsoft.com/office/drawing/2014/main" id="{5907FC11-010B-4366-8D60-2A3C522D9D92}"/>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823075" y="115455700"/>
          <a:ext cx="4889500" cy="7052926"/>
        </a:xfrm>
        <a:prstGeom prst="rect">
          <a:avLst/>
        </a:prstGeom>
      </xdr:spPr>
    </xdr:pic>
    <xdr:clientData/>
  </xdr:twoCellAnchor>
  <xdr:twoCellAnchor>
    <xdr:from>
      <xdr:col>3</xdr:col>
      <xdr:colOff>50800</xdr:colOff>
      <xdr:row>184</xdr:row>
      <xdr:rowOff>285750</xdr:rowOff>
    </xdr:from>
    <xdr:to>
      <xdr:col>3</xdr:col>
      <xdr:colOff>4940300</xdr:colOff>
      <xdr:row>196</xdr:row>
      <xdr:rowOff>427995</xdr:rowOff>
    </xdr:to>
    <xdr:pic>
      <xdr:nvPicPr>
        <xdr:cNvPr id="40" name="Рисунок 39">
          <a:extLst>
            <a:ext uri="{FF2B5EF4-FFF2-40B4-BE49-F238E27FC236}">
              <a16:creationId xmlns:a16="http://schemas.microsoft.com/office/drawing/2014/main" id="{767EAA2E-B375-4027-9F99-2660B3F2A7DE}"/>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6823075" y="124710825"/>
          <a:ext cx="4889500" cy="7686045"/>
        </a:xfrm>
        <a:prstGeom prst="rect">
          <a:avLst/>
        </a:prstGeom>
      </xdr:spPr>
    </xdr:pic>
    <xdr:clientData/>
  </xdr:twoCellAnchor>
  <xdr:twoCellAnchor>
    <xdr:from>
      <xdr:col>3</xdr:col>
      <xdr:colOff>50800</xdr:colOff>
      <xdr:row>199</xdr:row>
      <xdr:rowOff>482600</xdr:rowOff>
    </xdr:from>
    <xdr:to>
      <xdr:col>3</xdr:col>
      <xdr:colOff>4940300</xdr:colOff>
      <xdr:row>213</xdr:row>
      <xdr:rowOff>238125</xdr:rowOff>
    </xdr:to>
    <xdr:pic>
      <xdr:nvPicPr>
        <xdr:cNvPr id="44" name="Рисунок 43">
          <a:extLst>
            <a:ext uri="{FF2B5EF4-FFF2-40B4-BE49-F238E27FC236}">
              <a16:creationId xmlns:a16="http://schemas.microsoft.com/office/drawing/2014/main" id="{5F628792-815A-448A-81AF-68787DB45783}"/>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6823075" y="133851650"/>
          <a:ext cx="4889500" cy="8556625"/>
        </a:xfrm>
        <a:prstGeom prst="rect">
          <a:avLst/>
        </a:prstGeom>
      </xdr:spPr>
    </xdr:pic>
    <xdr:clientData/>
  </xdr:twoCellAnchor>
  <xdr:twoCellAnchor>
    <xdr:from>
      <xdr:col>3</xdr:col>
      <xdr:colOff>50800</xdr:colOff>
      <xdr:row>215</xdr:row>
      <xdr:rowOff>482600</xdr:rowOff>
    </xdr:from>
    <xdr:to>
      <xdr:col>3</xdr:col>
      <xdr:colOff>4940300</xdr:colOff>
      <xdr:row>229</xdr:row>
      <xdr:rowOff>238125</xdr:rowOff>
    </xdr:to>
    <xdr:pic>
      <xdr:nvPicPr>
        <xdr:cNvPr id="48" name="Рисунок 47">
          <a:extLst>
            <a:ext uri="{FF2B5EF4-FFF2-40B4-BE49-F238E27FC236}">
              <a16:creationId xmlns:a16="http://schemas.microsoft.com/office/drawing/2014/main" id="{62BC2EA6-409E-4E0D-AE25-E6E7C5792F42}"/>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6823075" y="143424275"/>
          <a:ext cx="4889500" cy="8556625"/>
        </a:xfrm>
        <a:prstGeom prst="rect">
          <a:avLst/>
        </a:prstGeom>
      </xdr:spPr>
    </xdr:pic>
    <xdr:clientData/>
  </xdr:twoCellAnchor>
  <xdr:twoCellAnchor>
    <xdr:from>
      <xdr:col>3</xdr:col>
      <xdr:colOff>50800</xdr:colOff>
      <xdr:row>231</xdr:row>
      <xdr:rowOff>482600</xdr:rowOff>
    </xdr:from>
    <xdr:to>
      <xdr:col>3</xdr:col>
      <xdr:colOff>4940300</xdr:colOff>
      <xdr:row>245</xdr:row>
      <xdr:rowOff>238125</xdr:rowOff>
    </xdr:to>
    <xdr:pic>
      <xdr:nvPicPr>
        <xdr:cNvPr id="52" name="Рисунок 51">
          <a:extLst>
            <a:ext uri="{FF2B5EF4-FFF2-40B4-BE49-F238E27FC236}">
              <a16:creationId xmlns:a16="http://schemas.microsoft.com/office/drawing/2014/main" id="{6CE7C27F-CDAE-45CA-8A09-CD089BC4E7FD}"/>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6823075" y="152996900"/>
          <a:ext cx="4889500" cy="8556625"/>
        </a:xfrm>
        <a:prstGeom prst="rect">
          <a:avLst/>
        </a:prstGeom>
      </xdr:spPr>
    </xdr:pic>
    <xdr:clientData/>
  </xdr:twoCellAnchor>
  <xdr:twoCellAnchor>
    <xdr:from>
      <xdr:col>3</xdr:col>
      <xdr:colOff>50800</xdr:colOff>
      <xdr:row>248</xdr:row>
      <xdr:rowOff>107950</xdr:rowOff>
    </xdr:from>
    <xdr:to>
      <xdr:col>3</xdr:col>
      <xdr:colOff>4940300</xdr:colOff>
      <xdr:row>260</xdr:row>
      <xdr:rowOff>607377</xdr:rowOff>
    </xdr:to>
    <xdr:pic>
      <xdr:nvPicPr>
        <xdr:cNvPr id="56" name="Рисунок 55">
          <a:extLst>
            <a:ext uri="{FF2B5EF4-FFF2-40B4-BE49-F238E27FC236}">
              <a16:creationId xmlns:a16="http://schemas.microsoft.com/office/drawing/2014/main" id="{3B3ADC1E-B7B1-4D05-BEF9-1DCEA2CF18D1}"/>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823075" y="162823525"/>
          <a:ext cx="4889500" cy="8043227"/>
        </a:xfrm>
        <a:prstGeom prst="rect">
          <a:avLst/>
        </a:prstGeom>
      </xdr:spPr>
    </xdr:pic>
    <xdr:clientData/>
  </xdr:twoCellAnchor>
  <xdr:twoCellAnchor>
    <xdr:from>
      <xdr:col>3</xdr:col>
      <xdr:colOff>50800</xdr:colOff>
      <xdr:row>264</xdr:row>
      <xdr:rowOff>514350</xdr:rowOff>
    </xdr:from>
    <xdr:to>
      <xdr:col>3</xdr:col>
      <xdr:colOff>4940300</xdr:colOff>
      <xdr:row>276</xdr:row>
      <xdr:rowOff>198163</xdr:rowOff>
    </xdr:to>
    <xdr:pic>
      <xdr:nvPicPr>
        <xdr:cNvPr id="60" name="Рисунок 59">
          <a:extLst>
            <a:ext uri="{FF2B5EF4-FFF2-40B4-BE49-F238E27FC236}">
              <a16:creationId xmlns:a16="http://schemas.microsoft.com/office/drawing/2014/main" id="{EAF5498D-5D9C-4688-A5B5-09CAF06CFF5B}"/>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823075" y="172802550"/>
          <a:ext cx="4889500" cy="7227613"/>
        </a:xfrm>
        <a:prstGeom prst="rect">
          <a:avLst/>
        </a:prstGeom>
      </xdr:spPr>
    </xdr:pic>
    <xdr:clientData/>
  </xdr:twoCellAnchor>
  <xdr:twoCellAnchor>
    <xdr:from>
      <xdr:col>3</xdr:col>
      <xdr:colOff>50800</xdr:colOff>
      <xdr:row>279</xdr:row>
      <xdr:rowOff>482600</xdr:rowOff>
    </xdr:from>
    <xdr:to>
      <xdr:col>3</xdr:col>
      <xdr:colOff>4940300</xdr:colOff>
      <xdr:row>293</xdr:row>
      <xdr:rowOff>238125</xdr:rowOff>
    </xdr:to>
    <xdr:pic>
      <xdr:nvPicPr>
        <xdr:cNvPr id="64" name="Рисунок 63">
          <a:extLst>
            <a:ext uri="{FF2B5EF4-FFF2-40B4-BE49-F238E27FC236}">
              <a16:creationId xmlns:a16="http://schemas.microsoft.com/office/drawing/2014/main" id="{C99E114F-07AA-4271-869B-4F0B89134D04}"/>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823075" y="181714775"/>
          <a:ext cx="4889500" cy="8556625"/>
        </a:xfrm>
        <a:prstGeom prst="rect">
          <a:avLst/>
        </a:prstGeom>
      </xdr:spPr>
    </xdr:pic>
    <xdr:clientData/>
  </xdr:twoCellAnchor>
  <xdr:twoCellAnchor>
    <xdr:from>
      <xdr:col>3</xdr:col>
      <xdr:colOff>50800</xdr:colOff>
      <xdr:row>296</xdr:row>
      <xdr:rowOff>615950</xdr:rowOff>
    </xdr:from>
    <xdr:to>
      <xdr:col>3</xdr:col>
      <xdr:colOff>4940300</xdr:colOff>
      <xdr:row>308</xdr:row>
      <xdr:rowOff>99798</xdr:rowOff>
    </xdr:to>
    <xdr:pic>
      <xdr:nvPicPr>
        <xdr:cNvPr id="68" name="Рисунок 67">
          <a:extLst>
            <a:ext uri="{FF2B5EF4-FFF2-40B4-BE49-F238E27FC236}">
              <a16:creationId xmlns:a16="http://schemas.microsoft.com/office/drawing/2014/main" id="{1C70CB9E-0838-40BE-9427-5982DAB6FB80}"/>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6823075" y="192049400"/>
          <a:ext cx="4889500" cy="7027648"/>
        </a:xfrm>
        <a:prstGeom prst="rect">
          <a:avLst/>
        </a:prstGeom>
      </xdr:spPr>
    </xdr:pic>
    <xdr:clientData/>
  </xdr:twoCellAnchor>
  <xdr:twoCellAnchor>
    <xdr:from>
      <xdr:col>3</xdr:col>
      <xdr:colOff>50800</xdr:colOff>
      <xdr:row>312</xdr:row>
      <xdr:rowOff>552450</xdr:rowOff>
    </xdr:from>
    <xdr:to>
      <xdr:col>3</xdr:col>
      <xdr:colOff>4940300</xdr:colOff>
      <xdr:row>324</xdr:row>
      <xdr:rowOff>163812</xdr:rowOff>
    </xdr:to>
    <xdr:pic>
      <xdr:nvPicPr>
        <xdr:cNvPr id="72" name="Рисунок 71">
          <a:extLst>
            <a:ext uri="{FF2B5EF4-FFF2-40B4-BE49-F238E27FC236}">
              <a16:creationId xmlns:a16="http://schemas.microsoft.com/office/drawing/2014/main" id="{9197218D-4981-4F3B-BC76-119C0D80EB02}"/>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6823075" y="201558525"/>
          <a:ext cx="4889500" cy="7155162"/>
        </a:xfrm>
        <a:prstGeom prst="rect">
          <a:avLst/>
        </a:prstGeom>
      </xdr:spPr>
    </xdr:pic>
    <xdr:clientData/>
  </xdr:twoCellAnchor>
  <xdr:twoCellAnchor>
    <xdr:from>
      <xdr:col>3</xdr:col>
      <xdr:colOff>50800</xdr:colOff>
      <xdr:row>328</xdr:row>
      <xdr:rowOff>514350</xdr:rowOff>
    </xdr:from>
    <xdr:to>
      <xdr:col>3</xdr:col>
      <xdr:colOff>4940300</xdr:colOff>
      <xdr:row>340</xdr:row>
      <xdr:rowOff>205352</xdr:rowOff>
    </xdr:to>
    <xdr:pic>
      <xdr:nvPicPr>
        <xdr:cNvPr id="76" name="Рисунок 75">
          <a:extLst>
            <a:ext uri="{FF2B5EF4-FFF2-40B4-BE49-F238E27FC236}">
              <a16:creationId xmlns:a16="http://schemas.microsoft.com/office/drawing/2014/main" id="{CA6B8ED7-B64D-476D-9712-EABEBABFEC26}"/>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6823075" y="211093050"/>
          <a:ext cx="4889500" cy="7234802"/>
        </a:xfrm>
        <a:prstGeom prst="rect">
          <a:avLst/>
        </a:prstGeom>
      </xdr:spPr>
    </xdr:pic>
    <xdr:clientData/>
  </xdr:twoCellAnchor>
  <xdr:twoCellAnchor>
    <xdr:from>
      <xdr:col>3</xdr:col>
      <xdr:colOff>50800</xdr:colOff>
      <xdr:row>344</xdr:row>
      <xdr:rowOff>577850</xdr:rowOff>
    </xdr:from>
    <xdr:to>
      <xdr:col>3</xdr:col>
      <xdr:colOff>4940300</xdr:colOff>
      <xdr:row>356</xdr:row>
      <xdr:rowOff>143864</xdr:rowOff>
    </xdr:to>
    <xdr:pic>
      <xdr:nvPicPr>
        <xdr:cNvPr id="80" name="Рисунок 79">
          <a:extLst>
            <a:ext uri="{FF2B5EF4-FFF2-40B4-BE49-F238E27FC236}">
              <a16:creationId xmlns:a16="http://schemas.microsoft.com/office/drawing/2014/main" id="{46C50F5F-65AC-4DAD-BD14-7007908450B2}"/>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6823075" y="220729175"/>
          <a:ext cx="4889500" cy="7109814"/>
        </a:xfrm>
        <a:prstGeom prst="rect">
          <a:avLst/>
        </a:prstGeom>
      </xdr:spPr>
    </xdr:pic>
    <xdr:clientData/>
  </xdr:twoCellAnchor>
  <xdr:twoCellAnchor>
    <xdr:from>
      <xdr:col>3</xdr:col>
      <xdr:colOff>50800</xdr:colOff>
      <xdr:row>360</xdr:row>
      <xdr:rowOff>488950</xdr:rowOff>
    </xdr:from>
    <xdr:to>
      <xdr:col>3</xdr:col>
      <xdr:colOff>4940300</xdr:colOff>
      <xdr:row>372</xdr:row>
      <xdr:rowOff>224509</xdr:rowOff>
    </xdr:to>
    <xdr:pic>
      <xdr:nvPicPr>
        <xdr:cNvPr id="84" name="Рисунок 83">
          <a:extLst>
            <a:ext uri="{FF2B5EF4-FFF2-40B4-BE49-F238E27FC236}">
              <a16:creationId xmlns:a16="http://schemas.microsoft.com/office/drawing/2014/main" id="{D0F504D4-2D7B-4A13-A28F-2DB968F6954F}"/>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6823075" y="230212900"/>
          <a:ext cx="4889500" cy="7279359"/>
        </a:xfrm>
        <a:prstGeom prst="rect">
          <a:avLst/>
        </a:prstGeom>
      </xdr:spPr>
    </xdr:pic>
    <xdr:clientData/>
  </xdr:twoCellAnchor>
  <xdr:twoCellAnchor>
    <xdr:from>
      <xdr:col>3</xdr:col>
      <xdr:colOff>50800</xdr:colOff>
      <xdr:row>376</xdr:row>
      <xdr:rowOff>552450</xdr:rowOff>
    </xdr:from>
    <xdr:to>
      <xdr:col>3</xdr:col>
      <xdr:colOff>4940300</xdr:colOff>
      <xdr:row>388</xdr:row>
      <xdr:rowOff>158003</xdr:rowOff>
    </xdr:to>
    <xdr:pic>
      <xdr:nvPicPr>
        <xdr:cNvPr id="88" name="Рисунок 87">
          <a:extLst>
            <a:ext uri="{FF2B5EF4-FFF2-40B4-BE49-F238E27FC236}">
              <a16:creationId xmlns:a16="http://schemas.microsoft.com/office/drawing/2014/main" id="{AE9E90C8-E6BC-419F-B6F0-46CB6BD61733}"/>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6823075" y="239849025"/>
          <a:ext cx="4889500" cy="7149353"/>
        </a:xfrm>
        <a:prstGeom prst="rect">
          <a:avLst/>
        </a:prstGeom>
      </xdr:spPr>
    </xdr:pic>
    <xdr:clientData/>
  </xdr:twoCellAnchor>
  <xdr:twoCellAnchor>
    <xdr:from>
      <xdr:col>3</xdr:col>
      <xdr:colOff>50800</xdr:colOff>
      <xdr:row>392</xdr:row>
      <xdr:rowOff>603250</xdr:rowOff>
    </xdr:from>
    <xdr:to>
      <xdr:col>3</xdr:col>
      <xdr:colOff>4940300</xdr:colOff>
      <xdr:row>404</xdr:row>
      <xdr:rowOff>118463</xdr:rowOff>
    </xdr:to>
    <xdr:pic>
      <xdr:nvPicPr>
        <xdr:cNvPr id="92" name="Рисунок 91">
          <a:extLst>
            <a:ext uri="{FF2B5EF4-FFF2-40B4-BE49-F238E27FC236}">
              <a16:creationId xmlns:a16="http://schemas.microsoft.com/office/drawing/2014/main" id="{DE86EC85-2052-4B2C-92FB-C54BA8AD1513}"/>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6823075" y="249472450"/>
          <a:ext cx="4889500" cy="7059013"/>
        </a:xfrm>
        <a:prstGeom prst="rect">
          <a:avLst/>
        </a:prstGeom>
      </xdr:spPr>
    </xdr:pic>
    <xdr:clientData/>
  </xdr:twoCellAnchor>
  <xdr:twoCellAnchor>
    <xdr:from>
      <xdr:col>3</xdr:col>
      <xdr:colOff>50800</xdr:colOff>
      <xdr:row>408</xdr:row>
      <xdr:rowOff>577850</xdr:rowOff>
    </xdr:from>
    <xdr:to>
      <xdr:col>3</xdr:col>
      <xdr:colOff>4940300</xdr:colOff>
      <xdr:row>420</xdr:row>
      <xdr:rowOff>140123</xdr:rowOff>
    </xdr:to>
    <xdr:pic>
      <xdr:nvPicPr>
        <xdr:cNvPr id="96" name="Рисунок 95">
          <a:extLst>
            <a:ext uri="{FF2B5EF4-FFF2-40B4-BE49-F238E27FC236}">
              <a16:creationId xmlns:a16="http://schemas.microsoft.com/office/drawing/2014/main" id="{880BB5EB-92CA-46A3-9518-AE528AF05448}"/>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6823075" y="259019675"/>
          <a:ext cx="4889500" cy="7106073"/>
        </a:xfrm>
        <a:prstGeom prst="rect">
          <a:avLst/>
        </a:prstGeom>
      </xdr:spPr>
    </xdr:pic>
    <xdr:clientData/>
  </xdr:twoCellAnchor>
  <xdr:twoCellAnchor>
    <xdr:from>
      <xdr:col>3</xdr:col>
      <xdr:colOff>50800</xdr:colOff>
      <xdr:row>424</xdr:row>
      <xdr:rowOff>577850</xdr:rowOff>
    </xdr:from>
    <xdr:to>
      <xdr:col>3</xdr:col>
      <xdr:colOff>4940300</xdr:colOff>
      <xdr:row>436</xdr:row>
      <xdr:rowOff>151262</xdr:rowOff>
    </xdr:to>
    <xdr:pic>
      <xdr:nvPicPr>
        <xdr:cNvPr id="100" name="Рисунок 99">
          <a:extLst>
            <a:ext uri="{FF2B5EF4-FFF2-40B4-BE49-F238E27FC236}">
              <a16:creationId xmlns:a16="http://schemas.microsoft.com/office/drawing/2014/main" id="{EF55B178-C1E2-4126-8771-7022CD54C9D9}"/>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6823075" y="268592300"/>
          <a:ext cx="4889500" cy="7117212"/>
        </a:xfrm>
        <a:prstGeom prst="rect">
          <a:avLst/>
        </a:prstGeom>
      </xdr:spPr>
    </xdr:pic>
    <xdr:clientData/>
  </xdr:twoCellAnchor>
  <xdr:twoCellAnchor>
    <xdr:from>
      <xdr:col>3</xdr:col>
      <xdr:colOff>50800</xdr:colOff>
      <xdr:row>439</xdr:row>
      <xdr:rowOff>482600</xdr:rowOff>
    </xdr:from>
    <xdr:to>
      <xdr:col>3</xdr:col>
      <xdr:colOff>4940300</xdr:colOff>
      <xdr:row>453</xdr:row>
      <xdr:rowOff>238125</xdr:rowOff>
    </xdr:to>
    <xdr:pic>
      <xdr:nvPicPr>
        <xdr:cNvPr id="104" name="Рисунок 103">
          <a:extLst>
            <a:ext uri="{FF2B5EF4-FFF2-40B4-BE49-F238E27FC236}">
              <a16:creationId xmlns:a16="http://schemas.microsoft.com/office/drawing/2014/main" id="{3FB04F2A-BB2D-4A02-9F6A-A046D55E90D2}"/>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6823075" y="277441025"/>
          <a:ext cx="4889500" cy="8556625"/>
        </a:xfrm>
        <a:prstGeom prst="rect">
          <a:avLst/>
        </a:prstGeom>
      </xdr:spPr>
    </xdr:pic>
    <xdr:clientData/>
  </xdr:twoCellAnchor>
  <xdr:twoCellAnchor>
    <xdr:from>
      <xdr:col>3</xdr:col>
      <xdr:colOff>50800</xdr:colOff>
      <xdr:row>455</xdr:row>
      <xdr:rowOff>482600</xdr:rowOff>
    </xdr:from>
    <xdr:to>
      <xdr:col>3</xdr:col>
      <xdr:colOff>4940300</xdr:colOff>
      <xdr:row>469</xdr:row>
      <xdr:rowOff>238125</xdr:rowOff>
    </xdr:to>
    <xdr:pic>
      <xdr:nvPicPr>
        <xdr:cNvPr id="108" name="Рисунок 107">
          <a:extLst>
            <a:ext uri="{FF2B5EF4-FFF2-40B4-BE49-F238E27FC236}">
              <a16:creationId xmlns:a16="http://schemas.microsoft.com/office/drawing/2014/main" id="{2207A073-2C17-4075-A063-3EE07C904DBD}"/>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6823075" y="287013650"/>
          <a:ext cx="4889500" cy="8556625"/>
        </a:xfrm>
        <a:prstGeom prst="rect">
          <a:avLst/>
        </a:prstGeom>
      </xdr:spPr>
    </xdr:pic>
    <xdr:clientData/>
  </xdr:twoCellAnchor>
  <xdr:twoCellAnchor>
    <xdr:from>
      <xdr:col>3</xdr:col>
      <xdr:colOff>50800</xdr:colOff>
      <xdr:row>471</xdr:row>
      <xdr:rowOff>482600</xdr:rowOff>
    </xdr:from>
    <xdr:to>
      <xdr:col>3</xdr:col>
      <xdr:colOff>4940300</xdr:colOff>
      <xdr:row>485</xdr:row>
      <xdr:rowOff>238125</xdr:rowOff>
    </xdr:to>
    <xdr:pic>
      <xdr:nvPicPr>
        <xdr:cNvPr id="112" name="Рисунок 111">
          <a:extLst>
            <a:ext uri="{FF2B5EF4-FFF2-40B4-BE49-F238E27FC236}">
              <a16:creationId xmlns:a16="http://schemas.microsoft.com/office/drawing/2014/main" id="{3ECDB65D-F343-41B6-80DB-836D449B73BB}"/>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6823075" y="296586275"/>
          <a:ext cx="4889500" cy="8556625"/>
        </a:xfrm>
        <a:prstGeom prst="rect">
          <a:avLst/>
        </a:prstGeom>
      </xdr:spPr>
    </xdr:pic>
    <xdr:clientData/>
  </xdr:twoCellAnchor>
  <xdr:twoCellAnchor>
    <xdr:from>
      <xdr:col>3</xdr:col>
      <xdr:colOff>50800</xdr:colOff>
      <xdr:row>487</xdr:row>
      <xdr:rowOff>482600</xdr:rowOff>
    </xdr:from>
    <xdr:to>
      <xdr:col>3</xdr:col>
      <xdr:colOff>4940300</xdr:colOff>
      <xdr:row>501</xdr:row>
      <xdr:rowOff>238125</xdr:rowOff>
    </xdr:to>
    <xdr:pic>
      <xdr:nvPicPr>
        <xdr:cNvPr id="116" name="Рисунок 115">
          <a:extLst>
            <a:ext uri="{FF2B5EF4-FFF2-40B4-BE49-F238E27FC236}">
              <a16:creationId xmlns:a16="http://schemas.microsoft.com/office/drawing/2014/main" id="{C09CAE02-1ACA-4D5B-B538-B3D15A36E5F5}"/>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6823075" y="306158900"/>
          <a:ext cx="4889500" cy="8556625"/>
        </a:xfrm>
        <a:prstGeom prst="rect">
          <a:avLst/>
        </a:prstGeom>
      </xdr:spPr>
    </xdr:pic>
    <xdr:clientData/>
  </xdr:twoCellAnchor>
  <xdr:twoCellAnchor>
    <xdr:from>
      <xdr:col>3</xdr:col>
      <xdr:colOff>50800</xdr:colOff>
      <xdr:row>503</xdr:row>
      <xdr:rowOff>482575</xdr:rowOff>
    </xdr:from>
    <xdr:to>
      <xdr:col>3</xdr:col>
      <xdr:colOff>4940300</xdr:colOff>
      <xdr:row>517</xdr:row>
      <xdr:rowOff>238100</xdr:rowOff>
    </xdr:to>
    <xdr:pic>
      <xdr:nvPicPr>
        <xdr:cNvPr id="120" name="Рисунок 119">
          <a:extLst>
            <a:ext uri="{FF2B5EF4-FFF2-40B4-BE49-F238E27FC236}">
              <a16:creationId xmlns:a16="http://schemas.microsoft.com/office/drawing/2014/main" id="{3C91E2B5-40C5-4419-B88C-05743CBB197F}"/>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6823075" y="315731500"/>
          <a:ext cx="4889500" cy="8556625"/>
        </a:xfrm>
        <a:prstGeom prst="rect">
          <a:avLst/>
        </a:prstGeom>
      </xdr:spPr>
    </xdr:pic>
    <xdr:clientData/>
  </xdr:twoCellAnchor>
  <xdr:twoCellAnchor>
    <xdr:from>
      <xdr:col>3</xdr:col>
      <xdr:colOff>50800</xdr:colOff>
      <xdr:row>519</xdr:row>
      <xdr:rowOff>482600</xdr:rowOff>
    </xdr:from>
    <xdr:to>
      <xdr:col>3</xdr:col>
      <xdr:colOff>4940300</xdr:colOff>
      <xdr:row>533</xdr:row>
      <xdr:rowOff>238125</xdr:rowOff>
    </xdr:to>
    <xdr:pic>
      <xdr:nvPicPr>
        <xdr:cNvPr id="124" name="Рисунок 123">
          <a:extLst>
            <a:ext uri="{FF2B5EF4-FFF2-40B4-BE49-F238E27FC236}">
              <a16:creationId xmlns:a16="http://schemas.microsoft.com/office/drawing/2014/main" id="{E81AF61C-D742-4F6F-8DE5-D63460907DC5}"/>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6823075" y="325304150"/>
          <a:ext cx="4889500" cy="8556625"/>
        </a:xfrm>
        <a:prstGeom prst="rect">
          <a:avLst/>
        </a:prstGeom>
      </xdr:spPr>
    </xdr:pic>
    <xdr:clientData/>
  </xdr:twoCellAnchor>
  <xdr:twoCellAnchor>
    <xdr:from>
      <xdr:col>3</xdr:col>
      <xdr:colOff>50800</xdr:colOff>
      <xdr:row>535</xdr:row>
      <xdr:rowOff>482575</xdr:rowOff>
    </xdr:from>
    <xdr:to>
      <xdr:col>3</xdr:col>
      <xdr:colOff>4940300</xdr:colOff>
      <xdr:row>549</xdr:row>
      <xdr:rowOff>238100</xdr:rowOff>
    </xdr:to>
    <xdr:pic>
      <xdr:nvPicPr>
        <xdr:cNvPr id="128" name="Рисунок 127">
          <a:extLst>
            <a:ext uri="{FF2B5EF4-FFF2-40B4-BE49-F238E27FC236}">
              <a16:creationId xmlns:a16="http://schemas.microsoft.com/office/drawing/2014/main" id="{5F2DAB91-578E-409C-9458-C300E15D6475}"/>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6823075" y="334876750"/>
          <a:ext cx="4889500" cy="85566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34</xdr:col>
      <xdr:colOff>590550</xdr:colOff>
      <xdr:row>22</xdr:row>
      <xdr:rowOff>109220</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77057250" cy="35923220"/>
        </a:xfrm>
        <a:prstGeom prst="rect">
          <a:avLst/>
        </a:prstGeom>
      </xdr:spPr>
    </xdr:pic>
    <xdr:clientData/>
  </xdr:twoCellAnchor>
  <xdr:twoCellAnchor>
    <xdr:from>
      <xdr:col>3</xdr:col>
      <xdr:colOff>50800</xdr:colOff>
      <xdr:row>23</xdr:row>
      <xdr:rowOff>482600</xdr:rowOff>
    </xdr:from>
    <xdr:to>
      <xdr:col>3</xdr:col>
      <xdr:colOff>4940300</xdr:colOff>
      <xdr:row>37</xdr:row>
      <xdr:rowOff>238125</xdr:rowOff>
    </xdr:to>
    <xdr:pic>
      <xdr:nvPicPr>
        <xdr:cNvPr id="3" name="Рисунок 2">
          <a:extLst>
            <a:ext uri="{FF2B5EF4-FFF2-40B4-BE49-F238E27FC236}">
              <a16:creationId xmlns:a16="http://schemas.microsoft.com/office/drawing/2014/main" id="{EC9F0AF2-68C0-424C-9214-9199D810336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80250" y="37601525"/>
          <a:ext cx="4889500" cy="8556625"/>
        </a:xfrm>
        <a:prstGeom prst="rect">
          <a:avLst/>
        </a:prstGeom>
      </xdr:spPr>
    </xdr:pic>
    <xdr:clientData/>
  </xdr:twoCellAnchor>
  <xdr:twoCellAnchor>
    <xdr:from>
      <xdr:col>3</xdr:col>
      <xdr:colOff>50800</xdr:colOff>
      <xdr:row>39</xdr:row>
      <xdr:rowOff>482603</xdr:rowOff>
    </xdr:from>
    <xdr:to>
      <xdr:col>3</xdr:col>
      <xdr:colOff>4940300</xdr:colOff>
      <xdr:row>53</xdr:row>
      <xdr:rowOff>238128</xdr:rowOff>
    </xdr:to>
    <xdr:pic>
      <xdr:nvPicPr>
        <xdr:cNvPr id="7" name="Рисунок 6">
          <a:extLst>
            <a:ext uri="{FF2B5EF4-FFF2-40B4-BE49-F238E27FC236}">
              <a16:creationId xmlns:a16="http://schemas.microsoft.com/office/drawing/2014/main" id="{41F7BBF6-6512-43D6-8DAF-15F21D506F0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80250" y="47174153"/>
          <a:ext cx="4889500" cy="8556625"/>
        </a:xfrm>
        <a:prstGeom prst="rect">
          <a:avLst/>
        </a:prstGeom>
      </xdr:spPr>
    </xdr:pic>
    <xdr:clientData/>
  </xdr:twoCellAnchor>
  <xdr:twoCellAnchor>
    <xdr:from>
      <xdr:col>3</xdr:col>
      <xdr:colOff>50800</xdr:colOff>
      <xdr:row>55</xdr:row>
      <xdr:rowOff>482600</xdr:rowOff>
    </xdr:from>
    <xdr:to>
      <xdr:col>3</xdr:col>
      <xdr:colOff>4940300</xdr:colOff>
      <xdr:row>69</xdr:row>
      <xdr:rowOff>238125</xdr:rowOff>
    </xdr:to>
    <xdr:pic>
      <xdr:nvPicPr>
        <xdr:cNvPr id="9" name="Рисунок 8">
          <a:extLst>
            <a:ext uri="{FF2B5EF4-FFF2-40B4-BE49-F238E27FC236}">
              <a16:creationId xmlns:a16="http://schemas.microsoft.com/office/drawing/2014/main" id="{4FF809B1-BE96-4A6C-A8FC-AF1485BDFAC8}"/>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080250" y="56746775"/>
          <a:ext cx="4889500" cy="8556625"/>
        </a:xfrm>
        <a:prstGeom prst="rect">
          <a:avLst/>
        </a:prstGeom>
      </xdr:spPr>
    </xdr:pic>
    <xdr:clientData/>
  </xdr:twoCellAnchor>
  <xdr:twoCellAnchor>
    <xdr:from>
      <xdr:col>3</xdr:col>
      <xdr:colOff>368300</xdr:colOff>
      <xdr:row>87</xdr:row>
      <xdr:rowOff>50800</xdr:rowOff>
    </xdr:from>
    <xdr:to>
      <xdr:col>3</xdr:col>
      <xdr:colOff>4707802</xdr:colOff>
      <xdr:row>101</xdr:row>
      <xdr:rowOff>577850</xdr:rowOff>
    </xdr:to>
    <xdr:pic>
      <xdr:nvPicPr>
        <xdr:cNvPr id="14" name="Рисунок 13">
          <a:extLst>
            <a:ext uri="{FF2B5EF4-FFF2-40B4-BE49-F238E27FC236}">
              <a16:creationId xmlns:a16="http://schemas.microsoft.com/office/drawing/2014/main" id="{41CA5127-ED9C-4F98-A8D2-3C6CF0309BE4}"/>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397750" y="75460225"/>
          <a:ext cx="4339502" cy="9328150"/>
        </a:xfrm>
        <a:prstGeom prst="rect">
          <a:avLst/>
        </a:prstGeom>
      </xdr:spPr>
    </xdr:pic>
    <xdr:clientData/>
  </xdr:twoCellAnchor>
  <xdr:twoCellAnchor>
    <xdr:from>
      <xdr:col>3</xdr:col>
      <xdr:colOff>50800</xdr:colOff>
      <xdr:row>103</xdr:row>
      <xdr:rowOff>482600</xdr:rowOff>
    </xdr:from>
    <xdr:to>
      <xdr:col>3</xdr:col>
      <xdr:colOff>4940300</xdr:colOff>
      <xdr:row>117</xdr:row>
      <xdr:rowOff>238125</xdr:rowOff>
    </xdr:to>
    <xdr:pic>
      <xdr:nvPicPr>
        <xdr:cNvPr id="18" name="Рисунок 17">
          <a:extLst>
            <a:ext uri="{FF2B5EF4-FFF2-40B4-BE49-F238E27FC236}">
              <a16:creationId xmlns:a16="http://schemas.microsoft.com/office/drawing/2014/main" id="{11B069AE-012D-4FAF-88AF-1EB530896E70}"/>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080250" y="85464650"/>
          <a:ext cx="4889500" cy="8556625"/>
        </a:xfrm>
        <a:prstGeom prst="rect">
          <a:avLst/>
        </a:prstGeom>
      </xdr:spPr>
    </xdr:pic>
    <xdr:clientData/>
  </xdr:twoCellAnchor>
  <xdr:twoCellAnchor>
    <xdr:from>
      <xdr:col>3</xdr:col>
      <xdr:colOff>50800</xdr:colOff>
      <xdr:row>119</xdr:row>
      <xdr:rowOff>482600</xdr:rowOff>
    </xdr:from>
    <xdr:to>
      <xdr:col>3</xdr:col>
      <xdr:colOff>4940300</xdr:colOff>
      <xdr:row>133</xdr:row>
      <xdr:rowOff>238125</xdr:rowOff>
    </xdr:to>
    <xdr:pic>
      <xdr:nvPicPr>
        <xdr:cNvPr id="22" name="Рисунок 21">
          <a:extLst>
            <a:ext uri="{FF2B5EF4-FFF2-40B4-BE49-F238E27FC236}">
              <a16:creationId xmlns:a16="http://schemas.microsoft.com/office/drawing/2014/main" id="{EA86FC9E-4EA5-48A0-86BC-C37D683C345A}"/>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080250" y="95037275"/>
          <a:ext cx="4889500" cy="8556625"/>
        </a:xfrm>
        <a:prstGeom prst="rect">
          <a:avLst/>
        </a:prstGeom>
      </xdr:spPr>
    </xdr:pic>
    <xdr:clientData/>
  </xdr:twoCellAnchor>
  <xdr:twoCellAnchor>
    <xdr:from>
      <xdr:col>3</xdr:col>
      <xdr:colOff>50800</xdr:colOff>
      <xdr:row>135</xdr:row>
      <xdr:rowOff>482600</xdr:rowOff>
    </xdr:from>
    <xdr:to>
      <xdr:col>3</xdr:col>
      <xdr:colOff>4940300</xdr:colOff>
      <xdr:row>149</xdr:row>
      <xdr:rowOff>238125</xdr:rowOff>
    </xdr:to>
    <xdr:pic>
      <xdr:nvPicPr>
        <xdr:cNvPr id="26" name="Рисунок 25">
          <a:extLst>
            <a:ext uri="{FF2B5EF4-FFF2-40B4-BE49-F238E27FC236}">
              <a16:creationId xmlns:a16="http://schemas.microsoft.com/office/drawing/2014/main" id="{061EC164-2D01-4174-8EA9-6BFC76523F98}"/>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080250" y="104609900"/>
          <a:ext cx="4889500" cy="8556625"/>
        </a:xfrm>
        <a:prstGeom prst="rect">
          <a:avLst/>
        </a:prstGeom>
      </xdr:spPr>
    </xdr:pic>
    <xdr:clientData/>
  </xdr:twoCellAnchor>
  <xdr:twoCellAnchor>
    <xdr:from>
      <xdr:col>3</xdr:col>
      <xdr:colOff>50800</xdr:colOff>
      <xdr:row>151</xdr:row>
      <xdr:rowOff>482600</xdr:rowOff>
    </xdr:from>
    <xdr:to>
      <xdr:col>3</xdr:col>
      <xdr:colOff>4940300</xdr:colOff>
      <xdr:row>165</xdr:row>
      <xdr:rowOff>238125</xdr:rowOff>
    </xdr:to>
    <xdr:pic>
      <xdr:nvPicPr>
        <xdr:cNvPr id="30" name="Рисунок 29">
          <a:extLst>
            <a:ext uri="{FF2B5EF4-FFF2-40B4-BE49-F238E27FC236}">
              <a16:creationId xmlns:a16="http://schemas.microsoft.com/office/drawing/2014/main" id="{5123F9A3-22BB-4EB7-BEBF-D46CAE6C61B4}"/>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080250" y="114182525"/>
          <a:ext cx="4889500" cy="8556625"/>
        </a:xfrm>
        <a:prstGeom prst="rect">
          <a:avLst/>
        </a:prstGeom>
      </xdr:spPr>
    </xdr:pic>
    <xdr:clientData/>
  </xdr:twoCellAnchor>
  <xdr:twoCellAnchor>
    <xdr:from>
      <xdr:col>3</xdr:col>
      <xdr:colOff>50800</xdr:colOff>
      <xdr:row>167</xdr:row>
      <xdr:rowOff>482600</xdr:rowOff>
    </xdr:from>
    <xdr:to>
      <xdr:col>3</xdr:col>
      <xdr:colOff>4940300</xdr:colOff>
      <xdr:row>181</xdr:row>
      <xdr:rowOff>238125</xdr:rowOff>
    </xdr:to>
    <xdr:pic>
      <xdr:nvPicPr>
        <xdr:cNvPr id="34" name="Рисунок 33">
          <a:extLst>
            <a:ext uri="{FF2B5EF4-FFF2-40B4-BE49-F238E27FC236}">
              <a16:creationId xmlns:a16="http://schemas.microsoft.com/office/drawing/2014/main" id="{43225708-1EC5-47BE-A7E1-23D280B55CAB}"/>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080250" y="123755150"/>
          <a:ext cx="4889500" cy="8556625"/>
        </a:xfrm>
        <a:prstGeom prst="rect">
          <a:avLst/>
        </a:prstGeom>
      </xdr:spPr>
    </xdr:pic>
    <xdr:clientData/>
  </xdr:twoCellAnchor>
  <xdr:twoCellAnchor>
    <xdr:from>
      <xdr:col>3</xdr:col>
      <xdr:colOff>50800</xdr:colOff>
      <xdr:row>184</xdr:row>
      <xdr:rowOff>603250</xdr:rowOff>
    </xdr:from>
    <xdr:to>
      <xdr:col>3</xdr:col>
      <xdr:colOff>4940300</xdr:colOff>
      <xdr:row>196</xdr:row>
      <xdr:rowOff>111461</xdr:rowOff>
    </xdr:to>
    <xdr:pic>
      <xdr:nvPicPr>
        <xdr:cNvPr id="38" name="Рисунок 37">
          <a:extLst>
            <a:ext uri="{FF2B5EF4-FFF2-40B4-BE49-F238E27FC236}">
              <a16:creationId xmlns:a16="http://schemas.microsoft.com/office/drawing/2014/main" id="{C4D22BB4-E971-4B02-A793-7E1CAB45087B}"/>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7080250" y="134077075"/>
          <a:ext cx="4889500" cy="7052011"/>
        </a:xfrm>
        <a:prstGeom prst="rect">
          <a:avLst/>
        </a:prstGeom>
      </xdr:spPr>
    </xdr:pic>
    <xdr:clientData/>
  </xdr:twoCellAnchor>
  <xdr:twoCellAnchor>
    <xdr:from>
      <xdr:col>3</xdr:col>
      <xdr:colOff>50800</xdr:colOff>
      <xdr:row>199</xdr:row>
      <xdr:rowOff>482612</xdr:rowOff>
    </xdr:from>
    <xdr:to>
      <xdr:col>3</xdr:col>
      <xdr:colOff>4940300</xdr:colOff>
      <xdr:row>213</xdr:row>
      <xdr:rowOff>238137</xdr:rowOff>
    </xdr:to>
    <xdr:pic>
      <xdr:nvPicPr>
        <xdr:cNvPr id="42" name="Рисунок 41">
          <a:extLst>
            <a:ext uri="{FF2B5EF4-FFF2-40B4-BE49-F238E27FC236}">
              <a16:creationId xmlns:a16="http://schemas.microsoft.com/office/drawing/2014/main" id="{C0A60EFF-599A-469C-B891-8B6140D646CE}"/>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080250" y="142900412"/>
          <a:ext cx="4889500" cy="8556625"/>
        </a:xfrm>
        <a:prstGeom prst="rect">
          <a:avLst/>
        </a:prstGeom>
      </xdr:spPr>
    </xdr:pic>
    <xdr:clientData/>
  </xdr:twoCellAnchor>
  <xdr:twoCellAnchor>
    <xdr:from>
      <xdr:col>3</xdr:col>
      <xdr:colOff>50800</xdr:colOff>
      <xdr:row>215</xdr:row>
      <xdr:rowOff>482612</xdr:rowOff>
    </xdr:from>
    <xdr:to>
      <xdr:col>3</xdr:col>
      <xdr:colOff>4940300</xdr:colOff>
      <xdr:row>229</xdr:row>
      <xdr:rowOff>238137</xdr:rowOff>
    </xdr:to>
    <xdr:pic>
      <xdr:nvPicPr>
        <xdr:cNvPr id="46" name="Рисунок 45">
          <a:extLst>
            <a:ext uri="{FF2B5EF4-FFF2-40B4-BE49-F238E27FC236}">
              <a16:creationId xmlns:a16="http://schemas.microsoft.com/office/drawing/2014/main" id="{D36A925A-7EDE-4A9E-A303-2005C644E8A1}"/>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7080250" y="152473037"/>
          <a:ext cx="4889500" cy="8556625"/>
        </a:xfrm>
        <a:prstGeom prst="rect">
          <a:avLst/>
        </a:prstGeom>
      </xdr:spPr>
    </xdr:pic>
    <xdr:clientData/>
  </xdr:twoCellAnchor>
  <xdr:twoCellAnchor>
    <xdr:from>
      <xdr:col>3</xdr:col>
      <xdr:colOff>50800</xdr:colOff>
      <xdr:row>231</xdr:row>
      <xdr:rowOff>482600</xdr:rowOff>
    </xdr:from>
    <xdr:to>
      <xdr:col>3</xdr:col>
      <xdr:colOff>4940300</xdr:colOff>
      <xdr:row>245</xdr:row>
      <xdr:rowOff>238125</xdr:rowOff>
    </xdr:to>
    <xdr:pic>
      <xdr:nvPicPr>
        <xdr:cNvPr id="50" name="Рисунок 49">
          <a:extLst>
            <a:ext uri="{FF2B5EF4-FFF2-40B4-BE49-F238E27FC236}">
              <a16:creationId xmlns:a16="http://schemas.microsoft.com/office/drawing/2014/main" id="{DBAF56CF-7914-4142-8B0C-EA32B6B2EDDA}"/>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80250" y="162045650"/>
          <a:ext cx="4889500" cy="8556625"/>
        </a:xfrm>
        <a:prstGeom prst="rect">
          <a:avLst/>
        </a:prstGeom>
      </xdr:spPr>
    </xdr:pic>
    <xdr:clientData/>
  </xdr:twoCellAnchor>
  <xdr:twoCellAnchor>
    <xdr:from>
      <xdr:col>3</xdr:col>
      <xdr:colOff>50800</xdr:colOff>
      <xdr:row>247</xdr:row>
      <xdr:rowOff>393700</xdr:rowOff>
    </xdr:from>
    <xdr:to>
      <xdr:col>3</xdr:col>
      <xdr:colOff>4940300</xdr:colOff>
      <xdr:row>261</xdr:row>
      <xdr:rowOff>311226</xdr:rowOff>
    </xdr:to>
    <xdr:pic>
      <xdr:nvPicPr>
        <xdr:cNvPr id="52" name="Рисунок 51">
          <a:extLst>
            <a:ext uri="{FF2B5EF4-FFF2-40B4-BE49-F238E27FC236}">
              <a16:creationId xmlns:a16="http://schemas.microsoft.com/office/drawing/2014/main" id="{3EDE4145-AB95-44CB-898F-10122C929D8C}"/>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7080250" y="171529375"/>
          <a:ext cx="4889500" cy="87186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38098</xdr:colOff>
      <xdr:row>0</xdr:row>
      <xdr:rowOff>38099</xdr:rowOff>
    </xdr:from>
    <xdr:to>
      <xdr:col>29</xdr:col>
      <xdr:colOff>95249</xdr:colOff>
      <xdr:row>21</xdr:row>
      <xdr:rowOff>609792</xdr:rowOff>
    </xdr:to>
    <xdr:pic>
      <xdr:nvPicPr>
        <xdr:cNvPr id="11" name="Рисунок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1"/>
        <a:stretch/>
      </xdr:blipFill>
      <xdr:spPr bwMode="auto">
        <a:xfrm>
          <a:off x="38098" y="38099"/>
          <a:ext cx="77019151" cy="269559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28</xdr:col>
      <xdr:colOff>1447800</xdr:colOff>
      <xdr:row>21</xdr:row>
      <xdr:rowOff>762000</xdr:rowOff>
    </xdr:to>
    <xdr:pic>
      <xdr:nvPicPr>
        <xdr:cNvPr id="4" name="Рисунок 3">
          <a:extLst>
            <a:ext uri="{FF2B5EF4-FFF2-40B4-BE49-F238E27FC236}">
              <a16:creationId xmlns:a16="http://schemas.microsoft.com/office/drawing/2014/main" id="{0D8B483D-6AC1-40A0-96FA-B15A8E3818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6085700" cy="270891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hyperlink" Target="http://nova-tex.ru/catalog/bryuki/tornio_kombinezon_flis_temnyy_grafit/" TargetMode="External"/><Relationship Id="rId21" Type="http://schemas.openxmlformats.org/officeDocument/2006/relationships/hyperlink" Target="http://nova-tex.ru/catalog/kostyumy/ritsa_ritsa_kostyum_zhenskiy_soft_shell_chernyy/" TargetMode="External"/><Relationship Id="rId42" Type="http://schemas.openxmlformats.org/officeDocument/2006/relationships/hyperlink" Target="http://nova-tex.ru/catalog/bryuki/liman_bryuki_soft_shell_chernyy/" TargetMode="External"/><Relationship Id="rId47" Type="http://schemas.openxmlformats.org/officeDocument/2006/relationships/hyperlink" Target="http://nova-tex.ru/catalog/kurtki_plashchi/ontario_ontario_kurtka_neylon_siniy/" TargetMode="External"/><Relationship Id="rId63" Type="http://schemas.openxmlformats.org/officeDocument/2006/relationships/hyperlink" Target="http://nova-tex.ru/catalog/kurtki_plashchi/ritsa_ritsa_kurtka_zhenskaya_soft_shell_chernyy/" TargetMode="External"/><Relationship Id="rId68" Type="http://schemas.openxmlformats.org/officeDocument/2006/relationships/hyperlink" Target="http://nova-tex.ru/catalog/prochee/golovnye_ubory/beysbolka_bering_bering_soft_shell_chernyy_/" TargetMode="External"/><Relationship Id="rId7" Type="http://schemas.openxmlformats.org/officeDocument/2006/relationships/hyperlink" Target="http://nova-tex.ru/catalog/kurtki_plashchi/tundra_tundra_tolstovka_zhenskaya_flis_grafit/" TargetMode="External"/><Relationship Id="rId71" Type="http://schemas.openxmlformats.org/officeDocument/2006/relationships/printerSettings" Target="../printerSettings/printerSettings1.bin"/><Relationship Id="rId2" Type="http://schemas.openxmlformats.org/officeDocument/2006/relationships/hyperlink" Target="http://nova-tex.ru/catalog/kurtki_plashchi/tundra_tundra_tolstovka_muzhskaya_flis_siniy/" TargetMode="External"/><Relationship Id="rId16" Type="http://schemas.openxmlformats.org/officeDocument/2006/relationships/hyperlink" Target="http://nova-tex.ru/catalog/kostyumy/bering_bering_kostyum_soft_shell_chernyy/" TargetMode="External"/><Relationship Id="rId29" Type="http://schemas.openxmlformats.org/officeDocument/2006/relationships/hyperlink" Target="http://nova-tex.ru/catalog/kostyumy/skat_osen_kostyum_taslan_seryy/" TargetMode="External"/><Relationship Id="rId11" Type="http://schemas.openxmlformats.org/officeDocument/2006/relationships/hyperlink" Target="http://nova-tex.ru/catalog/zhilety/phantom_fantom_zhilet_muzhskoy_neylon_oliva/" TargetMode="External"/><Relationship Id="rId24" Type="http://schemas.openxmlformats.org/officeDocument/2006/relationships/hyperlink" Target="http://nova-tex.ru/catalog/kostyumy/ritsa_ritsa_kostyum_zhenskiy_soft_shell_chernyy/" TargetMode="External"/><Relationship Id="rId32" Type="http://schemas.openxmlformats.org/officeDocument/2006/relationships/hyperlink" Target="http://nova-tex.ru/catalog/kostyumy/skat_osen_kostyum_taslan_khaki-3/" TargetMode="External"/><Relationship Id="rId37" Type="http://schemas.openxmlformats.org/officeDocument/2006/relationships/hyperlink" Target="http://nova-tex.ru/catalog/bryuki/liman_bryuki_soft_shell_chernyy/" TargetMode="External"/><Relationship Id="rId40" Type="http://schemas.openxmlformats.org/officeDocument/2006/relationships/hyperlink" Target="http://nova-tex.ru/catalog/bryuki/liman_bryuki_soft_shell_chernyy/" TargetMode="External"/><Relationship Id="rId45" Type="http://schemas.openxmlformats.org/officeDocument/2006/relationships/hyperlink" Target="http://nova-tex.ru/catalog/bryuki/liman_bryuki_soft_shell_chernyy/" TargetMode="External"/><Relationship Id="rId53" Type="http://schemas.openxmlformats.org/officeDocument/2006/relationships/hyperlink" Target="http://nova-tex.ru/catalog/kurtki_plashchi/ritsa_ritsa_kurtka_zhenskaya_soft_shell_chernyy/" TargetMode="External"/><Relationship Id="rId58" Type="http://schemas.openxmlformats.org/officeDocument/2006/relationships/hyperlink" Target="http://nova-tex.ru/catalog/kurtki_plashchi/ritsa_ritsa_kurtka_zhenskaya_soft_shell_chernyy/" TargetMode="External"/><Relationship Id="rId66" Type="http://schemas.openxmlformats.org/officeDocument/2006/relationships/hyperlink" Target="http://nova-tex.ru/catalog/prochee/golovnye_ubory/beysbolka_bering_bering_soft_shell_chernyy_print_/" TargetMode="External"/><Relationship Id="rId5" Type="http://schemas.openxmlformats.org/officeDocument/2006/relationships/hyperlink" Target="http://nova-tex.ru/catalog/kurtki_plashchi/tundra_tundra_tolstovka_muzhskaya_flis_khaki/" TargetMode="External"/><Relationship Id="rId61" Type="http://schemas.openxmlformats.org/officeDocument/2006/relationships/hyperlink" Target="http://nova-tex.ru/catalog/kurtki_plashchi/ritsa_ritsa_kurtka_zhenskaya_soft_shell_chernyy/" TargetMode="External"/><Relationship Id="rId19" Type="http://schemas.openxmlformats.org/officeDocument/2006/relationships/hyperlink" Target="http://nova-tex.ru/catalog/kostyumy/ritsa_ritsa_kostyum_zhenskiy_soft_shell_chernyy/" TargetMode="External"/><Relationship Id="rId14" Type="http://schemas.openxmlformats.org/officeDocument/2006/relationships/hyperlink" Target="http://nova-tex.ru/catalog/zhilety/phantom_fantom_zhilet_muzhskoy_neylon_oliva/" TargetMode="External"/><Relationship Id="rId22" Type="http://schemas.openxmlformats.org/officeDocument/2006/relationships/hyperlink" Target="http://nova-tex.ru/catalog/kostyumy/ritsa_ritsa_kostyum_zhenskiy_soft_shell_chernyy/" TargetMode="External"/><Relationship Id="rId27" Type="http://schemas.openxmlformats.org/officeDocument/2006/relationships/hyperlink" Target="http://nova-tex.ru/catalog/kostyumy/skat_osen_kostyum_taslan_khaki-3/" TargetMode="External"/><Relationship Id="rId30" Type="http://schemas.openxmlformats.org/officeDocument/2006/relationships/hyperlink" Target="http://nova-tex.ru/catalog/kostyumy/skat_osen_kostyum_taslan_seryy/" TargetMode="External"/><Relationship Id="rId35" Type="http://schemas.openxmlformats.org/officeDocument/2006/relationships/hyperlink" Target="http://nova-tex.ru/catalog/bryuki/bering_bering_bryuki_soft_shell_chernyy/" TargetMode="External"/><Relationship Id="rId43" Type="http://schemas.openxmlformats.org/officeDocument/2006/relationships/hyperlink" Target="http://nova-tex.ru/catalog/bryuki/liman_bryuki_soft_shell_chernyy/" TargetMode="External"/><Relationship Id="rId48" Type="http://schemas.openxmlformats.org/officeDocument/2006/relationships/hyperlink" Target="http://nova-tex.ru/catalog/kurtki_plashchi/ontario_ontario_kurtka_neylon_siniy/" TargetMode="External"/><Relationship Id="rId56" Type="http://schemas.openxmlformats.org/officeDocument/2006/relationships/hyperlink" Target="http://nova-tex.ru/catalog/kurtki_plashchi/ritsa_ritsa_kurtka_zhenskaya_soft_shell_chernyy/" TargetMode="External"/><Relationship Id="rId64" Type="http://schemas.openxmlformats.org/officeDocument/2006/relationships/hyperlink" Target="http://nova-tex.ru/catalog/kurtki_plashchi/ritsa_ritsa_kurtka_zhenskaya_soft_shell_chernyy/" TargetMode="External"/><Relationship Id="rId69" Type="http://schemas.openxmlformats.org/officeDocument/2006/relationships/hyperlink" Target="http://nova-tex.ru/catalog/prochee/golovnye_ubory/beysbolka_skat_taslan_seryy/" TargetMode="External"/><Relationship Id="rId8" Type="http://schemas.openxmlformats.org/officeDocument/2006/relationships/hyperlink" Target="http://nova-tex.ru/catalog/kurtki_plashchi/tundra_tundra_tolstovka_zhenskaya_flis_grafit/" TargetMode="External"/><Relationship Id="rId51" Type="http://schemas.openxmlformats.org/officeDocument/2006/relationships/hyperlink" Target="http://nova-tex.ru/catalog/kurtki_plashchi/ritsa_ritsa_kurtka_zhenskaya_soft_shell_chernyy/" TargetMode="External"/><Relationship Id="rId72" Type="http://schemas.openxmlformats.org/officeDocument/2006/relationships/drawing" Target="../drawings/drawing2.xml"/><Relationship Id="rId3" Type="http://schemas.openxmlformats.org/officeDocument/2006/relationships/hyperlink" Target="http://nova-tex.ru/catalog/kurtki_plashchi/tundra_tundra_tolstovka_muzhskaya_flis_grafit/" TargetMode="External"/><Relationship Id="rId12" Type="http://schemas.openxmlformats.org/officeDocument/2006/relationships/hyperlink" Target="http://nova-tex.ru/catalog/zhilety/phantom_fantom_zhilet_muzhskoy_neylon_oliva/" TargetMode="External"/><Relationship Id="rId17" Type="http://schemas.openxmlformats.org/officeDocument/2006/relationships/hyperlink" Target="http://nova-tex.ru/catalog/kostyumy/bering_bering_kostyum_soft_shell_chernyy/" TargetMode="External"/><Relationship Id="rId25" Type="http://schemas.openxmlformats.org/officeDocument/2006/relationships/hyperlink" Target="http://nova-tex.ru/catalog/bryuki/tornio_kombinezon_flis_temnyy_grafit/" TargetMode="External"/><Relationship Id="rId33" Type="http://schemas.openxmlformats.org/officeDocument/2006/relationships/hyperlink" Target="http://nova-tex.ru/catalog/bryuki/veydersy_grayling_/" TargetMode="External"/><Relationship Id="rId38" Type="http://schemas.openxmlformats.org/officeDocument/2006/relationships/hyperlink" Target="http://nova-tex.ru/catalog/bryuki/liman_bryuki_soft_shell_chernyy/" TargetMode="External"/><Relationship Id="rId46" Type="http://schemas.openxmlformats.org/officeDocument/2006/relationships/hyperlink" Target="http://nova-tex.ru/catalog/bryuki/liman_bryuki_soft_shell_chernyy/" TargetMode="External"/><Relationship Id="rId59" Type="http://schemas.openxmlformats.org/officeDocument/2006/relationships/hyperlink" Target="http://nova-tex.ru/catalog/kurtki_plashchi/ritsa_ritsa_kurtka_zhenskaya_soft_shell_chernyy/" TargetMode="External"/><Relationship Id="rId67" Type="http://schemas.openxmlformats.org/officeDocument/2006/relationships/hyperlink" Target="http://nova-tex.ru/catalog/prochee/golovnye_ubory/beysbolka_bering_bering_soft_shell_chernyy_/" TargetMode="External"/><Relationship Id="rId20" Type="http://schemas.openxmlformats.org/officeDocument/2006/relationships/hyperlink" Target="http://nova-tex.ru/catalog/kostyumy/ritsa_ritsa_kostyum_zhenskiy_soft_shell_chernyy/" TargetMode="External"/><Relationship Id="rId41" Type="http://schemas.openxmlformats.org/officeDocument/2006/relationships/hyperlink" Target="http://nova-tex.ru/catalog/bryuki/liman_bryuki_soft_shell_chernyy/" TargetMode="External"/><Relationship Id="rId54" Type="http://schemas.openxmlformats.org/officeDocument/2006/relationships/hyperlink" Target="http://nova-tex.ru/catalog/kurtki_plashchi/ritsa_ritsa_kurtka_zhenskaya_soft_shell_chernyy/" TargetMode="External"/><Relationship Id="rId62" Type="http://schemas.openxmlformats.org/officeDocument/2006/relationships/hyperlink" Target="http://nova-tex.ru/catalog/kurtki_plashchi/ritsa_ritsa_kurtka_zhenskaya_soft_shell_chernyy/" TargetMode="External"/><Relationship Id="rId70" Type="http://schemas.openxmlformats.org/officeDocument/2006/relationships/hyperlink" Target="http://nova-tex.ru/catalog/prochee/golovnye_ubory/beysbolka_skat_taslan_seryy/" TargetMode="External"/><Relationship Id="rId1" Type="http://schemas.openxmlformats.org/officeDocument/2006/relationships/hyperlink" Target="http://nova-tex.ru/catalog/kurtki_plashchi/tundra_tundra_tolstovka_muzhskaya_flis_siniy/" TargetMode="External"/><Relationship Id="rId6" Type="http://schemas.openxmlformats.org/officeDocument/2006/relationships/hyperlink" Target="http://nova-tex.ru/catalog/kurtki_plashchi/tundra_tundra_tolstovka_muzhskaya_flis_khaki/" TargetMode="External"/><Relationship Id="rId15" Type="http://schemas.openxmlformats.org/officeDocument/2006/relationships/hyperlink" Target="http://nova-tex.ru/catalog/kostyumy/bering_bering_kostyum_soft_shell_chernyy/" TargetMode="External"/><Relationship Id="rId23" Type="http://schemas.openxmlformats.org/officeDocument/2006/relationships/hyperlink" Target="http://nova-tex.ru/catalog/kostyumy/ritsa_ritsa_kostyum_zhenskiy_soft_shell_chernyy/" TargetMode="External"/><Relationship Id="rId28" Type="http://schemas.openxmlformats.org/officeDocument/2006/relationships/hyperlink" Target="http://nova-tex.ru/catalog/kostyumy/skat_osen_kostyum_taslan_khaki-3/" TargetMode="External"/><Relationship Id="rId36" Type="http://schemas.openxmlformats.org/officeDocument/2006/relationships/hyperlink" Target="http://nova-tex.ru/catalog/bryuki/bering_bering_bryuki_soft_shell_chernyy/" TargetMode="External"/><Relationship Id="rId49" Type="http://schemas.openxmlformats.org/officeDocument/2006/relationships/hyperlink" Target="http://nova-tex.ru/catalog/kurtki_plashchi/ritsa_ritsa_kurtka_zhenskaya_soft_shell_chernyy/" TargetMode="External"/><Relationship Id="rId57" Type="http://schemas.openxmlformats.org/officeDocument/2006/relationships/hyperlink" Target="http://nova-tex.ru/catalog/kurtki_plashchi/ritsa_ritsa_kurtka_zhenskaya_soft_shell_chernyy/" TargetMode="External"/><Relationship Id="rId10" Type="http://schemas.openxmlformats.org/officeDocument/2006/relationships/hyperlink" Target="http://nova-tex.ru/catalog/kurtki_plashchi/fiord-vyazanka-seryj/" TargetMode="External"/><Relationship Id="rId31" Type="http://schemas.openxmlformats.org/officeDocument/2006/relationships/hyperlink" Target="http://nova-tex.ru/catalog/kostyumy/skat_osen_kostyum_taslan_khaki-3/" TargetMode="External"/><Relationship Id="rId44" Type="http://schemas.openxmlformats.org/officeDocument/2006/relationships/hyperlink" Target="http://nova-tex.ru/catalog/bryuki/liman_bryuki_soft_shell_chernyy/" TargetMode="External"/><Relationship Id="rId52" Type="http://schemas.openxmlformats.org/officeDocument/2006/relationships/hyperlink" Target="http://nova-tex.ru/catalog/kurtki_plashchi/ritsa_ritsa_kurtka_zhenskaya_soft_shell_chernyy/" TargetMode="External"/><Relationship Id="rId60" Type="http://schemas.openxmlformats.org/officeDocument/2006/relationships/hyperlink" Target="http://nova-tex.ru/catalog/kurtki_plashchi/ritsa_ritsa_kurtka_zhenskaya_soft_shell_chernyy/" TargetMode="External"/><Relationship Id="rId65" Type="http://schemas.openxmlformats.org/officeDocument/2006/relationships/hyperlink" Target="http://nova-tex.ru/catalog/prochee/golovnye_ubory/beysbolka_bering_bering_soft_shell_chernyy_print_/" TargetMode="External"/><Relationship Id="rId4" Type="http://schemas.openxmlformats.org/officeDocument/2006/relationships/hyperlink" Target="http://nova-tex.ru/catalog/kurtki_plashchi/tundra_tundra_tolstovka_muzhskaya_flis_grafit/" TargetMode="External"/><Relationship Id="rId9" Type="http://schemas.openxmlformats.org/officeDocument/2006/relationships/hyperlink" Target="http://nova-tex.ru/catalog/kurtki_plashchi/fiord-vyazanka-seryj/" TargetMode="External"/><Relationship Id="rId13" Type="http://schemas.openxmlformats.org/officeDocument/2006/relationships/hyperlink" Target="http://nova-tex.ru/catalog/zhilety/phantom_fantom_zhilet_muzhskoy_neylon_oliva/" TargetMode="External"/><Relationship Id="rId18" Type="http://schemas.openxmlformats.org/officeDocument/2006/relationships/hyperlink" Target="http://nova-tex.ru/catalog/kostyumy/bering_bering_kostyum_soft_shell_chernyy/" TargetMode="External"/><Relationship Id="rId39" Type="http://schemas.openxmlformats.org/officeDocument/2006/relationships/hyperlink" Target="http://nova-tex.ru/catalog/bryuki/liman_bryuki_soft_shell_chernyy/" TargetMode="External"/><Relationship Id="rId34" Type="http://schemas.openxmlformats.org/officeDocument/2006/relationships/hyperlink" Target="http://nova-tex.ru/catalog/bryuki/veydersy_grayling_/" TargetMode="External"/><Relationship Id="rId50" Type="http://schemas.openxmlformats.org/officeDocument/2006/relationships/hyperlink" Target="http://nova-tex.ru/catalog/kurtki_plashchi/ritsa_ritsa_kurtka_zhenskaya_soft_shell_chernyy/" TargetMode="External"/><Relationship Id="rId55" Type="http://schemas.openxmlformats.org/officeDocument/2006/relationships/hyperlink" Target="http://nova-tex.ru/catalog/kurtki_plashchi/ritsa_ritsa_kurtka_zhenskaya_soft_shell_chernyy/"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nova-tex.ru/catalog/kostyumy/magnum_osen_kostyum_islandiya_khaki_prokleennyy/" TargetMode="External"/><Relationship Id="rId21" Type="http://schemas.openxmlformats.org/officeDocument/2006/relationships/hyperlink" Target="http://nova-tex.ru/catalog/kostyumy/bagira_kostyum_zhenskiy_soft_shell_chernaya_pantera/" TargetMode="External"/><Relationship Id="rId42" Type="http://schemas.openxmlformats.org/officeDocument/2006/relationships/hyperlink" Target="http://nova-tex.ru/catalog/kostyumy/barclay_barklay_kostyum_pride_kh_les/" TargetMode="External"/><Relationship Id="rId47" Type="http://schemas.openxmlformats.org/officeDocument/2006/relationships/hyperlink" Target="http://nova-tex.ru/catalog/kostyumy/wolf_volf_kostyum_hunt_shell_kamysh/" TargetMode="External"/><Relationship Id="rId63" Type="http://schemas.openxmlformats.org/officeDocument/2006/relationships/hyperlink" Target="http://nova-tex.ru/catalog/kurtki_plashchi/ritsa_ritsa_kurtka_zhenskaya_soft_shell_chernyy/" TargetMode="External"/><Relationship Id="rId68" Type="http://schemas.openxmlformats.org/officeDocument/2006/relationships/hyperlink" Target="http://nova-tex.ru/catalog/kurtki_plashchi/fossa_fossa_kurtka_zhenskaya_neylon_korichnevyy/" TargetMode="External"/><Relationship Id="rId84" Type="http://schemas.openxmlformats.org/officeDocument/2006/relationships/hyperlink" Target="http://nova-tex.ru/catalog/kurtki_plashchi/fossa_fossa_kurtka_zhenskaya_neylon_korichnevyy/" TargetMode="External"/><Relationship Id="rId89" Type="http://schemas.openxmlformats.org/officeDocument/2006/relationships/hyperlink" Target="http://nova-tex.ru/catalog/prochee/obuv_1/sapogi_boar_bor_khaki_neopren_5_mm_setka_eir_mesh_rezinovaya_podoshva/" TargetMode="External"/><Relationship Id="rId16" Type="http://schemas.openxmlformats.org/officeDocument/2006/relationships/hyperlink" Target="http://nova-tex.ru/catalog/kostyumy/magnum_magnum_kostyum_soft_shell_na_flise_les/" TargetMode="External"/><Relationship Id="rId11" Type="http://schemas.openxmlformats.org/officeDocument/2006/relationships/hyperlink" Target="http://nova-tex.ru/catalog/zhilety/zhilet_signalnyy_poliestr/" TargetMode="External"/><Relationship Id="rId32" Type="http://schemas.openxmlformats.org/officeDocument/2006/relationships/hyperlink" Target="http://nova-tex.ru/catalog/kostyumy/camp_kamp_kostyum_flis_korichnevyy/" TargetMode="External"/><Relationship Id="rId37" Type="http://schemas.openxmlformats.org/officeDocument/2006/relationships/hyperlink" Target="http://nova-tex.ru/catalog/kostyumy/winchester_vinchester_kostyum_bavariya_kamysh/" TargetMode="External"/><Relationship Id="rId53" Type="http://schemas.openxmlformats.org/officeDocument/2006/relationships/hyperlink" Target="http://nova-tex.ru/catalog/kurtki_plashchi/ritsa_ritsa_kurtka_zhenskaya_soft_shell_chernyy/" TargetMode="External"/><Relationship Id="rId58" Type="http://schemas.openxmlformats.org/officeDocument/2006/relationships/hyperlink" Target="http://nova-tex.ru/catalog/kurtki_plashchi/ritsa_ritsa_kurtka_zhenskaya_soft_shell_chernyy/" TargetMode="External"/><Relationship Id="rId74" Type="http://schemas.openxmlformats.org/officeDocument/2006/relationships/hyperlink" Target="http://nova-tex.ru/catalog/kurtki_plashchi/fossa_fossa_kurtka_zhenskaya_neylon_korichnevyy/" TargetMode="External"/><Relationship Id="rId79" Type="http://schemas.openxmlformats.org/officeDocument/2006/relationships/hyperlink" Target="http://nova-tex.ru/catalog/kurtki_plashchi/fossa_fossa_kurtka_zhenskaya_neylon_korichnevyy/" TargetMode="External"/><Relationship Id="rId102" Type="http://schemas.openxmlformats.org/officeDocument/2006/relationships/hyperlink" Target="http://nova-tex.ru/catalog/prochee/golovnye_ubory/beysbolka_osen_winchester_vinchester_bavariya_korichnevyy/" TargetMode="External"/><Relationship Id="rId5" Type="http://schemas.openxmlformats.org/officeDocument/2006/relationships/hyperlink" Target="http://nova-tex.ru/catalog/kurtki_plashchi/manchester_manchester_tolstovka_zhenskaya_flis_korichnevyy/" TargetMode="External"/><Relationship Id="rId90" Type="http://schemas.openxmlformats.org/officeDocument/2006/relationships/hyperlink" Target="http://nova-tex.ru/catalog/prochee/obuv_1/sapogi_boar_bor_khaki_neopren_5_mm_setka_eir_mesh_rezinovaya_podoshva/" TargetMode="External"/><Relationship Id="rId95" Type="http://schemas.openxmlformats.org/officeDocument/2006/relationships/hyperlink" Target="http://nova-tex.ru/catalog/prochee/golovnye_ubory/beysbolka_osen_magnum_soft_shell_les/" TargetMode="External"/><Relationship Id="rId22" Type="http://schemas.openxmlformats.org/officeDocument/2006/relationships/hyperlink" Target="http://nova-tex.ru/catalog/kostyumy/bagira_kostyum_zhenskiy_soft_shell_chernaya_pantera/" TargetMode="External"/><Relationship Id="rId27" Type="http://schemas.openxmlformats.org/officeDocument/2006/relationships/hyperlink" Target="http://nova-tex.ru/catalog/kostyumy/magnum_osen_kostyum_islandiya_khaki_prokleennyy/" TargetMode="External"/><Relationship Id="rId43" Type="http://schemas.openxmlformats.org/officeDocument/2006/relationships/hyperlink" Target="http://nova-tex.ru/catalog/kostyumy/barclay_barklay_kostyum_pride_kh_kamysh/" TargetMode="External"/><Relationship Id="rId48" Type="http://schemas.openxmlformats.org/officeDocument/2006/relationships/hyperlink" Target="http://nova-tex.ru/catalog/kostyumy/wolf_volf_kostyum_hunt_shell_kamysh/" TargetMode="External"/><Relationship Id="rId64" Type="http://schemas.openxmlformats.org/officeDocument/2006/relationships/hyperlink" Target="http://nova-tex.ru/catalog/kurtki_plashchi/ritsa_ritsa_kurtka_zhenskaya_soft_shell_chernyy/" TargetMode="External"/><Relationship Id="rId69" Type="http://schemas.openxmlformats.org/officeDocument/2006/relationships/hyperlink" Target="http://nova-tex.ru/catalog/kurtki_plashchi/fossa_fossa_kurtka_zhenskaya_neylon_korichnevyy/" TargetMode="External"/><Relationship Id="rId80" Type="http://schemas.openxmlformats.org/officeDocument/2006/relationships/hyperlink" Target="http://nova-tex.ru/catalog/kurtki_plashchi/fossa_fossa_kurtka_zhenskaya_neylon_korichnevyy/" TargetMode="External"/><Relationship Id="rId85" Type="http://schemas.openxmlformats.org/officeDocument/2006/relationships/hyperlink" Target="http://nova-tex.ru/catalog/kurtki_plashchi/fossa_fossa_kurtka_zhenskaya_neylon_korichnevyy/" TargetMode="External"/><Relationship Id="rId12" Type="http://schemas.openxmlformats.org/officeDocument/2006/relationships/hyperlink" Target="http://nova-tex.ru/catalog/zhilety/zhilet_signalnyy_poliestr/" TargetMode="External"/><Relationship Id="rId17" Type="http://schemas.openxmlformats.org/officeDocument/2006/relationships/hyperlink" Target="http://nova-tex.ru/catalog/kostyumy/magnum_magnum_kostyum_soft_shell_na_flise_khaki/" TargetMode="External"/><Relationship Id="rId33" Type="http://schemas.openxmlformats.org/officeDocument/2006/relationships/hyperlink" Target="http://nova-tex.ru/catalog/kostyumy/winchester_vinchester_kostyum_bavariya_les/" TargetMode="External"/><Relationship Id="rId38" Type="http://schemas.openxmlformats.org/officeDocument/2006/relationships/hyperlink" Target="http://nova-tex.ru/catalog/kostyumy/winchester_vinchester_kostyum_bavariya_kamysh/" TargetMode="External"/><Relationship Id="rId59" Type="http://schemas.openxmlformats.org/officeDocument/2006/relationships/hyperlink" Target="http://nova-tex.ru/catalog/kurtki_plashchi/ritsa_ritsa_kurtka_zhenskaya_soft_shell_chernyy/" TargetMode="External"/><Relationship Id="rId103" Type="http://schemas.openxmlformats.org/officeDocument/2006/relationships/hyperlink" Target="http://nova-tex.ru/catalog/prochee/gel_dlya_stirki_membrannykh_tkaney_50_ml/" TargetMode="External"/><Relationship Id="rId20" Type="http://schemas.openxmlformats.org/officeDocument/2006/relationships/hyperlink" Target="http://nova-tex.ru/catalog/kostyumy/bagira_kostyum_zhenskiy_soft_shell_chernaya_pantera/" TargetMode="External"/><Relationship Id="rId41" Type="http://schemas.openxmlformats.org/officeDocument/2006/relationships/hyperlink" Target="http://nova-tex.ru/catalog/kostyumy/barclay_barklay_kostyum_pride_kh_les/" TargetMode="External"/><Relationship Id="rId54" Type="http://schemas.openxmlformats.org/officeDocument/2006/relationships/hyperlink" Target="http://nova-tex.ru/catalog/kurtki_plashchi/ritsa_ritsa_kurtka_zhenskaya_soft_shell_chernyy/" TargetMode="External"/><Relationship Id="rId62" Type="http://schemas.openxmlformats.org/officeDocument/2006/relationships/hyperlink" Target="http://nova-tex.ru/catalog/kurtki_plashchi/ritsa_ritsa_kurtka_zhenskaya_soft_shell_chernyy/" TargetMode="External"/><Relationship Id="rId70" Type="http://schemas.openxmlformats.org/officeDocument/2006/relationships/hyperlink" Target="http://nova-tex.ru/catalog/kurtki_plashchi/fossa_fossa_kurtka_zhenskaya_neylon_korichnevyy/" TargetMode="External"/><Relationship Id="rId75" Type="http://schemas.openxmlformats.org/officeDocument/2006/relationships/hyperlink" Target="http://nova-tex.ru/catalog/kurtki_plashchi/fossa_fossa_kurtka_zhenskaya_neylon_korichnevyy/" TargetMode="External"/><Relationship Id="rId83" Type="http://schemas.openxmlformats.org/officeDocument/2006/relationships/hyperlink" Target="http://nova-tex.ru/catalog/kurtki_plashchi/fossa_fossa_kurtka_zhenskaya_neylon_korichnevyy/" TargetMode="External"/><Relationship Id="rId88" Type="http://schemas.openxmlformats.org/officeDocument/2006/relationships/hyperlink" Target="http://nova-tex.ru/catalog/kurtki_plashchi/fossa_fossa_kurtka_zhenskaya_neylon_korichnevyy/" TargetMode="External"/><Relationship Id="rId91" Type="http://schemas.openxmlformats.org/officeDocument/2006/relationships/hyperlink" Target="http://nova-tex.ru/catalog/prochee/obuv_1/sapogi_boar_bor_khaki_neopren_5_mm_setka_eir_mesh_rezinovaya_podoshva/" TargetMode="External"/><Relationship Id="rId96" Type="http://schemas.openxmlformats.org/officeDocument/2006/relationships/hyperlink" Target="http://nova-tex.ru/catalog/prochee/golovnye_ubory/beysbolka_osen_magnum_soft_shell_les/" TargetMode="External"/><Relationship Id="rId1" Type="http://schemas.openxmlformats.org/officeDocument/2006/relationships/hyperlink" Target="http://nova-tex.ru/catalog/kurtki_plashchi/manchester_manchester_tolstovka_muzhskaya_flis_korichnevyy/" TargetMode="External"/><Relationship Id="rId6" Type="http://schemas.openxmlformats.org/officeDocument/2006/relationships/hyperlink" Target="http://nova-tex.ru/catalog/kurtki_plashchi/manchester_manchester_tolstovka_zhenskaya_flis_korichnevyy/" TargetMode="External"/><Relationship Id="rId15" Type="http://schemas.openxmlformats.org/officeDocument/2006/relationships/hyperlink" Target="http://nova-tex.ru/catalog/kostyumy/magnum_magnum_kostyum_soft_shell_na_flise_les/" TargetMode="External"/><Relationship Id="rId23" Type="http://schemas.openxmlformats.org/officeDocument/2006/relationships/hyperlink" Target="http://nova-tex.ru/catalog/kostyumy/magnum_osen_kostyum_islandiya_khaki_prokleennyy/" TargetMode="External"/><Relationship Id="rId28" Type="http://schemas.openxmlformats.org/officeDocument/2006/relationships/hyperlink" Target="http://nova-tex.ru/catalog/kostyumy/magnum_osen_kostyum_islandiya_khaki_prokleennyy/" TargetMode="External"/><Relationship Id="rId36" Type="http://schemas.openxmlformats.org/officeDocument/2006/relationships/hyperlink" Target="http://nova-tex.ru/catalog/kostyumy/winchester_vinchester_kostyum_bavariya_korichnevyy/" TargetMode="External"/><Relationship Id="rId49" Type="http://schemas.openxmlformats.org/officeDocument/2006/relationships/hyperlink" Target="http://nova-tex.ru/catalog/kostyumy/wolf_volf_kostyum_hunt_shell_les/" TargetMode="External"/><Relationship Id="rId57" Type="http://schemas.openxmlformats.org/officeDocument/2006/relationships/hyperlink" Target="http://nova-tex.ru/catalog/kurtki_plashchi/ritsa_ritsa_kurtka_zhenskaya_soft_shell_chernyy/" TargetMode="External"/><Relationship Id="rId106" Type="http://schemas.openxmlformats.org/officeDocument/2006/relationships/drawing" Target="../drawings/drawing3.xml"/><Relationship Id="rId10" Type="http://schemas.openxmlformats.org/officeDocument/2006/relationships/hyperlink" Target="http://nova-tex.ru/catalog/zhilety/zhilet_ulov_taslan_khaki_grayling/" TargetMode="External"/><Relationship Id="rId31" Type="http://schemas.openxmlformats.org/officeDocument/2006/relationships/hyperlink" Target="http://nova-tex.ru/catalog/kostyumy/camp_kamp_kostyum_flis_korichnevyy/" TargetMode="External"/><Relationship Id="rId44" Type="http://schemas.openxmlformats.org/officeDocument/2006/relationships/hyperlink" Target="http://nova-tex.ru/catalog/kostyumy/barclay_barklay_kostyum_pride_kh_kamysh/" TargetMode="External"/><Relationship Id="rId52" Type="http://schemas.openxmlformats.org/officeDocument/2006/relationships/hyperlink" Target="http://nova-tex.ru/catalog/bryuki/bryuki_zhenskie_soft_shell_korichnevyy/" TargetMode="External"/><Relationship Id="rId60" Type="http://schemas.openxmlformats.org/officeDocument/2006/relationships/hyperlink" Target="http://nova-tex.ru/catalog/kurtki_plashchi/ritsa_ritsa_kurtka_zhenskaya_soft_shell_chernyy/" TargetMode="External"/><Relationship Id="rId65" Type="http://schemas.openxmlformats.org/officeDocument/2006/relationships/hyperlink" Target="http://nova-tex.ru/catalog/kurtki_plashchi/fossa_fossa_kurtka_zhenskaya_neylon_korichnevyy/" TargetMode="External"/><Relationship Id="rId73" Type="http://schemas.openxmlformats.org/officeDocument/2006/relationships/hyperlink" Target="http://nova-tex.ru/catalog/kurtki_plashchi/fossa_fossa_kurtka_zhenskaya_neylon_korichnevyy/" TargetMode="External"/><Relationship Id="rId78" Type="http://schemas.openxmlformats.org/officeDocument/2006/relationships/hyperlink" Target="http://nova-tex.ru/catalog/kurtki_plashchi/fossa_fossa_kurtka_zhenskaya_neylon_korichnevyy/" TargetMode="External"/><Relationship Id="rId81" Type="http://schemas.openxmlformats.org/officeDocument/2006/relationships/hyperlink" Target="http://nova-tex.ru/catalog/kurtki_plashchi/fossa_fossa_kurtka_zhenskaya_neylon_korichnevyy/" TargetMode="External"/><Relationship Id="rId86" Type="http://schemas.openxmlformats.org/officeDocument/2006/relationships/hyperlink" Target="http://nova-tex.ru/catalog/kurtki_plashchi/fossa_fossa_kurtka_zhenskaya_neylon_korichnevyy/" TargetMode="External"/><Relationship Id="rId94" Type="http://schemas.openxmlformats.org/officeDocument/2006/relationships/hyperlink" Target="http://nova-tex.ru/catalog/prochee/golovnye_ubory/beysbolka_osen_magnum_soft_shell_kamysh_/" TargetMode="External"/><Relationship Id="rId99" Type="http://schemas.openxmlformats.org/officeDocument/2006/relationships/hyperlink" Target="http://nova-tex.ru/catalog/prochee/golovnye_ubory/beysbolka_osen_winchester_vinchester_bavariya_les/" TargetMode="External"/><Relationship Id="rId101" Type="http://schemas.openxmlformats.org/officeDocument/2006/relationships/hyperlink" Target="http://nova-tex.ru/catalog/prochee/golovnye_ubory/beysbolka_osen_winchester_vinchester_bavariya_korichnevyy/" TargetMode="External"/><Relationship Id="rId4" Type="http://schemas.openxmlformats.org/officeDocument/2006/relationships/hyperlink" Target="http://nova-tex.ru/catalog/kurtki_plashchi/manchester_manchester_tolstovka_muzhskaya_flis_khaki/" TargetMode="External"/><Relationship Id="rId9" Type="http://schemas.openxmlformats.org/officeDocument/2006/relationships/hyperlink" Target="http://nova-tex.ru/catalog/zhilety/zhilet_ulov_taslan_khaki_grayling/" TargetMode="External"/><Relationship Id="rId13" Type="http://schemas.openxmlformats.org/officeDocument/2006/relationships/hyperlink" Target="http://nova-tex.ru/catalog/kostyumy/magnum_magnum_kostyum_soft_shell_na_flise_kamysh/" TargetMode="External"/><Relationship Id="rId18" Type="http://schemas.openxmlformats.org/officeDocument/2006/relationships/hyperlink" Target="http://nova-tex.ru/catalog/kostyumy/magnum_magnum_kostyum_soft_shell_na_flise_khaki/" TargetMode="External"/><Relationship Id="rId39" Type="http://schemas.openxmlformats.org/officeDocument/2006/relationships/hyperlink" Target="http://nova-tex.ru/catalog/kostyumy/barclay_barklay_kostyum_pride_kh_korichnevyy/" TargetMode="External"/><Relationship Id="rId34" Type="http://schemas.openxmlformats.org/officeDocument/2006/relationships/hyperlink" Target="http://nova-tex.ru/catalog/kostyumy/winchester_vinchester_kostyum_bavariya_les/" TargetMode="External"/><Relationship Id="rId50" Type="http://schemas.openxmlformats.org/officeDocument/2006/relationships/hyperlink" Target="http://nova-tex.ru/catalog/kostyumy/wolf_volf_kostyum_hunt_shell_les/" TargetMode="External"/><Relationship Id="rId55" Type="http://schemas.openxmlformats.org/officeDocument/2006/relationships/hyperlink" Target="http://nova-tex.ru/catalog/kurtki_plashchi/ritsa_ritsa_kurtka_zhenskaya_soft_shell_chernyy/" TargetMode="External"/><Relationship Id="rId76" Type="http://schemas.openxmlformats.org/officeDocument/2006/relationships/hyperlink" Target="http://nova-tex.ru/catalog/kurtki_plashchi/fossa_fossa_kurtka_zhenskaya_neylon_korichnevyy/" TargetMode="External"/><Relationship Id="rId97" Type="http://schemas.openxmlformats.org/officeDocument/2006/relationships/hyperlink" Target="http://nova-tex.ru/catalog/prochee/golovnye_ubory/beysbolka_magnum_osen_islandiya_khaki/" TargetMode="External"/><Relationship Id="rId104" Type="http://schemas.openxmlformats.org/officeDocument/2006/relationships/hyperlink" Target="http://nova-tex.ru/catalog/prochee/gel_dlya_stirki_membrannykh_tkaney_50_ml/" TargetMode="External"/><Relationship Id="rId7" Type="http://schemas.openxmlformats.org/officeDocument/2006/relationships/hyperlink" Target="http://nova-tex.ru/catalog/kostyumy/yakut_yakut_kostyum_muzhskoy_flis_korichnevyy/" TargetMode="External"/><Relationship Id="rId71" Type="http://schemas.openxmlformats.org/officeDocument/2006/relationships/hyperlink" Target="http://nova-tex.ru/catalog/kurtki_plashchi/fossa_fossa_kurtka_zhenskaya_neylon_korichnevyy/" TargetMode="External"/><Relationship Id="rId92" Type="http://schemas.openxmlformats.org/officeDocument/2006/relationships/hyperlink" Target="http://nova-tex.ru/catalog/prochee/obuv_1/sapogi_boar_bor_khaki_neopren_5_mm_setka_eir_mesh_rezinovaya_podoshva/" TargetMode="External"/><Relationship Id="rId2" Type="http://schemas.openxmlformats.org/officeDocument/2006/relationships/hyperlink" Target="http://nova-tex.ru/catalog/kurtki_plashchi/manchester_manchester_tolstovka_muzhskaya_flis_korichnevyy/" TargetMode="External"/><Relationship Id="rId29" Type="http://schemas.openxmlformats.org/officeDocument/2006/relationships/hyperlink" Target="http://nova-tex.ru/catalog/kostyumy/camp_kamp_kostyum_flis_les/" TargetMode="External"/><Relationship Id="rId24" Type="http://schemas.openxmlformats.org/officeDocument/2006/relationships/hyperlink" Target="http://nova-tex.ru/catalog/kostyumy/magnum_osen_kostyum_islandiya_khaki_prokleennyy/" TargetMode="External"/><Relationship Id="rId40" Type="http://schemas.openxmlformats.org/officeDocument/2006/relationships/hyperlink" Target="http://nova-tex.ru/catalog/kostyumy/barclay_barklay_kostyum_pride_kh_korichnevyy/" TargetMode="External"/><Relationship Id="rId45" Type="http://schemas.openxmlformats.org/officeDocument/2006/relationships/hyperlink" Target="http://nova-tex.ru/catalog/kostyumy/wolf_volf_kostyum_hunt_shell_korichnevyy/" TargetMode="External"/><Relationship Id="rId66" Type="http://schemas.openxmlformats.org/officeDocument/2006/relationships/hyperlink" Target="http://nova-tex.ru/catalog/kurtki_plashchi/fossa_fossa_kurtka_zhenskaya_neylon_korichnevyy/" TargetMode="External"/><Relationship Id="rId87" Type="http://schemas.openxmlformats.org/officeDocument/2006/relationships/hyperlink" Target="http://nova-tex.ru/catalog/kurtki_plashchi/fossa_fossa_kurtka_zhenskaya_neylon_korichnevyy/" TargetMode="External"/><Relationship Id="rId61" Type="http://schemas.openxmlformats.org/officeDocument/2006/relationships/hyperlink" Target="http://nova-tex.ru/catalog/kurtki_plashchi/ritsa_ritsa_kurtka_zhenskaya_soft_shell_chernyy/" TargetMode="External"/><Relationship Id="rId82" Type="http://schemas.openxmlformats.org/officeDocument/2006/relationships/hyperlink" Target="http://nova-tex.ru/catalog/kurtki_plashchi/fossa_fossa_kurtka_zhenskaya_neylon_korichnevyy/" TargetMode="External"/><Relationship Id="rId19" Type="http://schemas.openxmlformats.org/officeDocument/2006/relationships/hyperlink" Target="http://nova-tex.ru/catalog/kostyumy/bagira_kostyum_zhenskiy_soft_shell_chernaya_pantera/" TargetMode="External"/><Relationship Id="rId14" Type="http://schemas.openxmlformats.org/officeDocument/2006/relationships/hyperlink" Target="http://nova-tex.ru/catalog/kostyumy/magnum_magnum_kostyum_soft_shell_na_flise_kamysh/" TargetMode="External"/><Relationship Id="rId30" Type="http://schemas.openxmlformats.org/officeDocument/2006/relationships/hyperlink" Target="http://nova-tex.ru/catalog/kostyumy/camp_kamp_kostyum_flis_les/" TargetMode="External"/><Relationship Id="rId35" Type="http://schemas.openxmlformats.org/officeDocument/2006/relationships/hyperlink" Target="http://nova-tex.ru/catalog/kostyumy/winchester_vinchester_kostyum_bavariya_korichnevyy/" TargetMode="External"/><Relationship Id="rId56" Type="http://schemas.openxmlformats.org/officeDocument/2006/relationships/hyperlink" Target="http://nova-tex.ru/catalog/kurtki_plashchi/ritsa_ritsa_kurtka_zhenskaya_soft_shell_chernyy/" TargetMode="External"/><Relationship Id="rId77" Type="http://schemas.openxmlformats.org/officeDocument/2006/relationships/hyperlink" Target="http://nova-tex.ru/catalog/kurtki_plashchi/fossa_fossa_kurtka_zhenskaya_neylon_korichnevyy/" TargetMode="External"/><Relationship Id="rId100" Type="http://schemas.openxmlformats.org/officeDocument/2006/relationships/hyperlink" Target="http://nova-tex.ru/catalog/prochee/golovnye_ubory/beysbolka_osen_winchester_vinchester_bavariya_les/" TargetMode="External"/><Relationship Id="rId105" Type="http://schemas.openxmlformats.org/officeDocument/2006/relationships/printerSettings" Target="../printerSettings/printerSettings2.bin"/><Relationship Id="rId8" Type="http://schemas.openxmlformats.org/officeDocument/2006/relationships/hyperlink" Target="http://nova-tex.ru/catalog/kostyumy/yakut_yakut_kostyum_muzhskoy_flis_korichnevyy/" TargetMode="External"/><Relationship Id="rId51" Type="http://schemas.openxmlformats.org/officeDocument/2006/relationships/hyperlink" Target="http://nova-tex.ru/catalog/bryuki/bryuki_zhenskie_soft_shell_korichnevyy/" TargetMode="External"/><Relationship Id="rId72" Type="http://schemas.openxmlformats.org/officeDocument/2006/relationships/hyperlink" Target="http://nova-tex.ru/catalog/kurtki_plashchi/fossa_fossa_kurtka_zhenskaya_neylon_korichnevyy/" TargetMode="External"/><Relationship Id="rId93" Type="http://schemas.openxmlformats.org/officeDocument/2006/relationships/hyperlink" Target="http://nova-tex.ru/catalog/prochee/golovnye_ubory/beysbolka_osen_magnum_soft_shell_kamysh_/" TargetMode="External"/><Relationship Id="rId98" Type="http://schemas.openxmlformats.org/officeDocument/2006/relationships/hyperlink" Target="http://nova-tex.ru/catalog/prochee/golovnye_ubory/beysbolka_magnum_osen_islandiya_khaki/" TargetMode="External"/><Relationship Id="rId3" Type="http://schemas.openxmlformats.org/officeDocument/2006/relationships/hyperlink" Target="http://nova-tex.ru/catalog/kurtki_plashchi/manchester_manchester_tolstovka_muzhskaya_flis_khaki/" TargetMode="External"/><Relationship Id="rId25" Type="http://schemas.openxmlformats.org/officeDocument/2006/relationships/hyperlink" Target="http://nova-tex.ru/catalog/kostyumy/magnum_osen_kostyum_islandiya_khaki_prokleennyy/" TargetMode="External"/><Relationship Id="rId46" Type="http://schemas.openxmlformats.org/officeDocument/2006/relationships/hyperlink" Target="http://nova-tex.ru/catalog/kostyumy/wolf_volf_kostyum_hunt_shell_korichnevyy/" TargetMode="External"/><Relationship Id="rId67" Type="http://schemas.openxmlformats.org/officeDocument/2006/relationships/hyperlink" Target="http://nova-tex.ru/catalog/kurtki_plashchi/fossa_fossa_kurtka_zhenskaya_neylon_korichnevyy/"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nova-tex.ru/catalog/zhilety/layt_zhilet_neylon_fuksiya/" TargetMode="External"/><Relationship Id="rId21" Type="http://schemas.openxmlformats.org/officeDocument/2006/relationships/hyperlink" Target="http://nova-tex.ru/catalog/zhilety/partizan_zhilet_taslan_zheltyy/" TargetMode="External"/><Relationship Id="rId42" Type="http://schemas.openxmlformats.org/officeDocument/2006/relationships/hyperlink" Target="http://nova-tex.ru/catalog/kurtki_plashchi/arctica_arktika_kurtka_taslan_chernyy/" TargetMode="External"/><Relationship Id="rId47" Type="http://schemas.openxmlformats.org/officeDocument/2006/relationships/hyperlink" Target="http://nova-tex.ru/catalog/kurtki_plashchi/arctica_arktika_kurtka_taslan_chernyy/" TargetMode="External"/><Relationship Id="rId63" Type="http://schemas.openxmlformats.org/officeDocument/2006/relationships/hyperlink" Target="http://nova-tex.ru/catalog/prochee/obuv_1/trekkingovye_botinki_arkhaim_arkaim_zamsh_rozovyy/" TargetMode="External"/><Relationship Id="rId68" Type="http://schemas.openxmlformats.org/officeDocument/2006/relationships/hyperlink" Target="http://nova-tex.ru/catalog/prochee/obuv_1/trekkingovye_botinki_fisht_fisht_nubuk_pod_vibram_sbsh_uturn_grafit_chernyy/" TargetMode="External"/><Relationship Id="rId2" Type="http://schemas.openxmlformats.org/officeDocument/2006/relationships/hyperlink" Target="http://nova-tex.ru/catalog/kurtki_plashchi/takho_tolstovka_flis_150gr_grafit/" TargetMode="External"/><Relationship Id="rId16" Type="http://schemas.openxmlformats.org/officeDocument/2006/relationships/hyperlink" Target="http://nova-tex.ru/catalog/kurtki_plashchi/mount_maunt_tolstovka_/" TargetMode="External"/><Relationship Id="rId29" Type="http://schemas.openxmlformats.org/officeDocument/2006/relationships/hyperlink" Target="https://nova-tex.ru/catalog/kostyumy/komito_komito_kostyum_zhenskiy_soft_shell_/" TargetMode="External"/><Relationship Id="rId11" Type="http://schemas.openxmlformats.org/officeDocument/2006/relationships/hyperlink" Target="http://nova-tex.ru/catalog/kurtki_plashchi/takho_tolstovka_flis_150gr_grafit/" TargetMode="External"/><Relationship Id="rId24" Type="http://schemas.openxmlformats.org/officeDocument/2006/relationships/hyperlink" Target="http://nova-tex.ru/catalog/zhilety/layt_zhilet_neylon_gorchitsa/" TargetMode="External"/><Relationship Id="rId32" Type="http://schemas.openxmlformats.org/officeDocument/2006/relationships/hyperlink" Target="https://nova-tex.ru/catalog/kostyumy/komito_komito_kostyum_zhenskiy_soft_shell_/" TargetMode="External"/><Relationship Id="rId37" Type="http://schemas.openxmlformats.org/officeDocument/2006/relationships/hyperlink" Target="http://nova-tex.ru/catalog/kostyumy/drayv_kostyum_neylon_siniy_seryy/" TargetMode="External"/><Relationship Id="rId40" Type="http://schemas.openxmlformats.org/officeDocument/2006/relationships/hyperlink" Target="http://nova-tex.ru/catalog/kostyumy/drayv_kostyum_neylon_siniy_seryy/" TargetMode="External"/><Relationship Id="rId45" Type="http://schemas.openxmlformats.org/officeDocument/2006/relationships/hyperlink" Target="http://nova-tex.ru/catalog/kurtki_plashchi/arctica_arktika_kurtka_taslan_chernyy/" TargetMode="External"/><Relationship Id="rId53" Type="http://schemas.openxmlformats.org/officeDocument/2006/relationships/hyperlink" Target="http://nova-tex.ru/catalog/kurtki_plashchi/arctica_arktika_kurtka_taslan_chernyy/" TargetMode="External"/><Relationship Id="rId58" Type="http://schemas.openxmlformats.org/officeDocument/2006/relationships/hyperlink" Target="http://nova-tex.ru/catalog/prochee/obuv_1/trekkingovye_botinki_dombay_dombay_nubuk_pod_vibram_korich_chernyy/" TargetMode="External"/><Relationship Id="rId66" Type="http://schemas.openxmlformats.org/officeDocument/2006/relationships/hyperlink" Target="http://nova-tex.ru/catalog/prochee/obuv_1/trekkingovye_botinki_fisht_fisht_nubuk_pod_vibram_sbsh_uturn_grafit_chernyy/" TargetMode="External"/><Relationship Id="rId74" Type="http://schemas.openxmlformats.org/officeDocument/2006/relationships/hyperlink" Target="http://nova-tex.ru/catalog/prochee/obuv_1/trekkingovye_botinki_iremel_iremel_zamsh_podoshva_vibram_grafit_goluboy/" TargetMode="External"/><Relationship Id="rId5" Type="http://schemas.openxmlformats.org/officeDocument/2006/relationships/hyperlink" Target="http://nova-tex.ru/catalog/kurtki_plashchi/takho_tolstovka_flis_150gr_grafit/" TargetMode="External"/><Relationship Id="rId61" Type="http://schemas.openxmlformats.org/officeDocument/2006/relationships/hyperlink" Target="http://nova-tex.ru/catalog/prochee/obuv_1/trekkingovye_botinki_arkhaim_arkaim_zamsh_khaki/" TargetMode="External"/><Relationship Id="rId19" Type="http://schemas.openxmlformats.org/officeDocument/2006/relationships/hyperlink" Target="http://nova-tex.ru/catalog/kurtki_plashchi/tolstovka_zhenskaya_payer_trikotazh_na_flise_zheltyy/" TargetMode="External"/><Relationship Id="rId14" Type="http://schemas.openxmlformats.org/officeDocument/2006/relationships/hyperlink" Target="http://nova-tex.ru/catalog/kurtki_plashchi/takho_tolstovka_flis_150gr_grafit/" TargetMode="External"/><Relationship Id="rId22" Type="http://schemas.openxmlformats.org/officeDocument/2006/relationships/hyperlink" Target="http://nova-tex.ru/catalog/zhilety/partizan_zhilet_taslan_zheltyy/" TargetMode="External"/><Relationship Id="rId27" Type="http://schemas.openxmlformats.org/officeDocument/2006/relationships/hyperlink" Target="http://nova-tex.ru/catalog/kostyumy/west_vest_kostyum_soft_shell_gorchitsa_khaki/" TargetMode="External"/><Relationship Id="rId30" Type="http://schemas.openxmlformats.org/officeDocument/2006/relationships/hyperlink" Target="https://nova-tex.ru/catalog/kostyumy/komito_komito_kostyum_zhenskiy_soft_shell_/" TargetMode="External"/><Relationship Id="rId35" Type="http://schemas.openxmlformats.org/officeDocument/2006/relationships/hyperlink" Target="http://nova-tex.ru/catalog/kostyumy/drayv_kostyum_neylon_siniy_seryy/" TargetMode="External"/><Relationship Id="rId43" Type="http://schemas.openxmlformats.org/officeDocument/2006/relationships/hyperlink" Target="http://nova-tex.ru/catalog/kurtki_plashchi/arctica_arktika_kurtka_taslan_chernyy/" TargetMode="External"/><Relationship Id="rId48" Type="http://schemas.openxmlformats.org/officeDocument/2006/relationships/hyperlink" Target="http://nova-tex.ru/catalog/kurtki_plashchi/arctica_arktika_kurtka_taslan_chernyy/" TargetMode="External"/><Relationship Id="rId56" Type="http://schemas.openxmlformats.org/officeDocument/2006/relationships/hyperlink" Target="http://nova-tex.ru/catalog/kurtki_plashchi/arctica_arktika_kurtka_taslan_chernyy/" TargetMode="External"/><Relationship Id="rId64" Type="http://schemas.openxmlformats.org/officeDocument/2006/relationships/hyperlink" Target="http://nova-tex.ru/catalog/prochee/obuv_1/trekkingovye_botinki_arkhaim_arkaim_zamsh_rozovyy/" TargetMode="External"/><Relationship Id="rId69" Type="http://schemas.openxmlformats.org/officeDocument/2006/relationships/hyperlink" Target="http://nova-tex.ru/catalog/prochee/obuv_1/trekkingovye_botinki_bolan_bolan_p_e_vstavki_iz_zamshi_siniy_ptbd_03bl/" TargetMode="External"/><Relationship Id="rId8" Type="http://schemas.openxmlformats.org/officeDocument/2006/relationships/hyperlink" Target="http://nova-tex.ru/catalog/kurtki_plashchi/takho_tolstovka_flis_150gr_grafit/" TargetMode="External"/><Relationship Id="rId51" Type="http://schemas.openxmlformats.org/officeDocument/2006/relationships/hyperlink" Target="http://nova-tex.ru/catalog/kurtki_plashchi/arctica_arktika_kurtka_taslan_chernyy/" TargetMode="External"/><Relationship Id="rId72" Type="http://schemas.openxmlformats.org/officeDocument/2006/relationships/hyperlink" Target="http://nova-tex.ru/catalog/prochee/obuv_1/trekkingovye_botinki_iremel_iremel_zamsh_podoshva_vibram_vishnya/" TargetMode="External"/><Relationship Id="rId3" Type="http://schemas.openxmlformats.org/officeDocument/2006/relationships/hyperlink" Target="http://nova-tex.ru/catalog/kurtki_plashchi/takho_tolstovka_zhenskaya_flis_150gr_goluboy/" TargetMode="External"/><Relationship Id="rId12" Type="http://schemas.openxmlformats.org/officeDocument/2006/relationships/hyperlink" Target="http://nova-tex.ru/catalog/kurtki_plashchi/takho_tolstovka_flis_150gr_grafit/" TargetMode="External"/><Relationship Id="rId17" Type="http://schemas.openxmlformats.org/officeDocument/2006/relationships/hyperlink" Target="http://nova-tex.ru/catalog/kurtki_plashchi/beila_beyla_tolstovka_zhenskaya_trikotazh_sv_zheltyy/" TargetMode="External"/><Relationship Id="rId25" Type="http://schemas.openxmlformats.org/officeDocument/2006/relationships/hyperlink" Target="http://nova-tex.ru/catalog/zhilety/layt_zhilet_neylon_fuksiya/" TargetMode="External"/><Relationship Id="rId33" Type="http://schemas.openxmlformats.org/officeDocument/2006/relationships/hyperlink" Target="http://nova-tex.ru/catalog/kostyumy/drayv_kostyum_neylon_siniy_seryy/" TargetMode="External"/><Relationship Id="rId38" Type="http://schemas.openxmlformats.org/officeDocument/2006/relationships/hyperlink" Target="http://nova-tex.ru/catalog/kostyumy/drayv_kostyum_neylon_siniy_seryy/" TargetMode="External"/><Relationship Id="rId46" Type="http://schemas.openxmlformats.org/officeDocument/2006/relationships/hyperlink" Target="http://nova-tex.ru/catalog/kurtki_plashchi/arctica_arktika_kurtka_taslan_chernyy/" TargetMode="External"/><Relationship Id="rId59" Type="http://schemas.openxmlformats.org/officeDocument/2006/relationships/hyperlink" Target="http://nova-tex.ru/catalog/prochee/obuv_1/trekkingovye_botinki_kazbek_kazbek_zamsh_grafit_gorchitsa/" TargetMode="External"/><Relationship Id="rId67" Type="http://schemas.openxmlformats.org/officeDocument/2006/relationships/hyperlink" Target="http://nova-tex.ru/catalog/prochee/obuv_1/trekkingovye_botinki_fisht_fisht_nubuk_pod_vibram_sbsh_uturn_grafit_chernyy/" TargetMode="External"/><Relationship Id="rId20" Type="http://schemas.openxmlformats.org/officeDocument/2006/relationships/hyperlink" Target="http://nova-tex.ru/catalog/kurtki_plashchi/tolstovka_zhenskaya_payer_trikotazh_na_flise_zheltyy/" TargetMode="External"/><Relationship Id="rId41" Type="http://schemas.openxmlformats.org/officeDocument/2006/relationships/hyperlink" Target="http://nova-tex.ru/catalog/kurtki_plashchi/arctica_arktika_kurtka_taslan_chernyy/" TargetMode="External"/><Relationship Id="rId54" Type="http://schemas.openxmlformats.org/officeDocument/2006/relationships/hyperlink" Target="http://nova-tex.ru/catalog/kurtki_plashchi/arctica_arktika_kurtka_taslan_chernyy/" TargetMode="External"/><Relationship Id="rId62" Type="http://schemas.openxmlformats.org/officeDocument/2006/relationships/hyperlink" Target="http://nova-tex.ru/catalog/prochee/obuv_1/trekkingovye_botinki_arkhaim_arkaim_zamsh_khaki/" TargetMode="External"/><Relationship Id="rId70" Type="http://schemas.openxmlformats.org/officeDocument/2006/relationships/hyperlink" Target="http://nova-tex.ru/catalog/prochee/obuv_1/trekkingovye_botinki_bolan_bolan_p_e_vstavki_iz_zamshi_siniy_ptbd_03bl/" TargetMode="External"/><Relationship Id="rId75" Type="http://schemas.openxmlformats.org/officeDocument/2006/relationships/printerSettings" Target="../printerSettings/printerSettings3.bin"/><Relationship Id="rId1" Type="http://schemas.openxmlformats.org/officeDocument/2006/relationships/hyperlink" Target="http://nova-tex.ru/catalog/kurtki_plashchi/takho_tolstovka_flis_150gr_grafit/" TargetMode="External"/><Relationship Id="rId6" Type="http://schemas.openxmlformats.org/officeDocument/2006/relationships/hyperlink" Target="http://nova-tex.ru/catalog/kurtki_plashchi/takho_tolstovka_flis_150gr_grafit/" TargetMode="External"/><Relationship Id="rId15" Type="http://schemas.openxmlformats.org/officeDocument/2006/relationships/hyperlink" Target="http://nova-tex.ru/catalog/kurtki_plashchi/mount_maunt_tolstovka_/" TargetMode="External"/><Relationship Id="rId23" Type="http://schemas.openxmlformats.org/officeDocument/2006/relationships/hyperlink" Target="http://nova-tex.ru/catalog/zhilety/layt_zhilet_neylon_gorchitsa/" TargetMode="External"/><Relationship Id="rId28" Type="http://schemas.openxmlformats.org/officeDocument/2006/relationships/hyperlink" Target="http://nova-tex.ru/catalog/kostyumy/west_vest_kostyum_soft_shell_gorchitsa_khaki/" TargetMode="External"/><Relationship Id="rId36" Type="http://schemas.openxmlformats.org/officeDocument/2006/relationships/hyperlink" Target="http://nova-tex.ru/catalog/kostyumy/drayv_kostyum_neylon_siniy_seryy/" TargetMode="External"/><Relationship Id="rId49" Type="http://schemas.openxmlformats.org/officeDocument/2006/relationships/hyperlink" Target="http://nova-tex.ru/catalog/kurtki_plashchi/arctica_arktika_kurtka_taslan_chernyy/" TargetMode="External"/><Relationship Id="rId57" Type="http://schemas.openxmlformats.org/officeDocument/2006/relationships/hyperlink" Target="http://nova-tex.ru/catalog/prochee/obuv_1/trekkingovye_botinki_dombay_dombay_nubuk_pod_vibram_korich_chernyy/" TargetMode="External"/><Relationship Id="rId10" Type="http://schemas.openxmlformats.org/officeDocument/2006/relationships/hyperlink" Target="http://nova-tex.ru/catalog/kurtki_plashchi/takho_tolstovka_flis_150gr_grafit/" TargetMode="External"/><Relationship Id="rId31" Type="http://schemas.openxmlformats.org/officeDocument/2006/relationships/hyperlink" Target="https://nova-tex.ru/catalog/kostyumy/komito_komito_kostyum_zhenskiy_soft_shell_/" TargetMode="External"/><Relationship Id="rId44" Type="http://schemas.openxmlformats.org/officeDocument/2006/relationships/hyperlink" Target="http://nova-tex.ru/catalog/kurtki_plashchi/arctica_arktika_kurtka_taslan_chernyy/" TargetMode="External"/><Relationship Id="rId52" Type="http://schemas.openxmlformats.org/officeDocument/2006/relationships/hyperlink" Target="http://nova-tex.ru/catalog/kurtki_plashchi/arctica_arktika_kurtka_taslan_chernyy/" TargetMode="External"/><Relationship Id="rId60" Type="http://schemas.openxmlformats.org/officeDocument/2006/relationships/hyperlink" Target="http://nova-tex.ru/catalog/prochee/obuv_1/trekkingovye_botinki_kazbek_kazbek_zamsh_grafit_gorchitsa/" TargetMode="External"/><Relationship Id="rId65" Type="http://schemas.openxmlformats.org/officeDocument/2006/relationships/hyperlink" Target="http://nova-tex.ru/catalog/prochee/obuv_1/trekkingovye_botinki_fisht_fisht_nubuk_pod_vibram_sbsh_uturn_grafit_chernyy/" TargetMode="External"/><Relationship Id="rId73" Type="http://schemas.openxmlformats.org/officeDocument/2006/relationships/hyperlink" Target="http://nova-tex.ru/catalog/prochee/obuv_1/trekkingovye_botinki_iremel_iremel_zamsh_podoshva_vibram_grafit_goluboy/" TargetMode="External"/><Relationship Id="rId4" Type="http://schemas.openxmlformats.org/officeDocument/2006/relationships/hyperlink" Target="http://nova-tex.ru/catalog/kurtki_plashchi/takho_tolstovka_zhenskaya_flis_150gr_goluboy/" TargetMode="External"/><Relationship Id="rId9" Type="http://schemas.openxmlformats.org/officeDocument/2006/relationships/hyperlink" Target="http://nova-tex.ru/catalog/kurtki_plashchi/takho_tolstovka_flis_150gr_grafit/" TargetMode="External"/><Relationship Id="rId13" Type="http://schemas.openxmlformats.org/officeDocument/2006/relationships/hyperlink" Target="http://nova-tex.ru/catalog/kurtki_plashchi/takho_tolstovka_flis_150gr_grafit/" TargetMode="External"/><Relationship Id="rId18" Type="http://schemas.openxmlformats.org/officeDocument/2006/relationships/hyperlink" Target="http://nova-tex.ru/catalog/kurtki_plashchi/beila_beyla_tolstovka_zhenskaya_trikotazh_sv_zheltyy/" TargetMode="External"/><Relationship Id="rId39" Type="http://schemas.openxmlformats.org/officeDocument/2006/relationships/hyperlink" Target="http://nova-tex.ru/catalog/kostyumy/drayv_kostyum_neylon_siniy_seryy/" TargetMode="External"/><Relationship Id="rId34" Type="http://schemas.openxmlformats.org/officeDocument/2006/relationships/hyperlink" Target="http://nova-tex.ru/catalog/kostyumy/drayv_kostyum_neylon_siniy_seryy/" TargetMode="External"/><Relationship Id="rId50" Type="http://schemas.openxmlformats.org/officeDocument/2006/relationships/hyperlink" Target="http://nova-tex.ru/catalog/kurtki_plashchi/arctica_arktika_kurtka_taslan_chernyy/" TargetMode="External"/><Relationship Id="rId55" Type="http://schemas.openxmlformats.org/officeDocument/2006/relationships/hyperlink" Target="http://nova-tex.ru/catalog/kurtki_plashchi/arctica_arktika_kurtka_taslan_chernyy/" TargetMode="External"/><Relationship Id="rId76" Type="http://schemas.openxmlformats.org/officeDocument/2006/relationships/drawing" Target="../drawings/drawing4.xml"/><Relationship Id="rId7" Type="http://schemas.openxmlformats.org/officeDocument/2006/relationships/hyperlink" Target="http://nova-tex.ru/catalog/kurtki_plashchi/takho_tolstovka_flis_150gr_grafit/" TargetMode="External"/><Relationship Id="rId71" Type="http://schemas.openxmlformats.org/officeDocument/2006/relationships/hyperlink" Target="http://nova-tex.ru/catalog/prochee/obuv_1/trekkingovye_botinki_iremel_iremel_zamsh_podoshva_vibram_vishnya/"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nova-tex.ru/catalog/kurtki_plashchi/phantom_fantom_kurtka_soft_shell_chernyy/" TargetMode="External"/><Relationship Id="rId21" Type="http://schemas.openxmlformats.org/officeDocument/2006/relationships/hyperlink" Target="http://nova-tex.ru/catalog/kurtki_plashchi/bastion_bastion_kurtka_soft_shell_oliva/" TargetMode="External"/><Relationship Id="rId34" Type="http://schemas.openxmlformats.org/officeDocument/2006/relationships/hyperlink" Target="http://nova-tex.ru/catalog/kurtki_plashchi/sherman_kurtka_neylon_oliva/" TargetMode="External"/><Relationship Id="rId42" Type="http://schemas.openxmlformats.org/officeDocument/2006/relationships/hyperlink" Target="http://nova-tex.ru/catalog/kurtki_plashchi/sherman_kurtka_neylon_oliva/" TargetMode="External"/><Relationship Id="rId47" Type="http://schemas.openxmlformats.org/officeDocument/2006/relationships/hyperlink" Target="http://nova-tex.ru/catalog/kurtki_plashchi/sherman_kurtka_neylon_oliva/" TargetMode="External"/><Relationship Id="rId50" Type="http://schemas.openxmlformats.org/officeDocument/2006/relationships/hyperlink" Target="http://nova-tex.ru/catalog/kurtki_plashchi/sherman_kurtka_neylon_oliva/" TargetMode="External"/><Relationship Id="rId55" Type="http://schemas.openxmlformats.org/officeDocument/2006/relationships/hyperlink" Target="http://nova-tex.ru/catalog/kurtki_plashchi/sherman_kurtka_neylon_oliva/" TargetMode="External"/><Relationship Id="rId63" Type="http://schemas.openxmlformats.org/officeDocument/2006/relationships/hyperlink" Target="http://nova-tex.ru/catalog/kurtki_plashchi/sherman_kurtka_neylon_oliva/" TargetMode="External"/><Relationship Id="rId68" Type="http://schemas.openxmlformats.org/officeDocument/2006/relationships/drawing" Target="../drawings/drawing5.xml"/><Relationship Id="rId7" Type="http://schemas.openxmlformats.org/officeDocument/2006/relationships/hyperlink" Target="https://nova-tex.ru/" TargetMode="External"/><Relationship Id="rId2" Type="http://schemas.openxmlformats.org/officeDocument/2006/relationships/hyperlink" Target="https://nova-tex.ru/" TargetMode="External"/><Relationship Id="rId16" Type="http://schemas.openxmlformats.org/officeDocument/2006/relationships/hyperlink" Target="http://nova-tex.ru/catalog/zhilety/phantom_fantom_zhilet_muzhskoy_neylon_oliva/" TargetMode="External"/><Relationship Id="rId29" Type="http://schemas.openxmlformats.org/officeDocument/2006/relationships/hyperlink" Target="http://nova-tex.ru/catalog/kurtki_plashchi/phantom_fantom_kurtka_soft_shell_oliva/" TargetMode="External"/><Relationship Id="rId11" Type="http://schemas.openxmlformats.org/officeDocument/2006/relationships/hyperlink" Target="http://nova-tex.ru/catalog/kurtki_plashchi/legion_legion_tolstovka_flis_chernyy/" TargetMode="External"/><Relationship Id="rId24" Type="http://schemas.openxmlformats.org/officeDocument/2006/relationships/hyperlink" Target="http://nova-tex.ru/catalog/kurtki_plashchi/bastion_bastion_kurtka_soft_shell_chernyy/" TargetMode="External"/><Relationship Id="rId32" Type="http://schemas.openxmlformats.org/officeDocument/2006/relationships/hyperlink" Target="http://nova-tex.ru/catalog/kurtki_plashchi/sherman_kurtka_neylon_chernyy/" TargetMode="External"/><Relationship Id="rId37" Type="http://schemas.openxmlformats.org/officeDocument/2006/relationships/hyperlink" Target="http://nova-tex.ru/catalog/kurtki_plashchi/sherman_kurtka_neylon_oliva/" TargetMode="External"/><Relationship Id="rId40" Type="http://schemas.openxmlformats.org/officeDocument/2006/relationships/hyperlink" Target="http://nova-tex.ru/catalog/kurtki_plashchi/sherman_kurtka_neylon_oliva/" TargetMode="External"/><Relationship Id="rId45" Type="http://schemas.openxmlformats.org/officeDocument/2006/relationships/hyperlink" Target="http://nova-tex.ru/catalog/kurtki_plashchi/sherman_kurtka_neylon_oliva/" TargetMode="External"/><Relationship Id="rId53" Type="http://schemas.openxmlformats.org/officeDocument/2006/relationships/hyperlink" Target="http://nova-tex.ru/catalog/kurtki_plashchi/sherman_kurtka_neylon_oliva/" TargetMode="External"/><Relationship Id="rId58" Type="http://schemas.openxmlformats.org/officeDocument/2006/relationships/hyperlink" Target="http://nova-tex.ru/catalog/kurtki_plashchi/sherman_kurtka_neylon_oliva/" TargetMode="External"/><Relationship Id="rId66" Type="http://schemas.openxmlformats.org/officeDocument/2006/relationships/hyperlink" Target="http://nova-tex.ru/catalog/kurtki_plashchi/sherman_kurtka_neylon_oliva/" TargetMode="External"/><Relationship Id="rId5" Type="http://schemas.openxmlformats.org/officeDocument/2006/relationships/hyperlink" Target="https://nova-tex.ru/" TargetMode="External"/><Relationship Id="rId61" Type="http://schemas.openxmlformats.org/officeDocument/2006/relationships/hyperlink" Target="http://nova-tex.ru/catalog/kurtki_plashchi/sherman_kurtka_neylon_oliva/" TargetMode="External"/><Relationship Id="rId19" Type="http://schemas.openxmlformats.org/officeDocument/2006/relationships/hyperlink" Target="http://nova-tex.ru/catalog/bryuki/alligator_alligator_bryuki_soft_shell_oliva/" TargetMode="External"/><Relationship Id="rId14" Type="http://schemas.openxmlformats.org/officeDocument/2006/relationships/hyperlink" Target="http://nova-tex.ru/catalog/kurtki_plashchi/legion_legion_tolstovka_flis_seryy/" TargetMode="External"/><Relationship Id="rId22" Type="http://schemas.openxmlformats.org/officeDocument/2006/relationships/hyperlink" Target="http://nova-tex.ru/catalog/kurtki_plashchi/bastion_bastion_kurtka_soft_shell_oliva/" TargetMode="External"/><Relationship Id="rId27" Type="http://schemas.openxmlformats.org/officeDocument/2006/relationships/hyperlink" Target="http://nova-tex.ru/catalog/kurtki_plashchi/phantom_fantom_kurtka_soft_shell_seryy/" TargetMode="External"/><Relationship Id="rId30" Type="http://schemas.openxmlformats.org/officeDocument/2006/relationships/hyperlink" Target="http://nova-tex.ru/catalog/kurtki_plashchi/phantom_fantom_kurtka_soft_shell_oliva/" TargetMode="External"/><Relationship Id="rId35" Type="http://schemas.openxmlformats.org/officeDocument/2006/relationships/hyperlink" Target="http://nova-tex.ru/catalog/kurtki_plashchi/sherman_kurtka_neylon_oliva/" TargetMode="External"/><Relationship Id="rId43" Type="http://schemas.openxmlformats.org/officeDocument/2006/relationships/hyperlink" Target="http://nova-tex.ru/catalog/kurtki_plashchi/sherman_kurtka_neylon_oliva/" TargetMode="External"/><Relationship Id="rId48" Type="http://schemas.openxmlformats.org/officeDocument/2006/relationships/hyperlink" Target="http://nova-tex.ru/catalog/kurtki_plashchi/sherman_kurtka_neylon_oliva/" TargetMode="External"/><Relationship Id="rId56" Type="http://schemas.openxmlformats.org/officeDocument/2006/relationships/hyperlink" Target="http://nova-tex.ru/catalog/kurtki_plashchi/sherman_kurtka_neylon_oliva/" TargetMode="External"/><Relationship Id="rId64" Type="http://schemas.openxmlformats.org/officeDocument/2006/relationships/hyperlink" Target="http://nova-tex.ru/catalog/kurtki_plashchi/sherman_kurtka_neylon_oliva/" TargetMode="External"/><Relationship Id="rId8" Type="http://schemas.openxmlformats.org/officeDocument/2006/relationships/hyperlink" Target="https://nova-tex.ru/" TargetMode="External"/><Relationship Id="rId51" Type="http://schemas.openxmlformats.org/officeDocument/2006/relationships/hyperlink" Target="http://nova-tex.ru/catalog/kurtki_plashchi/sherman_kurtka_neylon_oliva/" TargetMode="External"/><Relationship Id="rId3" Type="http://schemas.openxmlformats.org/officeDocument/2006/relationships/hyperlink" Target="https://nova-tex.ru/" TargetMode="External"/><Relationship Id="rId12" Type="http://schemas.openxmlformats.org/officeDocument/2006/relationships/hyperlink" Target="http://nova-tex.ru/catalog/kurtki_plashchi/legion_legion_tolstovka_flis_chernyy/" TargetMode="External"/><Relationship Id="rId17" Type="http://schemas.openxmlformats.org/officeDocument/2006/relationships/hyperlink" Target="http://nova-tex.ru/catalog/kurtki_plashchi/legion_legion_tolstovka_flis_koyot/" TargetMode="External"/><Relationship Id="rId25" Type="http://schemas.openxmlformats.org/officeDocument/2006/relationships/hyperlink" Target="http://nova-tex.ru/catalog/kurtki_plashchi/phantom_fantom_kurtka_soft_shell_chernyy/" TargetMode="External"/><Relationship Id="rId33" Type="http://schemas.openxmlformats.org/officeDocument/2006/relationships/hyperlink" Target="http://nova-tex.ru/catalog/kurtki_plashchi/sherman_kurtka_neylon_oliva/" TargetMode="External"/><Relationship Id="rId38" Type="http://schemas.openxmlformats.org/officeDocument/2006/relationships/hyperlink" Target="http://nova-tex.ru/catalog/kurtki_plashchi/sherman_kurtka_neylon_oliva/" TargetMode="External"/><Relationship Id="rId46" Type="http://schemas.openxmlformats.org/officeDocument/2006/relationships/hyperlink" Target="http://nova-tex.ru/catalog/kurtki_plashchi/sherman_kurtka_neylon_oliva/" TargetMode="External"/><Relationship Id="rId59" Type="http://schemas.openxmlformats.org/officeDocument/2006/relationships/hyperlink" Target="http://nova-tex.ru/catalog/kurtki_plashchi/sherman_kurtka_neylon_oliva/" TargetMode="External"/><Relationship Id="rId67" Type="http://schemas.openxmlformats.org/officeDocument/2006/relationships/printerSettings" Target="../printerSettings/printerSettings4.bin"/><Relationship Id="rId20" Type="http://schemas.openxmlformats.org/officeDocument/2006/relationships/hyperlink" Target="http://nova-tex.ru/catalog/bryuki/alligator_alligator_bryuki_soft_shell_oliva/" TargetMode="External"/><Relationship Id="rId41" Type="http://schemas.openxmlformats.org/officeDocument/2006/relationships/hyperlink" Target="http://nova-tex.ru/catalog/kurtki_plashchi/sherman_kurtka_neylon_oliva/" TargetMode="External"/><Relationship Id="rId54" Type="http://schemas.openxmlformats.org/officeDocument/2006/relationships/hyperlink" Target="http://nova-tex.ru/catalog/kurtki_plashchi/sherman_kurtka_neylon_oliva/" TargetMode="External"/><Relationship Id="rId62" Type="http://schemas.openxmlformats.org/officeDocument/2006/relationships/hyperlink" Target="http://nova-tex.ru/catalog/kurtki_plashchi/sherman_kurtka_neylon_oliva/" TargetMode="External"/><Relationship Id="rId1" Type="http://schemas.openxmlformats.org/officeDocument/2006/relationships/hyperlink" Target="https://nova-tex.ru/" TargetMode="External"/><Relationship Id="rId6" Type="http://schemas.openxmlformats.org/officeDocument/2006/relationships/hyperlink" Target="https://nova-tex.ru/" TargetMode="External"/><Relationship Id="rId15" Type="http://schemas.openxmlformats.org/officeDocument/2006/relationships/hyperlink" Target="http://nova-tex.ru/catalog/zhilety/phantom_fantom_zhilet_muzhskoy_neylon_oliva/" TargetMode="External"/><Relationship Id="rId23" Type="http://schemas.openxmlformats.org/officeDocument/2006/relationships/hyperlink" Target="http://nova-tex.ru/catalog/kurtki_plashchi/bastion_bastion_kurtka_soft_shell_chernyy/" TargetMode="External"/><Relationship Id="rId28" Type="http://schemas.openxmlformats.org/officeDocument/2006/relationships/hyperlink" Target="http://nova-tex.ru/catalog/kurtki_plashchi/phantom_fantom_kurtka_soft_shell_seryy/" TargetMode="External"/><Relationship Id="rId36" Type="http://schemas.openxmlformats.org/officeDocument/2006/relationships/hyperlink" Target="http://nova-tex.ru/catalog/kurtki_plashchi/sherman_kurtka_neylon_oliva/" TargetMode="External"/><Relationship Id="rId49" Type="http://schemas.openxmlformats.org/officeDocument/2006/relationships/hyperlink" Target="http://nova-tex.ru/catalog/kurtki_plashchi/sherman_kurtka_neylon_oliva/" TargetMode="External"/><Relationship Id="rId57" Type="http://schemas.openxmlformats.org/officeDocument/2006/relationships/hyperlink" Target="http://nova-tex.ru/catalog/kurtki_plashchi/sherman_kurtka_neylon_oliva/" TargetMode="External"/><Relationship Id="rId10" Type="http://schemas.openxmlformats.org/officeDocument/2006/relationships/hyperlink" Target="http://nova-tex.ru/catalog/kurtki_plashchi/legion_legion_tolstovka_flis_oliva/" TargetMode="External"/><Relationship Id="rId31" Type="http://schemas.openxmlformats.org/officeDocument/2006/relationships/hyperlink" Target="http://nova-tex.ru/catalog/kurtki_plashchi/sherman_kurtka_neylon_chernyy/" TargetMode="External"/><Relationship Id="rId44" Type="http://schemas.openxmlformats.org/officeDocument/2006/relationships/hyperlink" Target="http://nova-tex.ru/catalog/kurtki_plashchi/sherman_kurtka_neylon_oliva/" TargetMode="External"/><Relationship Id="rId52" Type="http://schemas.openxmlformats.org/officeDocument/2006/relationships/hyperlink" Target="http://nova-tex.ru/catalog/kurtki_plashchi/sherman_kurtka_neylon_oliva/" TargetMode="External"/><Relationship Id="rId60" Type="http://schemas.openxmlformats.org/officeDocument/2006/relationships/hyperlink" Target="http://nova-tex.ru/catalog/kurtki_plashchi/sherman_kurtka_neylon_oliva/" TargetMode="External"/><Relationship Id="rId65" Type="http://schemas.openxmlformats.org/officeDocument/2006/relationships/hyperlink" Target="http://nova-tex.ru/catalog/kurtki_plashchi/sherman_kurtka_neylon_oliva/" TargetMode="External"/><Relationship Id="rId4" Type="http://schemas.openxmlformats.org/officeDocument/2006/relationships/hyperlink" Target="https://nova-tex.ru/" TargetMode="External"/><Relationship Id="rId9" Type="http://schemas.openxmlformats.org/officeDocument/2006/relationships/hyperlink" Target="http://nova-tex.ru/catalog/kurtki_plashchi/legion_legion_tolstovka_flis_oliva/" TargetMode="External"/><Relationship Id="rId13" Type="http://schemas.openxmlformats.org/officeDocument/2006/relationships/hyperlink" Target="http://nova-tex.ru/catalog/kurtki_plashchi/legion_legion_tolstovka_flis_seryy/" TargetMode="External"/><Relationship Id="rId18" Type="http://schemas.openxmlformats.org/officeDocument/2006/relationships/hyperlink" Target="http://nova-tex.ru/catalog/kurtki_plashchi/legion_legion_tolstovka_flis_koyot/" TargetMode="External"/><Relationship Id="rId39" Type="http://schemas.openxmlformats.org/officeDocument/2006/relationships/hyperlink" Target="http://nova-tex.ru/catalog/kurtki_plashchi/sherman_kurtka_neylon_oliva/"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nova-tex.ru/catalog/kostyumy/gorka_osen_zhenskiy_kostyum_dupleks_varan_orion/" TargetMode="External"/><Relationship Id="rId13" Type="http://schemas.openxmlformats.org/officeDocument/2006/relationships/hyperlink" Target="http://nova-tex.ru/catalog/kostyumy/gorka_osen_kostyum_dupleks_kanon_orion/" TargetMode="External"/><Relationship Id="rId18" Type="http://schemas.openxmlformats.org/officeDocument/2006/relationships/hyperlink" Target="http://nova-tex.ru/catalog/kostyumy/svell_kostyum_poloflis_t_kamysh_orion/" TargetMode="External"/><Relationship Id="rId26" Type="http://schemas.openxmlformats.org/officeDocument/2006/relationships/hyperlink" Target="http://nova-tex.ru/catalog/detskoe/bars_kostyum_poloflis_khaki_orion_detskiy/" TargetMode="External"/><Relationship Id="rId3" Type="http://schemas.openxmlformats.org/officeDocument/2006/relationships/hyperlink" Target="http://nova-tex.ru/catalog/prochee/termobele/termobele_detskoe_balu_flis_streych_seryy/" TargetMode="External"/><Relationship Id="rId21" Type="http://schemas.openxmlformats.org/officeDocument/2006/relationships/hyperlink" Target="http://nova-tex.ru/catalog/kostyumy/bars_kostyum_poloflis_grafit_orion/" TargetMode="External"/><Relationship Id="rId7" Type="http://schemas.openxmlformats.org/officeDocument/2006/relationships/hyperlink" Target="http://nova-tex.ru/catalog/kostyumy/gorka_osen_zhenskiy_kostyum_dupleks_varan_orion/" TargetMode="External"/><Relationship Id="rId12" Type="http://schemas.openxmlformats.org/officeDocument/2006/relationships/hyperlink" Target="http://nova-tex.ru/catalog/kostyumy/gorka_osen_kostyum_dupleks_kanon_orion/" TargetMode="External"/><Relationship Id="rId17" Type="http://schemas.openxmlformats.org/officeDocument/2006/relationships/hyperlink" Target="http://nova-tex.ru/catalog/kostyumy/svell_kostyum_poloflis_t_kamysh_orion/" TargetMode="External"/><Relationship Id="rId25" Type="http://schemas.openxmlformats.org/officeDocument/2006/relationships/hyperlink" Target="http://nova-tex.ru/catalog/detskoe/bars_kostyum_poloflis_khaki_orion_detskiy/" TargetMode="External"/><Relationship Id="rId2" Type="http://schemas.openxmlformats.org/officeDocument/2006/relationships/hyperlink" Target="https://nova-tex.ru/" TargetMode="External"/><Relationship Id="rId16" Type="http://schemas.openxmlformats.org/officeDocument/2006/relationships/hyperlink" Target="http://nova-tex.ru/catalog/kostyumy/gorka_osen_kostyum_dupleks_kanon_orion/" TargetMode="External"/><Relationship Id="rId20" Type="http://schemas.openxmlformats.org/officeDocument/2006/relationships/hyperlink" Target="http://nova-tex.ru/catalog/kostyumy/bars_kostyum_poloflis_khaki_orion/" TargetMode="External"/><Relationship Id="rId29" Type="http://schemas.openxmlformats.org/officeDocument/2006/relationships/hyperlink" Target="http://nova-tex.ru/catalog/detskoe/kostyum_bars_new_poloflis_khaki_detskiy_kvest/" TargetMode="External"/><Relationship Id="rId1" Type="http://schemas.openxmlformats.org/officeDocument/2006/relationships/hyperlink" Target="https://nova-tex.ru/" TargetMode="External"/><Relationship Id="rId6" Type="http://schemas.openxmlformats.org/officeDocument/2006/relationships/hyperlink" Target="http://nova-tex.ru/catalog/prochee/termobele/termobele_detskoe_balu_flis_streych_seryy/" TargetMode="External"/><Relationship Id="rId11" Type="http://schemas.openxmlformats.org/officeDocument/2006/relationships/hyperlink" Target="http://nova-tex.ru/catalog/kostyumy/gorka_osen_kostyum_dupleks_kanon_orion/" TargetMode="External"/><Relationship Id="rId24" Type="http://schemas.openxmlformats.org/officeDocument/2006/relationships/hyperlink" Target="http://nova-tex.ru/catalog/detskoe/bars_kostyum_poloflis_khaki_orion_detskiy/" TargetMode="External"/><Relationship Id="rId32" Type="http://schemas.openxmlformats.org/officeDocument/2006/relationships/drawing" Target="../drawings/drawing6.xml"/><Relationship Id="rId5" Type="http://schemas.openxmlformats.org/officeDocument/2006/relationships/hyperlink" Target="http://nova-tex.ru/catalog/prochee/termobele/termobele_detskoe_balu_flis_streych_seryy/" TargetMode="External"/><Relationship Id="rId15" Type="http://schemas.openxmlformats.org/officeDocument/2006/relationships/hyperlink" Target="http://nova-tex.ru/catalog/kostyumy/gorka_osen_kostyum_dupleks_kanon_orion/" TargetMode="External"/><Relationship Id="rId23" Type="http://schemas.openxmlformats.org/officeDocument/2006/relationships/hyperlink" Target="http://nova-tex.ru/catalog/detskoe/bars_kostyum_poloflis_khaki_orion_detskiy/" TargetMode="External"/><Relationship Id="rId28" Type="http://schemas.openxmlformats.org/officeDocument/2006/relationships/hyperlink" Target="http://nova-tex.ru/catalog/detskoe/kostyum_bars_new_poloflis_khaki_detskiy_kvest/" TargetMode="External"/><Relationship Id="rId10" Type="http://schemas.openxmlformats.org/officeDocument/2006/relationships/hyperlink" Target="http://nova-tex.ru/catalog/kostyumy/svell_s_kombinezonom_kostyum_poloflis_khaki/" TargetMode="External"/><Relationship Id="rId19" Type="http://schemas.openxmlformats.org/officeDocument/2006/relationships/hyperlink" Target="http://nova-tex.ru/catalog/kostyumy/bars_kostyum_poloflis_khaki_orion/" TargetMode="External"/><Relationship Id="rId31" Type="http://schemas.openxmlformats.org/officeDocument/2006/relationships/printerSettings" Target="../printerSettings/printerSettings5.bin"/><Relationship Id="rId4" Type="http://schemas.openxmlformats.org/officeDocument/2006/relationships/hyperlink" Target="http://nova-tex.ru/catalog/prochee/termobele/termobele_detskoe_balu_flis_streych_seryy/" TargetMode="External"/><Relationship Id="rId9" Type="http://schemas.openxmlformats.org/officeDocument/2006/relationships/hyperlink" Target="http://nova-tex.ru/catalog/kostyumy/svell_s_kombinezonom_kostyum_poloflis_khaki/" TargetMode="External"/><Relationship Id="rId14" Type="http://schemas.openxmlformats.org/officeDocument/2006/relationships/hyperlink" Target="http://nova-tex.ru/catalog/kostyumy/gorka_osen_kostyum_dupleks_kanon_orion/" TargetMode="External"/><Relationship Id="rId22" Type="http://schemas.openxmlformats.org/officeDocument/2006/relationships/hyperlink" Target="http://nova-tex.ru/catalog/kostyumy/bars_kostyum_poloflis_grafit_orion/" TargetMode="External"/><Relationship Id="rId27" Type="http://schemas.openxmlformats.org/officeDocument/2006/relationships/hyperlink" Target="http://nova-tex.ru/catalog/detskoe/kostyum_bars_new_poloflis_khaki_detskiy_kvest/" TargetMode="External"/><Relationship Id="rId30" Type="http://schemas.openxmlformats.org/officeDocument/2006/relationships/hyperlink" Target="http://nova-tex.ru/catalog/detskoe/kostyum_bars_new_poloflis_khaki_detskiy_kvest/"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nova-tex.ru/" TargetMode="External"/><Relationship Id="rId1" Type="http://schemas.openxmlformats.org/officeDocument/2006/relationships/hyperlink" Target="https://nova-tex.ru/"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nova-tex.ru/" TargetMode="External"/><Relationship Id="rId1" Type="http://schemas.openxmlformats.org/officeDocument/2006/relationships/hyperlink" Target="https://nova-tex.ru/" TargetMode="External"/><Relationship Id="rId4"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844D5-E5B0-45A8-81AE-18F428A08D9C}">
  <sheetPr>
    <tabColor theme="0" tint="-4.9989318521683403E-2"/>
  </sheetPr>
  <dimension ref="A1:AL65"/>
  <sheetViews>
    <sheetView topLeftCell="A4" zoomScale="70" zoomScaleNormal="70" workbookViewId="0">
      <selection activeCell="A62" sqref="A62:C65"/>
    </sheetView>
  </sheetViews>
  <sheetFormatPr defaultRowHeight="15.75"/>
  <cols>
    <col min="1" max="1" width="40.6640625" style="70" bestFit="1" customWidth="1"/>
    <col min="2" max="2" width="77.1640625" style="70" customWidth="1"/>
    <col min="3" max="3" width="48.6640625" style="70" customWidth="1"/>
    <col min="4" max="5" width="40.6640625" style="70" bestFit="1" customWidth="1"/>
    <col min="6" max="6" width="37.5" style="70" bestFit="1" customWidth="1"/>
    <col min="7" max="8" width="47" style="70" customWidth="1"/>
    <col min="9" max="9" width="25.33203125" style="70" hidden="1" customWidth="1"/>
    <col min="10" max="10" width="51.83203125" style="70" hidden="1" customWidth="1"/>
    <col min="11" max="11" width="38.5" style="70" hidden="1" customWidth="1"/>
    <col min="12" max="12" width="25.5" style="70" hidden="1" customWidth="1"/>
    <col min="13" max="13" width="47" style="70" hidden="1" customWidth="1"/>
    <col min="14" max="14" width="37.5" style="70" hidden="1" customWidth="1"/>
    <col min="15" max="24" width="47" style="70" hidden="1" customWidth="1"/>
    <col min="25" max="27" width="47" style="70" customWidth="1"/>
    <col min="28" max="16384" width="9.33203125" style="70"/>
  </cols>
  <sheetData>
    <row r="1" spans="1:38" ht="409.5" customHeight="1">
      <c r="F1" s="70" t="s">
        <v>24</v>
      </c>
      <c r="G1" s="153" t="s">
        <v>25</v>
      </c>
      <c r="H1" s="153"/>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row>
    <row r="2" spans="1:38" ht="15.75" customHeight="1">
      <c r="G2" s="153"/>
      <c r="H2" s="153"/>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row>
    <row r="3" spans="1:38" ht="11.25" customHeight="1">
      <c r="G3" s="153"/>
      <c r="H3" s="153"/>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row>
    <row r="4" spans="1:38" ht="171" customHeight="1">
      <c r="G4" s="153"/>
      <c r="H4" s="153"/>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row>
    <row r="5" spans="1:38" ht="28.5">
      <c r="A5" s="154" t="s">
        <v>26</v>
      </c>
      <c r="B5" s="154"/>
    </row>
    <row r="6" spans="1:38" ht="28.5">
      <c r="A6" s="72" t="s">
        <v>27</v>
      </c>
      <c r="B6" s="72" t="s">
        <v>28</v>
      </c>
      <c r="I6" s="70" t="s">
        <v>29</v>
      </c>
      <c r="J6" s="70" t="s">
        <v>30</v>
      </c>
      <c r="K6" s="70" t="s">
        <v>31</v>
      </c>
      <c r="L6" s="70" t="s">
        <v>32</v>
      </c>
      <c r="M6" s="70" t="s">
        <v>33</v>
      </c>
    </row>
    <row r="7" spans="1:38" ht="28.5">
      <c r="A7" s="73" t="s">
        <v>34</v>
      </c>
      <c r="B7" s="73" t="s">
        <v>35</v>
      </c>
      <c r="I7" s="70">
        <f>IF(EXACT(A7,B51),A51,IF(EXACT(A7,B52),A52,IF(EXACT(A7,B53),A53,IF(EXACT(A7,B54),A54,IF(EXACT(A7,B55),A55,IF(EXACT(A7,B56),A56,0))))))</f>
        <v>40</v>
      </c>
      <c r="J7" s="74"/>
      <c r="K7" s="70">
        <f>IF(EXACT(B56,A7),0,IF(EXACT(B7,D51),C51,IF(EXACT(B7,D52),C52,IF(EXACT(B7,D53),C53,0))))</f>
        <v>30</v>
      </c>
      <c r="L7" s="74"/>
      <c r="M7" s="75">
        <f>L9+L10+J8+J9+J10+J11+J12+L11+L12+L13+L14+M9+M10+M11+M12+M13+N9+N10+N11+N12+N13+O9+O11+O10+O12+O13+0.02</f>
        <v>0.02</v>
      </c>
    </row>
    <row r="8" spans="1:38">
      <c r="I8" s="70">
        <f>IF(EXACT(A7,B56),A56,0)</f>
        <v>0</v>
      </c>
      <c r="J8" s="74" t="b">
        <f>IF(AND(EXACT(A7,J22),EXACT(B7,J24)),IF(B12&gt;J38,P38,IF(B12&gt;J37,P37,IF(B12&gt;J36,P36,IF(B12&gt;J35,P35,IF(B12&gt;J34,P34,IF(B12&gt;J33,P33,IF(B12&gt;J32,P32,0))))))))</f>
        <v>0</v>
      </c>
      <c r="K8" s="75"/>
    </row>
    <row r="9" spans="1:38" ht="21">
      <c r="A9" s="76"/>
      <c r="B9" s="77" t="s">
        <v>36</v>
      </c>
      <c r="C9" s="77" t="s">
        <v>37</v>
      </c>
      <c r="D9" s="77" t="s">
        <v>38</v>
      </c>
      <c r="J9" s="70" t="b">
        <f>IF(AND(EXACT(A7,J22),EXACT(B7,J26)),IF(B12&gt;J38,N38,IF(B12&gt;J37,N37,IF(B12&gt;J36,N36,IF(B12&gt;J35,N35,IF(B12&gt;J34,N34,IF(B12&gt;J33,N33,IF(B12&gt;J32,N32,0))))))))</f>
        <v>0</v>
      </c>
      <c r="L9" s="70" t="b">
        <f>IF(AND(EXACT(A7,J17),EXACT(B7,J24)),IF(B12&gt;J48,P48,IF(B12&gt;J47,P47,IF(B12&gt;J46,P46,IF(B12&gt;J45,P45,IF(B12&gt;J44,P44,IF(B12&gt;J43,P43,IF(B12&gt;J42,P42,0))))))))</f>
        <v>0</v>
      </c>
      <c r="M9" s="70" t="b">
        <f>IF(AND(EXACT(A7,J17),EXACT(B7,J25)),IF(B12&gt;J48,M48,IF(B12&gt;J47,M47,IF(B12&gt;J46,M46,IF(B12&gt;J45,M45,IF(B12&gt;J44,M44,IF(B12&gt;J43,M43,IF(B12&gt;J42,M42,0))))))))</f>
        <v>0</v>
      </c>
      <c r="N9" s="70" t="b">
        <f>IF(AND(EXACT(A7,J17),EXACT(B7,J26)),IF(B12&gt;J48,N48,IF(B12&gt;J47,N47,IF(B12&gt;J46,N46,IF(B12&gt;J45,N45,IF(B12&gt;J44,N44,IF(B12&gt;J43,N43,IF(B12&gt;J42,N42,0))))))))</f>
        <v>0</v>
      </c>
      <c r="O9" s="70" t="b">
        <f>IF(AND(EXACT(A7,J17),EXACT(B7,J27)),IF(B12&gt;J48,O48,IF(B12&gt;J47,O47,IF(B12&gt;J46,O46,IF(B12&gt;J45,O45,IF(B12&gt;J44,O44,IF(B12&gt;J43,O43,IF(B12&gt;J42,O42,0))))))))</f>
        <v>0</v>
      </c>
    </row>
    <row r="10" spans="1:38" ht="19.5" customHeight="1">
      <c r="A10" s="76" t="s">
        <v>39</v>
      </c>
      <c r="B10" s="78">
        <f>Grayling!Z22+Pride!Z22+Payer!Z22+'7.62'!Z22+'Orion Active'!Z22+AURAPRO!Z22</f>
        <v>0</v>
      </c>
      <c r="C10" s="78">
        <f>B10</f>
        <v>0</v>
      </c>
      <c r="D10" s="155">
        <f>M7</f>
        <v>0.02</v>
      </c>
      <c r="J10" s="70" t="b">
        <f>IF(AND(EXACT(A7,J22),EXACT(B7,J27)),IF(B12&gt;J38,O38,IF(B12&gt;J37,O37,IF(B12&gt;J36,O36,IF(B12&gt;J35,O35,IF(B12&gt;J34,O34,IF(B12&gt;J33,O33,IF(B12&gt;J32,O32,0))))))))</f>
        <v>0</v>
      </c>
      <c r="L10" s="70" t="b">
        <f>IF(AND(EXACT(A7,J18),EXACT(B7,J24)),IF(B12&gt;J48,P48,IF(B12&gt;J47,P47,IF(B12&gt;J46,P46,IF(B12&gt;J45,P45,IF(B12&gt;J44,P44,IF(B12&gt;J43,P43,IF(B12&gt;J42,P42,0))))))))</f>
        <v>0</v>
      </c>
      <c r="M10" s="70" t="b">
        <f>IF(AND(EXACT(A7,J18),EXACT(B7,J25)),IF(B12&gt;J48,M48,IF(B12&gt;J47,M47,IF(B12&gt;J46,M46,IF(B12&gt;J45,M45,IF(B12&gt;J44,M44,IF(B12&gt;J43,M43,IF(B12&gt;J42,M42,0))))))))</f>
        <v>0</v>
      </c>
      <c r="N10" s="70" t="b">
        <f>IF(AND(EXACT(A7,J18),EXACT(B7,J26)),IF(B12&gt;J48,N48,IF(B12&gt;J47,N47,IF(B12&gt;J46,N46,IF(B12&gt;J45,N45,IF(B12&gt;J44,N44,IF(B12&gt;J43,N43,IF(B12&gt;J42,N42,0))))))))</f>
        <v>0</v>
      </c>
      <c r="O10" s="70" t="b">
        <f>IF(AND(EXACT(A7,J18),EXACT(B7,J27)),IF(B12&gt;J48,O48,IF(B12&gt;J47,O47,IF(B12&gt;J46,O46,IF(B12&gt;J45,O45,IF(B12&gt;J44,O44,IF(B12&gt;J43,O43,IF(B12&gt;J42,O42,0))))))))</f>
        <v>0</v>
      </c>
    </row>
    <row r="11" spans="1:38" ht="19.5" customHeight="1">
      <c r="A11" s="76" t="s">
        <v>40</v>
      </c>
      <c r="B11" s="78">
        <f>Grayling!AA22+Pride!AA22+Payer!AA22+'7.62'!AA22+'Orion Active'!AA22+AURAPRO!AA22</f>
        <v>0</v>
      </c>
      <c r="C11" s="78">
        <f>B11*(1-M7)</f>
        <v>0</v>
      </c>
      <c r="D11" s="156"/>
      <c r="J11" s="70" t="b">
        <f>IF(AND(EXACT(A7,J22),EXACT(B7,J25)),IF(B12&gt;J38,M38,IF(B12&gt;J37,M37,IF(B12&gt;J36,M36,IF(B12&gt;J35,M35,IF(B12&gt;J34,M34,IF(B12&gt;J33,M33,IF(B12&gt;J32,M32,0))))))))</f>
        <v>0</v>
      </c>
      <c r="L11" s="70" t="b">
        <f>IF(AND(EXACT(A7,J19),EXACT(B7,J24)),IF(B12&gt;J48,P48,IF(B12&gt;J47,P47,IF(B12&gt;J46,P46,IF(B12&gt;J45,P45,IF(B12&gt;J44,P44,IF(B12&gt;J43,P43,IF(B12&gt;J42,P42,0))))))))</f>
        <v>0</v>
      </c>
      <c r="M11" s="70" t="b">
        <f>IF(AND(EXACT(A7,J19),EXACT(B7,J25)),IF(B12&gt;J48,M48,IF(B12&gt;J47,M47,IF(B12&gt;J46,M46,IF(B12&gt;J45,M45,IF(B12&gt;J44,M44,IF(B12&gt;J43,M43,IF(B12&gt;J42,M42,0))))))))</f>
        <v>0</v>
      </c>
      <c r="N11" s="70" t="b">
        <f>IF(AND(EXACT(A7,J19),EXACT(B7,J26)),IF(B12&gt;J48,N48,IF(B12&gt;J47,N47,IF(B12&gt;J46,N46,IF(B12&gt;J45,N45,IF(B12&gt;J44,N44,IF(B12&gt;J43,N43,IF(B12&gt;J42,N42,0))))))))</f>
        <v>0</v>
      </c>
      <c r="O11" s="70" t="b">
        <f>IF(AND(EXACT(A7,J19),EXACT(B7,J27)),IF(B12&gt;J48,O48,IF(B12&gt;J47,O47,IF(B12&gt;J46,O46,IF(B12&gt;J45,O45,IF(B12&gt;J44,O44,IF(B12&gt;J43,O43,IF(B12&gt;J42,O42,0))))))))</f>
        <v>0</v>
      </c>
    </row>
    <row r="12" spans="1:38" ht="19.5" customHeight="1">
      <c r="A12" s="76" t="s">
        <v>41</v>
      </c>
      <c r="B12" s="79">
        <f>B11+B10</f>
        <v>0</v>
      </c>
      <c r="C12" s="79">
        <f>C11+C10</f>
        <v>0</v>
      </c>
      <c r="D12" s="157"/>
      <c r="J12" s="70" t="b">
        <f>IF(AND(EXACT(A7,J22),EXACT(B7,J29)),IF(B12&gt;J38,N38,IF(B12&gt;J37,N37,IF(B12&gt;J36,N36,IF(B12&gt;J35,N35,IF(B12&gt;J34,N34,IF(B12&gt;J33,N33,IF(B12&gt;J32,N32,0))))))))</f>
        <v>0</v>
      </c>
      <c r="L12" s="70" t="b">
        <f>IF(AND(EXACT(A7,J20),EXACT(B7,J24)),IF(B12&gt;J48,P48,IF(B12&gt;J47,P47,IF(B12&gt;J46,P46,IF(B12&gt;J45,P45,IF(B12&gt;J44,P44,IF(B12&gt;J43,P43,IF(B12&gt;J42,P42,0))))))))</f>
        <v>0</v>
      </c>
      <c r="M12" s="70" t="b">
        <f>IF(AND(EXACT(A7,J20),EXACT(B7,J25)),IF(B12&gt;J48,M48,IF(B12&gt;J47,M47,IF(B12&gt;J46,M46,IF(B12&gt;J45,M45,IF(B12&gt;J44,M44,IF(B12&gt;J43,M43,IF(B12&gt;J42,M42,0))))))))</f>
        <v>0</v>
      </c>
      <c r="N12" s="70">
        <f>IF(AND(EXACT(A7,J20),EXACT(B7,J26)),IF(B12&gt;J48,N48,IF(B12&gt;J47,N47,IF(B12&gt;J46,N46,IF(B12&gt;J45,N45,IF(B12&gt;J44,N44,IF(B12&gt;J43,N43,IF(B12&gt;J42,N42,0))))))))</f>
        <v>0</v>
      </c>
      <c r="O12" s="70" t="b">
        <f>IF(AND(EXACT(A7,J20),EXACT(B7,J27)),IF(B12&gt;J48,O48,IF(B12&gt;J47,O47,IF(B12&gt;J46,O46,IF(B12&gt;J45,O45,IF(B12&gt;J44,O44,IF(B12&gt;J43,O43,IF(B12&gt;J42,O42,0))))))))</f>
        <v>0</v>
      </c>
    </row>
    <row r="13" spans="1:38" ht="19.5" customHeight="1">
      <c r="J13" s="75"/>
      <c r="L13" s="70" t="b">
        <f>IF(AND(EXACT(A7,J21),EXACT(B7,J24)),IF(B12&gt;J48,P48,IF(B12&gt;J47,P47,IF(B12&gt;J46,P46,IF(B12&gt;J45,P45,IF(B12&gt;J44,P44,IF(B12&gt;J43,P43,IF(B12&gt;J42,P42,0))))))))</f>
        <v>0</v>
      </c>
      <c r="M13" s="70" t="b">
        <f>IF(AND(EXACT(A7,J21),EXACT(B7,J25)),IF(B12&gt;J48,M48,IF(B12&gt;J47,M47,IF(B12&gt;J46,M46,IF(B12&gt;J45,M45,IF(B12&gt;J44,M44,IF(B12&gt;J43,M43,IF(B12&gt;J42,M42,0))))))))</f>
        <v>0</v>
      </c>
      <c r="N13" s="70" t="b">
        <f>IF(AND(EXACT(A7,J21),EXACT(B7,J26)),IF(B12&gt;J48,N48,IF(B12&gt;J47,N47,IF(B12&gt;J46,N46,IF(B12&gt;J45,N45,IF(B12&gt;J44,N44,IF(B12&gt;J43,N43,IF(B12&gt;J42,N42,0))))))))</f>
        <v>0</v>
      </c>
      <c r="O13" s="70" t="b">
        <f>IF(AND(EXACT(A7,J21),EXACT(B7,J27)),IF(B12&gt;J48,O48,IF(B12&gt;J47,O47,IF(B12&gt;J46,O46,IF(B12&gt;J45,O45,IF(B12&gt;J44,O44,IF(B12&gt;J43,O43,IF(B12&gt;J42,O42,0))))))))</f>
        <v>0</v>
      </c>
    </row>
    <row r="14" spans="1:38" ht="19.5" hidden="1" customHeight="1"/>
    <row r="15" spans="1:38" ht="19.5" hidden="1" customHeight="1"/>
    <row r="16" spans="1:38" ht="19.5" hidden="1" customHeight="1"/>
    <row r="17" spans="1:21" ht="19.5" hidden="1" customHeight="1">
      <c r="I17" s="70">
        <v>10</v>
      </c>
      <c r="J17" s="80" t="s">
        <v>42</v>
      </c>
      <c r="K17" s="81">
        <v>0.1</v>
      </c>
    </row>
    <row r="18" spans="1:21" ht="19.5" hidden="1" customHeight="1">
      <c r="I18" s="70">
        <v>20</v>
      </c>
      <c r="J18" s="80" t="s">
        <v>43</v>
      </c>
      <c r="K18" s="81">
        <v>0.13</v>
      </c>
    </row>
    <row r="19" spans="1:21">
      <c r="I19" s="70">
        <v>30</v>
      </c>
      <c r="J19" s="80" t="s">
        <v>44</v>
      </c>
      <c r="K19" s="81">
        <v>0.15</v>
      </c>
    </row>
    <row r="20" spans="1:21" ht="31.5" customHeight="1">
      <c r="A20" s="82" t="s">
        <v>45</v>
      </c>
      <c r="B20" s="83" t="s">
        <v>46</v>
      </c>
      <c r="C20" s="82" t="s">
        <v>47</v>
      </c>
      <c r="D20" s="82" t="s">
        <v>48</v>
      </c>
      <c r="E20" s="82" t="s">
        <v>49</v>
      </c>
      <c r="F20" s="82" t="s">
        <v>50</v>
      </c>
      <c r="G20" s="82" t="s">
        <v>51</v>
      </c>
      <c r="I20" s="70">
        <v>40</v>
      </c>
      <c r="J20" s="80" t="s">
        <v>34</v>
      </c>
      <c r="K20" s="81">
        <v>0.17</v>
      </c>
    </row>
    <row r="21" spans="1:21" ht="19.5" customHeight="1">
      <c r="A21" s="80">
        <v>550000</v>
      </c>
      <c r="B21" s="84">
        <v>0.03</v>
      </c>
      <c r="C21" s="85">
        <v>0.02</v>
      </c>
      <c r="D21" s="85">
        <v>0</v>
      </c>
      <c r="E21" s="85">
        <v>0.01</v>
      </c>
      <c r="F21" s="85">
        <v>0.02</v>
      </c>
      <c r="G21" s="85">
        <v>0.03</v>
      </c>
      <c r="H21" s="86"/>
      <c r="I21" s="70">
        <v>50</v>
      </c>
      <c r="J21" s="80" t="s">
        <v>52</v>
      </c>
      <c r="K21" s="81">
        <v>0.2</v>
      </c>
    </row>
    <row r="22" spans="1:21" ht="19.5" customHeight="1">
      <c r="A22" s="80">
        <v>850000</v>
      </c>
      <c r="B22" s="84">
        <v>7.0000000000000007E-2</v>
      </c>
      <c r="C22" s="85">
        <v>0.02</v>
      </c>
      <c r="D22" s="85">
        <v>0</v>
      </c>
      <c r="E22" s="85">
        <v>0.01</v>
      </c>
      <c r="F22" s="85">
        <v>0.02</v>
      </c>
      <c r="G22" s="85">
        <v>0.03</v>
      </c>
      <c r="H22" s="86"/>
      <c r="I22" s="70">
        <v>60</v>
      </c>
      <c r="J22" s="76" t="s">
        <v>53</v>
      </c>
    </row>
    <row r="23" spans="1:21" ht="19.5" customHeight="1">
      <c r="A23" s="80">
        <v>1500000</v>
      </c>
      <c r="B23" s="84">
        <v>0.1</v>
      </c>
      <c r="C23" s="85">
        <v>0.02</v>
      </c>
      <c r="D23" s="85">
        <v>0</v>
      </c>
      <c r="E23" s="85">
        <v>0.01</v>
      </c>
      <c r="F23" s="85">
        <v>0.02</v>
      </c>
      <c r="G23" s="85">
        <v>0.03</v>
      </c>
      <c r="H23" s="87"/>
    </row>
    <row r="24" spans="1:21" ht="19.5" customHeight="1">
      <c r="A24" s="80">
        <v>3400000</v>
      </c>
      <c r="B24" s="81">
        <v>0.12</v>
      </c>
      <c r="C24" s="85">
        <v>0.02</v>
      </c>
      <c r="D24" s="85">
        <v>0</v>
      </c>
      <c r="E24" s="85">
        <v>0.01</v>
      </c>
      <c r="F24" s="85">
        <v>0.02</v>
      </c>
      <c r="G24" s="85">
        <v>0.03</v>
      </c>
      <c r="H24" s="88"/>
      <c r="I24" s="89">
        <v>10</v>
      </c>
      <c r="J24" s="70" t="s">
        <v>54</v>
      </c>
      <c r="K24" s="75">
        <v>0.04</v>
      </c>
    </row>
    <row r="25" spans="1:21" ht="19.5" customHeight="1">
      <c r="A25" s="80">
        <v>5500000</v>
      </c>
      <c r="B25" s="81">
        <v>0.14000000000000001</v>
      </c>
      <c r="C25" s="85">
        <v>0.02</v>
      </c>
      <c r="D25" s="85">
        <v>0</v>
      </c>
      <c r="E25" s="85">
        <v>0.01</v>
      </c>
      <c r="F25" s="85">
        <v>0.02</v>
      </c>
      <c r="G25" s="85">
        <v>0.03</v>
      </c>
      <c r="H25" s="88"/>
      <c r="I25" s="89">
        <v>20</v>
      </c>
      <c r="J25" s="70" t="s">
        <v>55</v>
      </c>
      <c r="K25" s="75">
        <v>0.02</v>
      </c>
    </row>
    <row r="26" spans="1:21" ht="19.5" customHeight="1">
      <c r="A26" s="80">
        <v>8500000</v>
      </c>
      <c r="B26" s="81">
        <v>0.16</v>
      </c>
      <c r="C26" s="85">
        <v>0.02</v>
      </c>
      <c r="D26" s="85">
        <v>0</v>
      </c>
      <c r="E26" s="85">
        <v>0.01</v>
      </c>
      <c r="F26" s="85">
        <v>0.02</v>
      </c>
      <c r="G26" s="85">
        <v>0.03</v>
      </c>
      <c r="H26" s="88"/>
      <c r="I26" s="89">
        <v>30</v>
      </c>
      <c r="J26" s="70" t="s">
        <v>35</v>
      </c>
      <c r="K26" s="75">
        <v>0</v>
      </c>
    </row>
    <row r="27" spans="1:21" ht="19.5" customHeight="1">
      <c r="A27" s="80">
        <v>8500000</v>
      </c>
      <c r="B27" s="81">
        <v>0.16</v>
      </c>
      <c r="C27" s="85">
        <v>0.02</v>
      </c>
      <c r="D27" s="85">
        <v>0</v>
      </c>
      <c r="E27" s="85">
        <v>0.01</v>
      </c>
      <c r="F27" s="85">
        <v>0.02</v>
      </c>
      <c r="G27" s="85">
        <v>0.03</v>
      </c>
      <c r="H27" s="88"/>
      <c r="I27" s="70">
        <v>40</v>
      </c>
      <c r="J27" s="70" t="s">
        <v>56</v>
      </c>
    </row>
    <row r="28" spans="1:21" ht="19.5" customHeight="1">
      <c r="A28" s="89"/>
      <c r="B28" s="89"/>
      <c r="C28" s="88"/>
      <c r="D28" s="88"/>
      <c r="E28" s="88"/>
      <c r="F28" s="88"/>
      <c r="G28" s="88"/>
      <c r="H28" s="88"/>
      <c r="I28" s="70">
        <v>50</v>
      </c>
      <c r="J28" s="70" t="s">
        <v>57</v>
      </c>
    </row>
    <row r="29" spans="1:21" ht="18.75" customHeight="1">
      <c r="A29" s="89"/>
      <c r="B29" s="89"/>
      <c r="C29" s="88"/>
      <c r="D29" s="88"/>
      <c r="E29" s="88"/>
      <c r="F29" s="88"/>
      <c r="G29" s="88"/>
      <c r="H29" s="88"/>
      <c r="I29" s="70">
        <v>60</v>
      </c>
      <c r="J29" s="70" t="s">
        <v>58</v>
      </c>
    </row>
    <row r="30" spans="1:21" ht="19.5" hidden="1" customHeight="1">
      <c r="A30" s="90"/>
      <c r="B30" s="89"/>
      <c r="C30" s="88"/>
      <c r="D30" s="88"/>
      <c r="E30" s="90"/>
      <c r="F30" s="90"/>
      <c r="G30" s="90"/>
      <c r="H30" s="90"/>
      <c r="J30" s="90" t="s">
        <v>59</v>
      </c>
      <c r="K30" s="89"/>
    </row>
    <row r="31" spans="1:21" ht="30.75" customHeight="1">
      <c r="A31" s="82" t="s">
        <v>45</v>
      </c>
      <c r="B31" s="83" t="s">
        <v>46</v>
      </c>
      <c r="C31" s="82" t="s">
        <v>47</v>
      </c>
      <c r="D31" s="82" t="s">
        <v>48</v>
      </c>
      <c r="E31" s="82" t="s">
        <v>49</v>
      </c>
      <c r="F31" s="82" t="s">
        <v>50</v>
      </c>
      <c r="G31" s="82" t="s">
        <v>51</v>
      </c>
      <c r="H31" s="87"/>
      <c r="I31" s="87"/>
      <c r="J31" s="82" t="s">
        <v>45</v>
      </c>
      <c r="K31" s="83" t="s">
        <v>46</v>
      </c>
      <c r="L31" s="82" t="s">
        <v>47</v>
      </c>
      <c r="M31" s="82" t="s">
        <v>48</v>
      </c>
      <c r="N31" s="82" t="s">
        <v>49</v>
      </c>
      <c r="O31" s="82" t="s">
        <v>50</v>
      </c>
      <c r="P31" s="82" t="s">
        <v>51</v>
      </c>
      <c r="Q31" s="87"/>
      <c r="R31" s="87"/>
      <c r="T31" s="90" t="s">
        <v>60</v>
      </c>
    </row>
    <row r="32" spans="1:21" ht="19.5" customHeight="1">
      <c r="A32" s="80">
        <v>750000</v>
      </c>
      <c r="B32" s="84">
        <v>0.1</v>
      </c>
      <c r="C32" s="85">
        <v>0.02</v>
      </c>
      <c r="D32" s="85">
        <v>0</v>
      </c>
      <c r="E32" s="85">
        <v>0.01</v>
      </c>
      <c r="F32" s="85">
        <v>0.02</v>
      </c>
      <c r="G32" s="85">
        <v>0.03</v>
      </c>
      <c r="H32" s="89"/>
      <c r="I32" s="88"/>
      <c r="J32" s="80">
        <v>550000</v>
      </c>
      <c r="K32" s="84">
        <v>0.03</v>
      </c>
      <c r="L32" s="85">
        <v>0.02</v>
      </c>
      <c r="M32" s="85">
        <f t="shared" ref="M32:M48" si="0">K32</f>
        <v>0.03</v>
      </c>
      <c r="N32" s="85">
        <f t="shared" ref="N32:N48" si="1">K32+1%</f>
        <v>0.04</v>
      </c>
      <c r="O32" s="85">
        <f t="shared" ref="O32:O48" si="2">K32+2%</f>
        <v>0.05</v>
      </c>
      <c r="P32" s="85">
        <f t="shared" ref="P32:P48" si="3">K32+3%</f>
        <v>0.06</v>
      </c>
      <c r="T32" s="82" t="s">
        <v>45</v>
      </c>
      <c r="U32" s="83" t="s">
        <v>61</v>
      </c>
    </row>
    <row r="33" spans="1:21" ht="19.5" customHeight="1">
      <c r="A33" s="80">
        <v>1500000</v>
      </c>
      <c r="B33" s="81">
        <v>0.13</v>
      </c>
      <c r="C33" s="85">
        <v>0.02</v>
      </c>
      <c r="D33" s="85">
        <v>0</v>
      </c>
      <c r="E33" s="85">
        <v>0.01</v>
      </c>
      <c r="F33" s="85">
        <v>0.02</v>
      </c>
      <c r="G33" s="85">
        <v>0.03</v>
      </c>
      <c r="H33" s="89"/>
      <c r="I33" s="88"/>
      <c r="J33" s="80">
        <v>850000</v>
      </c>
      <c r="K33" s="84">
        <v>7.0000000000000007E-2</v>
      </c>
      <c r="L33" s="85">
        <v>0.02</v>
      </c>
      <c r="M33" s="85">
        <f t="shared" si="0"/>
        <v>7.0000000000000007E-2</v>
      </c>
      <c r="N33" s="85">
        <f t="shared" si="1"/>
        <v>0.08</v>
      </c>
      <c r="O33" s="85">
        <f t="shared" si="2"/>
        <v>9.0000000000000011E-2</v>
      </c>
      <c r="P33" s="85">
        <f t="shared" si="3"/>
        <v>0.1</v>
      </c>
      <c r="T33" s="80">
        <v>50000</v>
      </c>
      <c r="U33" s="81">
        <v>0.03</v>
      </c>
    </row>
    <row r="34" spans="1:21" ht="19.5" customHeight="1">
      <c r="A34" s="80">
        <v>250000</v>
      </c>
      <c r="B34" s="81">
        <v>0.15</v>
      </c>
      <c r="C34" s="85">
        <v>0.02</v>
      </c>
      <c r="D34" s="85">
        <v>0</v>
      </c>
      <c r="E34" s="85">
        <v>0.01</v>
      </c>
      <c r="F34" s="85">
        <v>0.02</v>
      </c>
      <c r="G34" s="85">
        <v>0.03</v>
      </c>
      <c r="H34" s="89"/>
      <c r="I34" s="88"/>
      <c r="J34" s="80">
        <v>1500000</v>
      </c>
      <c r="K34" s="84">
        <v>0.1</v>
      </c>
      <c r="L34" s="85">
        <v>0.02</v>
      </c>
      <c r="M34" s="85">
        <f t="shared" si="0"/>
        <v>0.1</v>
      </c>
      <c r="N34" s="85">
        <f t="shared" si="1"/>
        <v>0.11</v>
      </c>
      <c r="O34" s="85">
        <f t="shared" si="2"/>
        <v>0.12000000000000001</v>
      </c>
      <c r="P34" s="85">
        <f t="shared" si="3"/>
        <v>0.13</v>
      </c>
      <c r="T34" s="80">
        <v>350000</v>
      </c>
      <c r="U34" s="81">
        <v>0.05</v>
      </c>
    </row>
    <row r="35" spans="1:21" ht="19.5" customHeight="1">
      <c r="A35" s="80">
        <v>5000000</v>
      </c>
      <c r="B35" s="81">
        <v>0.17</v>
      </c>
      <c r="C35" s="85">
        <v>0.02</v>
      </c>
      <c r="D35" s="85">
        <v>0</v>
      </c>
      <c r="E35" s="85">
        <v>0.01</v>
      </c>
      <c r="F35" s="85">
        <v>0.02</v>
      </c>
      <c r="G35" s="85">
        <v>0.03</v>
      </c>
      <c r="H35" s="89"/>
      <c r="I35" s="88"/>
      <c r="J35" s="80">
        <v>3400000</v>
      </c>
      <c r="K35" s="81">
        <v>0.12</v>
      </c>
      <c r="L35" s="85">
        <v>0.02</v>
      </c>
      <c r="M35" s="85">
        <f t="shared" si="0"/>
        <v>0.12</v>
      </c>
      <c r="N35" s="85">
        <f t="shared" si="1"/>
        <v>0.13</v>
      </c>
      <c r="O35" s="85">
        <f t="shared" si="2"/>
        <v>0.13999999999999999</v>
      </c>
      <c r="P35" s="85">
        <f t="shared" si="3"/>
        <v>0.15</v>
      </c>
      <c r="T35" s="80">
        <v>750000</v>
      </c>
      <c r="U35" s="81">
        <v>7.0000000000000007E-2</v>
      </c>
    </row>
    <row r="36" spans="1:21" ht="19.5" customHeight="1">
      <c r="A36" s="80">
        <v>7500000</v>
      </c>
      <c r="B36" s="81">
        <v>0.2</v>
      </c>
      <c r="C36" s="85">
        <v>0.02</v>
      </c>
      <c r="D36" s="85">
        <v>0</v>
      </c>
      <c r="E36" s="85">
        <v>0.01</v>
      </c>
      <c r="F36" s="85">
        <v>0.02</v>
      </c>
      <c r="G36" s="85">
        <v>0.03</v>
      </c>
      <c r="H36" s="89"/>
      <c r="I36" s="88"/>
      <c r="J36" s="80">
        <v>5500000</v>
      </c>
      <c r="K36" s="81">
        <v>0.14000000000000001</v>
      </c>
      <c r="L36" s="85">
        <v>0.02</v>
      </c>
      <c r="M36" s="85">
        <f t="shared" si="0"/>
        <v>0.14000000000000001</v>
      </c>
      <c r="N36" s="85">
        <f t="shared" si="1"/>
        <v>0.15000000000000002</v>
      </c>
      <c r="O36" s="85">
        <f t="shared" si="2"/>
        <v>0.16</v>
      </c>
      <c r="P36" s="85">
        <f t="shared" si="3"/>
        <v>0.17</v>
      </c>
      <c r="T36" s="80">
        <v>1500000</v>
      </c>
      <c r="U36" s="81">
        <v>0.1</v>
      </c>
    </row>
    <row r="37" spans="1:21" ht="19.5" customHeight="1">
      <c r="A37" s="80">
        <v>7500001</v>
      </c>
      <c r="B37" s="81">
        <v>0.2</v>
      </c>
      <c r="C37" s="85">
        <v>0.02</v>
      </c>
      <c r="D37" s="85">
        <v>0</v>
      </c>
      <c r="E37" s="85">
        <v>0.01</v>
      </c>
      <c r="F37" s="85">
        <v>0.02</v>
      </c>
      <c r="G37" s="85">
        <v>0.03</v>
      </c>
      <c r="H37" s="89"/>
      <c r="I37" s="88"/>
      <c r="J37" s="80">
        <v>8500000</v>
      </c>
      <c r="K37" s="81">
        <v>0.16</v>
      </c>
      <c r="L37" s="85">
        <v>0.02</v>
      </c>
      <c r="M37" s="85">
        <f t="shared" si="0"/>
        <v>0.16</v>
      </c>
      <c r="N37" s="85">
        <f t="shared" si="1"/>
        <v>0.17</v>
      </c>
      <c r="O37" s="85">
        <f t="shared" si="2"/>
        <v>0.18</v>
      </c>
      <c r="P37" s="85">
        <f t="shared" si="3"/>
        <v>0.19</v>
      </c>
      <c r="T37" s="80">
        <v>3400000</v>
      </c>
      <c r="U37" s="81">
        <v>0.12</v>
      </c>
    </row>
    <row r="38" spans="1:21" ht="19.5" customHeight="1">
      <c r="A38" s="80">
        <v>7500002</v>
      </c>
      <c r="B38" s="81">
        <v>0.2</v>
      </c>
      <c r="C38" s="85">
        <v>0.02</v>
      </c>
      <c r="D38" s="85">
        <v>0</v>
      </c>
      <c r="E38" s="85">
        <v>0.01</v>
      </c>
      <c r="F38" s="85">
        <v>0.02</v>
      </c>
      <c r="G38" s="85">
        <v>0.03</v>
      </c>
      <c r="H38" s="91"/>
      <c r="I38" s="92"/>
      <c r="J38" s="80">
        <v>8500000</v>
      </c>
      <c r="K38" s="81">
        <v>0.16</v>
      </c>
      <c r="L38" s="85">
        <v>0.02</v>
      </c>
      <c r="M38" s="85">
        <f t="shared" si="0"/>
        <v>0.16</v>
      </c>
      <c r="N38" s="85">
        <f t="shared" si="1"/>
        <v>0.17</v>
      </c>
      <c r="O38" s="85">
        <f t="shared" si="2"/>
        <v>0.18</v>
      </c>
      <c r="P38" s="85">
        <f t="shared" si="3"/>
        <v>0.19</v>
      </c>
      <c r="T38" s="80">
        <v>5500000</v>
      </c>
      <c r="U38" s="81">
        <v>0.15</v>
      </c>
    </row>
    <row r="39" spans="1:21" ht="19.5" hidden="1" customHeight="1">
      <c r="T39" s="93">
        <v>10000000</v>
      </c>
      <c r="U39" s="94">
        <v>0.17</v>
      </c>
    </row>
    <row r="40" spans="1:21" ht="19.5" hidden="1" customHeight="1">
      <c r="A40" s="90"/>
      <c r="C40" s="95"/>
      <c r="J40" s="70" t="s">
        <v>62</v>
      </c>
    </row>
    <row r="41" spans="1:21" ht="19.5" hidden="1" customHeight="1">
      <c r="A41" s="87"/>
      <c r="B41" s="87"/>
      <c r="C41" s="87"/>
      <c r="J41" s="82" t="s">
        <v>45</v>
      </c>
      <c r="K41" s="83" t="s">
        <v>46</v>
      </c>
      <c r="L41" s="82" t="s">
        <v>47</v>
      </c>
      <c r="M41" s="82" t="s">
        <v>48</v>
      </c>
      <c r="N41" s="82" t="s">
        <v>49</v>
      </c>
      <c r="O41" s="82" t="s">
        <v>50</v>
      </c>
      <c r="P41" s="82" t="s">
        <v>51</v>
      </c>
    </row>
    <row r="42" spans="1:21" ht="19.5" hidden="1" customHeight="1">
      <c r="A42" s="89"/>
      <c r="B42" s="88"/>
      <c r="C42" s="88"/>
      <c r="J42" s="80">
        <v>750000</v>
      </c>
      <c r="K42" s="84">
        <v>0.1</v>
      </c>
      <c r="L42" s="85">
        <v>0.02</v>
      </c>
      <c r="M42" s="85">
        <f t="shared" si="0"/>
        <v>0.1</v>
      </c>
      <c r="N42" s="85">
        <f t="shared" si="1"/>
        <v>0.11</v>
      </c>
      <c r="O42" s="85">
        <f t="shared" si="2"/>
        <v>0.12000000000000001</v>
      </c>
      <c r="P42" s="85">
        <f t="shared" si="3"/>
        <v>0.13</v>
      </c>
    </row>
    <row r="43" spans="1:21" ht="19.5" hidden="1" customHeight="1">
      <c r="A43" s="89"/>
      <c r="B43" s="88"/>
      <c r="C43" s="88"/>
      <c r="J43" s="80">
        <v>1500000</v>
      </c>
      <c r="K43" s="81">
        <v>0.13</v>
      </c>
      <c r="L43" s="85">
        <v>0.02</v>
      </c>
      <c r="M43" s="85">
        <f t="shared" si="0"/>
        <v>0.13</v>
      </c>
      <c r="N43" s="85">
        <f t="shared" si="1"/>
        <v>0.14000000000000001</v>
      </c>
      <c r="O43" s="85">
        <f t="shared" si="2"/>
        <v>0.15</v>
      </c>
      <c r="P43" s="85">
        <f t="shared" si="3"/>
        <v>0.16</v>
      </c>
    </row>
    <row r="44" spans="1:21" ht="19.5" hidden="1" customHeight="1">
      <c r="A44" s="89"/>
      <c r="B44" s="88"/>
      <c r="C44" s="88"/>
      <c r="J44" s="80">
        <v>2500000</v>
      </c>
      <c r="K44" s="81">
        <v>0.15</v>
      </c>
      <c r="L44" s="85">
        <v>0.02</v>
      </c>
      <c r="M44" s="85">
        <f t="shared" si="0"/>
        <v>0.15</v>
      </c>
      <c r="N44" s="85">
        <f t="shared" si="1"/>
        <v>0.16</v>
      </c>
      <c r="O44" s="85">
        <f t="shared" si="2"/>
        <v>0.16999999999999998</v>
      </c>
      <c r="P44" s="85">
        <f t="shared" si="3"/>
        <v>0.18</v>
      </c>
    </row>
    <row r="45" spans="1:21" ht="19.5" hidden="1" customHeight="1">
      <c r="A45" s="89"/>
      <c r="B45" s="88"/>
      <c r="C45" s="88"/>
      <c r="J45" s="80">
        <v>5000000</v>
      </c>
      <c r="K45" s="81">
        <v>0.17</v>
      </c>
      <c r="L45" s="85">
        <v>0.02</v>
      </c>
      <c r="M45" s="85">
        <f t="shared" si="0"/>
        <v>0.17</v>
      </c>
      <c r="N45" s="85">
        <f t="shared" si="1"/>
        <v>0.18000000000000002</v>
      </c>
      <c r="O45" s="85">
        <f t="shared" si="2"/>
        <v>0.19</v>
      </c>
      <c r="P45" s="85">
        <f t="shared" si="3"/>
        <v>0.2</v>
      </c>
    </row>
    <row r="46" spans="1:21" ht="19.5" hidden="1" customHeight="1">
      <c r="A46" s="89"/>
      <c r="B46" s="88"/>
      <c r="C46" s="88"/>
      <c r="J46" s="80">
        <v>7500000</v>
      </c>
      <c r="K46" s="81">
        <v>0.2</v>
      </c>
      <c r="L46" s="85">
        <v>0.02</v>
      </c>
      <c r="M46" s="85">
        <f t="shared" si="0"/>
        <v>0.2</v>
      </c>
      <c r="N46" s="85">
        <f t="shared" si="1"/>
        <v>0.21000000000000002</v>
      </c>
      <c r="O46" s="85">
        <f t="shared" si="2"/>
        <v>0.22</v>
      </c>
      <c r="P46" s="85">
        <f t="shared" si="3"/>
        <v>0.23</v>
      </c>
    </row>
    <row r="47" spans="1:21" ht="19.5" hidden="1" customHeight="1">
      <c r="A47" s="89"/>
      <c r="B47" s="88"/>
      <c r="C47" s="88"/>
      <c r="J47" s="80">
        <v>7500001</v>
      </c>
      <c r="K47" s="81">
        <v>0.2</v>
      </c>
      <c r="L47" s="85">
        <v>0.02</v>
      </c>
      <c r="M47" s="85">
        <f t="shared" si="0"/>
        <v>0.2</v>
      </c>
      <c r="N47" s="85">
        <f t="shared" si="1"/>
        <v>0.21000000000000002</v>
      </c>
      <c r="O47" s="85">
        <f t="shared" si="2"/>
        <v>0.22</v>
      </c>
      <c r="P47" s="85">
        <f t="shared" si="3"/>
        <v>0.23</v>
      </c>
    </row>
    <row r="48" spans="1:21" ht="19.5" hidden="1" customHeight="1">
      <c r="A48" s="91"/>
      <c r="B48" s="92"/>
      <c r="C48" s="96"/>
      <c r="J48" s="80">
        <v>7500002</v>
      </c>
      <c r="K48" s="81">
        <v>0.2</v>
      </c>
      <c r="L48" s="85">
        <v>0.02</v>
      </c>
      <c r="M48" s="85">
        <f t="shared" si="0"/>
        <v>0.2</v>
      </c>
      <c r="N48" s="85">
        <f t="shared" si="1"/>
        <v>0.21000000000000002</v>
      </c>
      <c r="O48" s="85">
        <f t="shared" si="2"/>
        <v>0.22</v>
      </c>
      <c r="P48" s="85">
        <f t="shared" si="3"/>
        <v>0.23</v>
      </c>
    </row>
    <row r="49" spans="1:7" ht="19.5" hidden="1" customHeight="1"/>
    <row r="50" spans="1:7" ht="19.5" hidden="1" customHeight="1">
      <c r="B50" s="70" t="s">
        <v>63</v>
      </c>
      <c r="D50" s="70" t="s">
        <v>64</v>
      </c>
    </row>
    <row r="51" spans="1:7" ht="19.5" hidden="1" customHeight="1">
      <c r="A51" s="70">
        <v>10</v>
      </c>
      <c r="B51" s="80" t="s">
        <v>42</v>
      </c>
      <c r="C51" s="89">
        <v>10</v>
      </c>
      <c r="D51" s="70" t="s">
        <v>54</v>
      </c>
    </row>
    <row r="52" spans="1:7" ht="19.5" hidden="1" customHeight="1">
      <c r="A52" s="70">
        <v>20</v>
      </c>
      <c r="B52" s="80" t="s">
        <v>43</v>
      </c>
      <c r="C52" s="89">
        <v>20</v>
      </c>
      <c r="D52" s="70" t="s">
        <v>55</v>
      </c>
    </row>
    <row r="53" spans="1:7" ht="19.5" hidden="1" customHeight="1">
      <c r="A53" s="70">
        <v>30</v>
      </c>
      <c r="B53" s="80" t="s">
        <v>44</v>
      </c>
      <c r="C53" s="89">
        <v>30</v>
      </c>
      <c r="D53" s="70" t="s">
        <v>35</v>
      </c>
    </row>
    <row r="54" spans="1:7" ht="19.5" hidden="1" customHeight="1">
      <c r="A54" s="70">
        <v>40</v>
      </c>
      <c r="B54" s="80" t="s">
        <v>34</v>
      </c>
      <c r="C54" s="70">
        <v>40</v>
      </c>
      <c r="D54" s="70" t="s">
        <v>56</v>
      </c>
    </row>
    <row r="55" spans="1:7" ht="19.5" hidden="1" customHeight="1">
      <c r="A55" s="70">
        <v>50</v>
      </c>
      <c r="B55" s="80" t="s">
        <v>52</v>
      </c>
      <c r="C55" s="70">
        <v>50</v>
      </c>
    </row>
    <row r="56" spans="1:7" ht="19.5" hidden="1" customHeight="1">
      <c r="A56" s="70">
        <v>60</v>
      </c>
      <c r="B56" s="76" t="s">
        <v>53</v>
      </c>
      <c r="C56" s="70">
        <v>60</v>
      </c>
    </row>
    <row r="57" spans="1:7" ht="19.5" hidden="1" customHeight="1"/>
    <row r="58" spans="1:7" ht="19.5" hidden="1" customHeight="1"/>
    <row r="59" spans="1:7" ht="19.5" hidden="1" customHeight="1"/>
    <row r="60" spans="1:7" ht="19.5" customHeight="1"/>
    <row r="61" spans="1:7" ht="19.5" customHeight="1">
      <c r="A61" s="158" t="s">
        <v>0</v>
      </c>
      <c r="B61" s="158"/>
      <c r="C61" s="159" t="s">
        <v>1</v>
      </c>
      <c r="D61" s="160"/>
      <c r="E61" s="160"/>
      <c r="F61" s="161"/>
      <c r="G61" s="97"/>
    </row>
    <row r="62" spans="1:7" ht="19.5" customHeight="1">
      <c r="A62" s="149">
        <v>85</v>
      </c>
      <c r="B62" s="149"/>
      <c r="C62" s="98" t="s">
        <v>2</v>
      </c>
      <c r="D62" s="150" t="s">
        <v>3</v>
      </c>
      <c r="E62" s="150"/>
      <c r="F62" s="99"/>
      <c r="G62" s="97"/>
    </row>
    <row r="63" spans="1:7" ht="19.5" customHeight="1">
      <c r="A63" s="149"/>
      <c r="B63" s="149"/>
      <c r="C63" s="129">
        <v>90</v>
      </c>
      <c r="D63" s="151" t="s">
        <v>4</v>
      </c>
      <c r="E63" s="151"/>
      <c r="F63" s="99"/>
      <c r="G63" s="97"/>
    </row>
    <row r="64" spans="1:7" ht="19.5" customHeight="1">
      <c r="A64" s="149"/>
      <c r="B64" s="149"/>
      <c r="C64" s="129">
        <v>99</v>
      </c>
      <c r="D64" s="151" t="s">
        <v>5</v>
      </c>
      <c r="E64" s="151"/>
      <c r="F64" s="99"/>
      <c r="G64" s="97"/>
    </row>
    <row r="65" spans="1:7" ht="18.75">
      <c r="A65" s="149"/>
      <c r="B65" s="149"/>
      <c r="C65" s="129" t="s">
        <v>74</v>
      </c>
      <c r="D65" s="152" t="s">
        <v>6</v>
      </c>
      <c r="E65" s="152"/>
      <c r="F65" s="99"/>
      <c r="G65" s="97"/>
    </row>
  </sheetData>
  <mergeCells count="10">
    <mergeCell ref="G1:H4"/>
    <mergeCell ref="A5:B5"/>
    <mergeCell ref="D10:D12"/>
    <mergeCell ref="A61:B61"/>
    <mergeCell ref="C61:F61"/>
    <mergeCell ref="A62:B65"/>
    <mergeCell ref="D62:E62"/>
    <mergeCell ref="D63:E63"/>
    <mergeCell ref="D64:E64"/>
    <mergeCell ref="D65:E65"/>
  </mergeCells>
  <conditionalFormatting sqref="B41 B48:C48">
    <cfRule type="duplicateValues" dxfId="355" priority="6"/>
  </conditionalFormatting>
  <conditionalFormatting sqref="B61:B65">
    <cfRule type="duplicateValues" dxfId="354" priority="4"/>
  </conditionalFormatting>
  <conditionalFormatting sqref="B20:G20">
    <cfRule type="duplicateValues" dxfId="353" priority="2"/>
  </conditionalFormatting>
  <conditionalFormatting sqref="B31:G31">
    <cfRule type="duplicateValues" dxfId="352" priority="1"/>
  </conditionalFormatting>
  <conditionalFormatting sqref="I31 I38">
    <cfRule type="duplicateValues" dxfId="351" priority="7"/>
  </conditionalFormatting>
  <conditionalFormatting sqref="K41:P41">
    <cfRule type="duplicateValues" dxfId="350" priority="3"/>
  </conditionalFormatting>
  <conditionalFormatting sqref="K31:R31">
    <cfRule type="duplicateValues" dxfId="349" priority="8"/>
  </conditionalFormatting>
  <conditionalFormatting sqref="U32 U39">
    <cfRule type="duplicateValues" dxfId="348" priority="5"/>
  </conditionalFormatting>
  <dataValidations count="2">
    <dataValidation type="list" allowBlank="1" showInputMessage="1" showErrorMessage="1" sqref="A7" xr:uid="{A7D68A9F-D575-4521-B2DB-874E1FB9FEC9}">
      <formula1>д</formula1>
    </dataValidation>
    <dataValidation type="list" allowBlank="1" showInputMessage="1" showErrorMessage="1" sqref="B7" xr:uid="{23D5CC9A-061E-489E-BA8A-FE1BC88C570A}">
      <formula1>со</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tabColor theme="0" tint="-4.9989318521683403E-2"/>
  </sheetPr>
  <dimension ref="A1:AC583"/>
  <sheetViews>
    <sheetView tabSelected="1" topLeftCell="A22" zoomScale="25" zoomScaleNormal="25" zoomScaleSheetLayoutView="40" workbookViewId="0"/>
  </sheetViews>
  <sheetFormatPr defaultColWidth="25.83203125" defaultRowHeight="26.25"/>
  <cols>
    <col min="1" max="1" width="21.33203125" customWidth="1"/>
    <col min="2" max="3" width="50.83203125" customWidth="1"/>
    <col min="4" max="4" width="87.33203125" customWidth="1"/>
    <col min="5" max="5" width="87.33203125" hidden="1"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30.83203125" hidden="1" customWidth="1"/>
    <col min="15" max="17" width="40.83203125" customWidth="1"/>
    <col min="18" max="18" width="30" hidden="1" customWidth="1"/>
    <col min="19" max="19" width="40.83203125" customWidth="1"/>
    <col min="20" max="20" width="46.33203125" hidden="1" customWidth="1"/>
    <col min="21" max="21" width="54.83203125" style="102" hidden="1" customWidth="1"/>
    <col min="22" max="22" width="57.83203125" style="102" hidden="1" customWidth="1"/>
    <col min="23" max="24" width="57.83203125" style="102" customWidth="1"/>
    <col min="25" max="25" width="28.1640625" style="103" hidden="1" customWidth="1"/>
    <col min="26" max="26" width="31" style="5" hidden="1" customWidth="1"/>
    <col min="27" max="27" width="17.5" style="5" hidden="1" customWidth="1"/>
    <col min="28" max="28" width="0" hidden="1" customWidth="1"/>
  </cols>
  <sheetData>
    <row r="1" spans="1:27" ht="408" customHeight="1">
      <c r="A1" s="3"/>
      <c r="B1" s="4"/>
      <c r="C1" s="4"/>
      <c r="D1" s="4"/>
      <c r="E1" s="4"/>
      <c r="F1" s="4"/>
      <c r="G1" s="4"/>
      <c r="I1" s="4"/>
      <c r="J1" s="4"/>
      <c r="K1" s="5"/>
      <c r="L1" s="5"/>
      <c r="M1" s="5"/>
      <c r="N1" s="5"/>
      <c r="O1" s="5"/>
      <c r="P1" s="5"/>
      <c r="Q1" s="5"/>
      <c r="R1" s="5"/>
      <c r="S1" s="5"/>
      <c r="T1" s="5"/>
    </row>
    <row r="2" spans="1:27" ht="83.25" customHeight="1">
      <c r="A2" s="6"/>
      <c r="B2" s="5"/>
      <c r="C2" s="5"/>
      <c r="D2" s="5"/>
      <c r="E2" s="5"/>
      <c r="F2" s="5"/>
      <c r="G2" s="5"/>
      <c r="H2" s="5"/>
      <c r="I2" s="5"/>
      <c r="J2" s="5"/>
      <c r="K2" s="5"/>
      <c r="L2" s="5"/>
      <c r="M2" s="5"/>
      <c r="N2" s="5"/>
      <c r="O2" s="5"/>
      <c r="P2" s="5"/>
      <c r="Q2" s="5"/>
      <c r="R2" s="5"/>
      <c r="S2" s="5"/>
      <c r="T2" s="5"/>
    </row>
    <row r="3" spans="1:27" ht="83.25" customHeight="1">
      <c r="A3" s="6"/>
      <c r="B3" s="5"/>
      <c r="C3" s="5"/>
      <c r="D3" s="5"/>
      <c r="E3" s="5"/>
      <c r="F3" s="5"/>
      <c r="G3" s="5"/>
      <c r="H3" s="5"/>
      <c r="I3" s="5"/>
      <c r="J3" s="5"/>
      <c r="K3" s="5"/>
      <c r="L3" s="5"/>
      <c r="M3" s="5"/>
      <c r="N3" s="5"/>
      <c r="O3" s="5"/>
      <c r="P3" s="5"/>
      <c r="Q3" s="5"/>
      <c r="R3" s="5"/>
      <c r="S3" s="5"/>
      <c r="T3" s="5"/>
      <c r="AA3" s="5" t="e">
        <f>IF(O24=СторЦена,M24*P24,)</f>
        <v>#NAME?</v>
      </c>
    </row>
    <row r="4" spans="1:27" ht="83.25" customHeight="1">
      <c r="A4" s="6"/>
      <c r="B4" s="5"/>
      <c r="C4" s="5"/>
      <c r="D4" s="5"/>
      <c r="E4" s="5"/>
      <c r="F4" s="5"/>
      <c r="G4" s="5"/>
      <c r="H4" s="5"/>
      <c r="I4" s="5"/>
      <c r="J4" s="5"/>
      <c r="K4" s="5"/>
      <c r="L4" s="5"/>
      <c r="M4" s="5"/>
      <c r="N4" s="5"/>
      <c r="O4" s="5"/>
      <c r="P4" s="5"/>
      <c r="Q4" s="5"/>
      <c r="R4" s="5"/>
      <c r="S4" s="5"/>
      <c r="T4" s="5"/>
    </row>
    <row r="5" spans="1:27" ht="108" customHeight="1">
      <c r="A5" s="6"/>
      <c r="B5" s="7"/>
      <c r="C5" s="7"/>
      <c r="D5" s="7"/>
      <c r="E5" s="7"/>
      <c r="F5" s="7"/>
      <c r="G5" s="5"/>
      <c r="H5" s="5"/>
      <c r="I5" s="7"/>
      <c r="J5" s="8"/>
      <c r="K5" s="5"/>
      <c r="L5" s="5"/>
      <c r="M5" s="5"/>
      <c r="N5" s="5"/>
      <c r="O5" s="5"/>
      <c r="P5" s="5"/>
      <c r="Q5" s="5"/>
      <c r="R5" s="5"/>
      <c r="S5" s="5"/>
      <c r="T5" s="5"/>
    </row>
    <row r="6" spans="1:27" ht="27">
      <c r="A6" s="6"/>
      <c r="B6" s="7"/>
      <c r="C6" s="7"/>
      <c r="D6" s="7"/>
      <c r="E6" s="7"/>
      <c r="F6" s="7"/>
      <c r="G6" s="5"/>
      <c r="H6" s="5"/>
      <c r="I6" s="7"/>
      <c r="J6" s="8"/>
      <c r="K6" s="5"/>
    </row>
    <row r="7" spans="1:27" ht="8.25" customHeight="1">
      <c r="A7" s="6"/>
      <c r="B7" s="7"/>
      <c r="C7" s="7"/>
      <c r="D7" s="7"/>
      <c r="E7" s="7"/>
      <c r="F7" s="7"/>
      <c r="G7" s="5"/>
      <c r="H7" s="5"/>
      <c r="I7" s="7"/>
      <c r="J7" s="8"/>
      <c r="K7" s="5"/>
      <c r="L7" s="5"/>
      <c r="M7" s="5"/>
      <c r="N7" s="5"/>
      <c r="O7" s="5"/>
      <c r="P7" s="5"/>
      <c r="Q7" s="5"/>
      <c r="R7" s="5"/>
      <c r="S7" s="5"/>
      <c r="T7" s="5"/>
    </row>
    <row r="8" spans="1:27" ht="49.5" customHeight="1">
      <c r="A8" s="6"/>
      <c r="B8" s="191"/>
      <c r="C8" s="192"/>
      <c r="D8" s="1"/>
      <c r="E8" s="138"/>
      <c r="F8" s="138"/>
      <c r="G8" s="5"/>
      <c r="H8" s="5"/>
      <c r="I8" s="9"/>
      <c r="J8" s="10"/>
      <c r="K8" s="5"/>
      <c r="L8" s="5"/>
      <c r="M8" s="5"/>
      <c r="N8" s="5"/>
      <c r="O8" s="5"/>
      <c r="P8" s="5"/>
      <c r="Q8" s="5"/>
      <c r="R8" s="5"/>
      <c r="S8" s="5"/>
      <c r="T8" s="5"/>
    </row>
    <row r="9" spans="1:27" ht="50.1" customHeight="1">
      <c r="A9" s="6"/>
      <c r="B9" s="180"/>
      <c r="C9" s="181"/>
      <c r="D9" s="11"/>
      <c r="E9" s="136"/>
      <c r="F9" s="137"/>
      <c r="G9" s="5"/>
      <c r="H9" s="5"/>
      <c r="I9" s="9"/>
      <c r="J9" s="12"/>
      <c r="K9" s="5"/>
      <c r="L9" s="5"/>
      <c r="M9" s="5"/>
      <c r="N9" s="5"/>
      <c r="O9" s="5"/>
      <c r="P9" s="5"/>
      <c r="Q9" s="5"/>
      <c r="R9" s="5"/>
      <c r="S9" s="5"/>
      <c r="T9" s="5"/>
    </row>
    <row r="10" spans="1:27" ht="409.5" customHeight="1">
      <c r="A10" s="6"/>
      <c r="B10" s="180"/>
      <c r="C10" s="181"/>
      <c r="D10" s="11"/>
      <c r="E10" s="136"/>
      <c r="F10" s="137"/>
      <c r="G10" s="5"/>
      <c r="H10" s="5"/>
      <c r="I10" s="13"/>
      <c r="J10" s="14"/>
      <c r="K10" s="5"/>
      <c r="L10" s="5"/>
      <c r="M10" s="5"/>
      <c r="N10" s="5"/>
      <c r="O10" s="5"/>
      <c r="P10" s="5"/>
      <c r="Q10" s="5"/>
      <c r="R10" s="5"/>
      <c r="S10" s="5"/>
      <c r="T10" s="5"/>
    </row>
    <row r="11" spans="1:27" ht="50.1" customHeight="1">
      <c r="A11" s="6"/>
      <c r="B11" s="180"/>
      <c r="C11" s="181"/>
      <c r="D11" s="11"/>
      <c r="E11" s="136"/>
      <c r="F11" s="137"/>
      <c r="G11" s="5"/>
      <c r="H11" s="5"/>
      <c r="I11" s="9"/>
      <c r="J11" s="14"/>
      <c r="K11" s="5"/>
      <c r="L11" s="5"/>
      <c r="M11" s="5"/>
      <c r="N11" s="5"/>
      <c r="O11" s="5"/>
      <c r="P11" s="5"/>
      <c r="Q11" s="5"/>
      <c r="R11" s="5"/>
      <c r="S11" s="5"/>
      <c r="T11" s="5"/>
    </row>
    <row r="12" spans="1:27" ht="50.1" customHeight="1">
      <c r="A12" s="6"/>
      <c r="B12" s="180"/>
      <c r="C12" s="181"/>
      <c r="D12" s="11"/>
      <c r="E12" s="136"/>
      <c r="F12" s="137"/>
      <c r="G12" s="5"/>
      <c r="H12" s="5"/>
      <c r="I12" s="2"/>
      <c r="J12" s="14"/>
      <c r="K12" s="5"/>
      <c r="L12" s="5"/>
      <c r="M12" s="5"/>
      <c r="N12" s="5"/>
      <c r="O12" s="5"/>
      <c r="P12" s="5"/>
      <c r="Q12" s="5"/>
      <c r="R12" s="5"/>
      <c r="S12" s="5"/>
      <c r="T12" s="5"/>
    </row>
    <row r="13" spans="1:27" ht="50.1" customHeight="1">
      <c r="A13" s="6"/>
      <c r="B13" s="180"/>
      <c r="C13" s="181"/>
      <c r="D13" s="11"/>
      <c r="E13" s="136"/>
      <c r="F13" s="137"/>
      <c r="G13" s="5"/>
      <c r="H13" s="5"/>
      <c r="I13" s="2"/>
      <c r="J13" s="14"/>
      <c r="K13" s="5"/>
      <c r="L13" s="5"/>
      <c r="M13" s="5"/>
      <c r="N13" s="5"/>
      <c r="O13" s="5"/>
      <c r="P13" s="5"/>
      <c r="Q13" s="5"/>
      <c r="R13" s="5"/>
      <c r="S13" s="5"/>
      <c r="T13" s="5"/>
    </row>
    <row r="14" spans="1:27" ht="50.1" customHeight="1">
      <c r="A14" s="6"/>
      <c r="B14" s="5"/>
      <c r="C14" s="5"/>
      <c r="D14" s="5"/>
      <c r="E14" s="5"/>
      <c r="F14" s="5"/>
      <c r="G14" s="5"/>
      <c r="H14" s="5"/>
      <c r="I14" s="15"/>
      <c r="J14" s="12"/>
      <c r="K14" s="5"/>
      <c r="L14" s="5"/>
      <c r="M14" s="5"/>
      <c r="N14" s="5"/>
      <c r="O14" s="5"/>
      <c r="P14" s="5"/>
      <c r="Q14" s="5"/>
      <c r="R14" s="5"/>
      <c r="S14" s="5"/>
      <c r="T14" s="5"/>
    </row>
    <row r="15" spans="1:27" ht="50.1" customHeight="1">
      <c r="A15" s="6"/>
      <c r="B15" s="5"/>
      <c r="C15" s="5"/>
      <c r="D15" s="5"/>
      <c r="E15" s="5"/>
      <c r="F15" s="5"/>
      <c r="G15" s="5"/>
      <c r="H15" s="5"/>
      <c r="I15" s="15"/>
      <c r="J15" s="16"/>
      <c r="K15" s="5"/>
      <c r="L15" s="5"/>
      <c r="M15" s="5"/>
      <c r="N15" s="5"/>
      <c r="O15" s="5"/>
      <c r="P15" s="5"/>
      <c r="Q15" s="5"/>
      <c r="R15" s="5"/>
      <c r="S15" s="5"/>
      <c r="T15" s="5"/>
    </row>
    <row r="16" spans="1:27" ht="50.1" customHeight="1">
      <c r="A16" s="6"/>
      <c r="B16" s="5"/>
      <c r="C16" s="17"/>
      <c r="D16" s="17"/>
      <c r="E16" s="17"/>
      <c r="F16" s="17"/>
      <c r="G16" s="18"/>
      <c r="H16" s="19"/>
      <c r="I16" s="15"/>
      <c r="J16" s="20"/>
      <c r="K16" s="5"/>
      <c r="L16" s="5"/>
      <c r="M16" s="5"/>
      <c r="N16" s="5"/>
      <c r="O16" s="5"/>
      <c r="P16" s="5"/>
      <c r="Q16" s="5"/>
      <c r="R16" s="5"/>
      <c r="S16" s="5"/>
      <c r="T16" s="5"/>
    </row>
    <row r="17" spans="1:29" ht="409.5" customHeight="1">
      <c r="A17" s="6"/>
      <c r="B17" s="182"/>
      <c r="C17" s="182"/>
      <c r="D17" s="21"/>
      <c r="E17" s="21"/>
      <c r="F17" s="19"/>
      <c r="G17" s="5"/>
      <c r="H17" s="19"/>
      <c r="I17" s="7"/>
      <c r="J17" s="22"/>
      <c r="K17" s="5"/>
      <c r="L17" s="5"/>
      <c r="M17" s="5"/>
      <c r="N17" s="5"/>
      <c r="O17" s="5"/>
      <c r="P17" s="5"/>
      <c r="Q17" s="5"/>
      <c r="R17" s="5"/>
      <c r="S17" s="5"/>
      <c r="T17" s="5"/>
    </row>
    <row r="18" spans="1:29" ht="50.1" customHeight="1">
      <c r="A18" s="6"/>
      <c r="B18" s="183"/>
      <c r="C18" s="184"/>
      <c r="D18" s="23"/>
      <c r="E18" s="144"/>
      <c r="F18" s="133"/>
      <c r="G18" s="5"/>
      <c r="H18" s="5"/>
      <c r="I18" s="15"/>
      <c r="J18" s="24"/>
      <c r="K18" s="5"/>
      <c r="L18" s="5"/>
      <c r="M18" s="5"/>
      <c r="N18" s="5"/>
      <c r="O18" s="5"/>
      <c r="P18" s="5"/>
      <c r="Q18" s="5"/>
      <c r="R18" s="5"/>
      <c r="S18" s="5"/>
      <c r="T18" s="5"/>
    </row>
    <row r="19" spans="1:29" ht="409.5" customHeight="1">
      <c r="A19" s="6"/>
      <c r="B19" s="185"/>
      <c r="C19" s="186"/>
      <c r="D19" s="25"/>
      <c r="E19" s="145"/>
      <c r="F19" s="134"/>
      <c r="G19" s="5"/>
      <c r="H19" s="5"/>
      <c r="I19" s="15"/>
      <c r="J19" s="27"/>
      <c r="K19" s="5"/>
      <c r="L19" s="5"/>
      <c r="M19" s="5"/>
      <c r="N19" s="5"/>
      <c r="O19" s="5"/>
      <c r="P19" s="5"/>
      <c r="Q19" s="5"/>
      <c r="R19" s="5"/>
      <c r="S19" s="5"/>
      <c r="T19" s="5"/>
    </row>
    <row r="20" spans="1:29" ht="50.1" customHeight="1">
      <c r="A20" s="6"/>
      <c r="B20" s="185"/>
      <c r="C20" s="186"/>
      <c r="D20" s="25"/>
      <c r="E20" s="145"/>
      <c r="F20" s="134"/>
      <c r="G20" s="5"/>
      <c r="H20" s="5"/>
      <c r="I20" s="28"/>
      <c r="J20" s="29"/>
      <c r="K20" s="5"/>
      <c r="L20" s="5"/>
      <c r="M20" s="5"/>
      <c r="N20" s="5"/>
      <c r="O20" s="5"/>
      <c r="P20" s="5"/>
      <c r="Q20" s="5"/>
      <c r="R20" s="5"/>
      <c r="S20" s="5"/>
      <c r="T20" s="5"/>
    </row>
    <row r="21" spans="1:29" ht="49.5" customHeight="1">
      <c r="A21" s="6"/>
      <c r="B21" s="187"/>
      <c r="C21" s="188"/>
      <c r="D21" s="25"/>
      <c r="E21" s="145"/>
      <c r="F21" s="135"/>
      <c r="G21" s="5"/>
      <c r="H21" s="5"/>
      <c r="I21" s="15"/>
      <c r="J21" s="24"/>
      <c r="K21" s="5"/>
      <c r="L21" s="5"/>
      <c r="M21" s="5"/>
      <c r="N21" s="5"/>
      <c r="O21" s="5"/>
      <c r="P21" s="5"/>
      <c r="Q21" s="5"/>
      <c r="R21" s="5"/>
      <c r="S21" s="5"/>
      <c r="T21" s="5"/>
    </row>
    <row r="22" spans="1:29" ht="263.25" customHeight="1">
      <c r="A22" s="6"/>
      <c r="B22" s="5"/>
      <c r="C22" s="17"/>
      <c r="D22" s="17"/>
      <c r="E22" s="17"/>
      <c r="F22" s="17"/>
      <c r="G22" s="18"/>
      <c r="H22" s="5"/>
      <c r="I22" s="30"/>
      <c r="J22" s="31"/>
      <c r="K22" s="5"/>
      <c r="L22" s="5"/>
      <c r="M22" s="5"/>
      <c r="N22" s="5"/>
      <c r="O22" s="5"/>
      <c r="P22" s="5"/>
      <c r="Q22" s="5"/>
      <c r="R22" s="5"/>
      <c r="S22" s="5"/>
      <c r="T22" s="5"/>
      <c r="Z22" s="5">
        <f>SUM(Z24:Z942727)</f>
        <v>0</v>
      </c>
      <c r="AA22" s="5">
        <f>SUM(AA24:AA942727)</f>
        <v>0</v>
      </c>
    </row>
    <row r="23" spans="1:29" s="32" customFormat="1" ht="129.75" customHeight="1" thickBot="1">
      <c r="A23" s="33" t="s">
        <v>10</v>
      </c>
      <c r="B23" s="34" t="s">
        <v>7</v>
      </c>
      <c r="C23" s="34" t="s">
        <v>11</v>
      </c>
      <c r="D23" s="35" t="s">
        <v>20</v>
      </c>
      <c r="E23" s="35"/>
      <c r="F23" s="35" t="s">
        <v>12</v>
      </c>
      <c r="G23" s="36" t="s">
        <v>13</v>
      </c>
      <c r="H23" s="35" t="s">
        <v>14</v>
      </c>
      <c r="I23" s="35" t="s">
        <v>8</v>
      </c>
      <c r="J23" s="35" t="s">
        <v>15</v>
      </c>
      <c r="K23" s="35" t="s">
        <v>9</v>
      </c>
      <c r="L23" s="68" t="s">
        <v>220</v>
      </c>
      <c r="M23" s="68" t="s">
        <v>221</v>
      </c>
      <c r="N23" s="37" t="s">
        <v>65</v>
      </c>
      <c r="O23" s="37" t="s">
        <v>66</v>
      </c>
      <c r="P23" s="101" t="s">
        <v>16</v>
      </c>
      <c r="Q23" s="38" t="s">
        <v>67</v>
      </c>
      <c r="R23" s="38"/>
      <c r="S23" s="35" t="s">
        <v>17</v>
      </c>
      <c r="T23" s="38"/>
      <c r="U23" s="104" t="s">
        <v>68</v>
      </c>
      <c r="V23" s="38" t="s">
        <v>69</v>
      </c>
      <c r="W23" s="122" t="s">
        <v>68</v>
      </c>
      <c r="X23" s="125" t="s">
        <v>69</v>
      </c>
      <c r="Y23" s="126"/>
      <c r="Z23" s="126" t="s">
        <v>70</v>
      </c>
      <c r="AA23" s="126" t="s">
        <v>71</v>
      </c>
      <c r="AB23" s="125" t="s">
        <v>73</v>
      </c>
      <c r="AC23" s="125" t="s">
        <v>73</v>
      </c>
    </row>
    <row r="24" spans="1:29" ht="50.1" customHeight="1">
      <c r="A24" s="168">
        <v>105</v>
      </c>
      <c r="B24" s="168" t="s">
        <v>1044</v>
      </c>
      <c r="C24" s="171" t="s">
        <v>1045</v>
      </c>
      <c r="D24" s="171" t="s">
        <v>77</v>
      </c>
      <c r="E24" s="130"/>
      <c r="F24" s="174" t="s">
        <v>630</v>
      </c>
      <c r="G24" s="177" t="s">
        <v>101</v>
      </c>
      <c r="H24" s="162" t="s">
        <v>1046</v>
      </c>
      <c r="I24" s="162" t="s">
        <v>1047</v>
      </c>
      <c r="J24" s="165" t="s">
        <v>19</v>
      </c>
      <c r="K24" s="62" t="s">
        <v>82</v>
      </c>
      <c r="L24" s="63">
        <v>3140</v>
      </c>
      <c r="M24" s="63">
        <v>1963</v>
      </c>
      <c r="N24" s="142" t="s">
        <v>1048</v>
      </c>
      <c r="O24" s="127"/>
      <c r="P24" s="100"/>
      <c r="Q24" s="63">
        <f>P24*M24</f>
        <v>0</v>
      </c>
      <c r="R24" s="64"/>
      <c r="S24" s="67">
        <v>2</v>
      </c>
      <c r="T24" s="39"/>
      <c r="U24" s="106">
        <f>IF(EXACT(O24,Y24),M24,M24*(1-'Расчет ПРЕДЗАКАЗ'!$D$10))</f>
        <v>1923.74</v>
      </c>
      <c r="V24" s="106">
        <f>P24*U24</f>
        <v>0</v>
      </c>
      <c r="W24" s="106" t="e">
        <f>IF(EXACT(O24,Y24),M24,M24*(1-#REF!))</f>
        <v>#REF!</v>
      </c>
      <c r="X24" s="123" t="e">
        <f>P24*W24</f>
        <v>#REF!</v>
      </c>
      <c r="Y24" s="124" t="s">
        <v>72</v>
      </c>
      <c r="Z24" s="103">
        <f t="shared" ref="Z24:Z38" si="0">IF(EXACT(O24,Y24),Q24,0)</f>
        <v>0</v>
      </c>
      <c r="AA24" s="103">
        <f t="shared" ref="AA24:AA38" si="1">IF(Z24=0,Q24,0)</f>
        <v>0</v>
      </c>
      <c r="AB24" s="128">
        <f>IF(U24=0,"",L24/U24-1)</f>
        <v>0.63223720461184985</v>
      </c>
      <c r="AC24" s="128" t="e">
        <f>IF(W24=0,"",L24/W24-1)</f>
        <v>#REF!</v>
      </c>
    </row>
    <row r="25" spans="1:29" ht="50.1" customHeight="1">
      <c r="A25" s="169"/>
      <c r="B25" s="169"/>
      <c r="C25" s="172"/>
      <c r="D25" s="172"/>
      <c r="E25" s="131"/>
      <c r="F25" s="175"/>
      <c r="G25" s="178"/>
      <c r="H25" s="189"/>
      <c r="I25" s="163"/>
      <c r="J25" s="166"/>
      <c r="K25" s="62" t="s">
        <v>134</v>
      </c>
      <c r="L25" s="63">
        <v>3140</v>
      </c>
      <c r="M25" s="63">
        <v>1963</v>
      </c>
      <c r="N25" s="142" t="s">
        <v>1049</v>
      </c>
      <c r="O25" s="127"/>
      <c r="P25" s="100"/>
      <c r="Q25" s="63">
        <f t="shared" ref="Q25:Q38" si="2">P25*M25</f>
        <v>0</v>
      </c>
      <c r="R25" s="64"/>
      <c r="S25" s="67">
        <v>1</v>
      </c>
      <c r="T25" s="39"/>
      <c r="U25" s="106">
        <f>IF(EXACT(O25,Y25),M25,M25*(1-'Расчет ПРЕДЗАКАЗ'!$D$10))</f>
        <v>1923.74</v>
      </c>
      <c r="V25" s="106">
        <f t="shared" ref="V25:V38" si="3">P25*U25</f>
        <v>0</v>
      </c>
      <c r="W25" s="106" t="e">
        <f>IF(EXACT(O25,Y25),M25,M25*(1-#REF!))</f>
        <v>#REF!</v>
      </c>
      <c r="X25" s="106" t="e">
        <f t="shared" ref="X25:X38" si="4">P25*W25</f>
        <v>#REF!</v>
      </c>
      <c r="Y25" s="107" t="s">
        <v>72</v>
      </c>
      <c r="Z25" s="103">
        <f t="shared" si="0"/>
        <v>0</v>
      </c>
      <c r="AA25" s="103">
        <f t="shared" si="1"/>
        <v>0</v>
      </c>
      <c r="AB25" s="128">
        <f t="shared" ref="AB25:AB38" si="5">IF(U25=0,"",L25/U25-1)</f>
        <v>0.63223720461184985</v>
      </c>
      <c r="AC25" s="128" t="e">
        <f t="shared" ref="AC25:AC38" si="6">IF(W25=0,"",L25/W25-1)</f>
        <v>#REF!</v>
      </c>
    </row>
    <row r="26" spans="1:29" ht="50.1" customHeight="1">
      <c r="A26" s="169"/>
      <c r="B26" s="169"/>
      <c r="C26" s="172"/>
      <c r="D26" s="172"/>
      <c r="E26" s="131"/>
      <c r="F26" s="175"/>
      <c r="G26" s="178"/>
      <c r="H26" s="189"/>
      <c r="I26" s="163"/>
      <c r="J26" s="166"/>
      <c r="K26" s="62"/>
      <c r="L26" s="63">
        <f t="shared" ref="L26:L38" si="7">M26-M26*30%</f>
        <v>0</v>
      </c>
      <c r="M26" s="63"/>
      <c r="N26" s="63"/>
      <c r="O26" s="127"/>
      <c r="P26" s="100"/>
      <c r="Q26" s="63">
        <f t="shared" si="2"/>
        <v>0</v>
      </c>
      <c r="R26" s="64"/>
      <c r="S26" s="67"/>
      <c r="T26" s="39"/>
      <c r="U26" s="106">
        <f>IF(EXACT(O26,Y26),M26,M26*(1-'Расчет ПРЕДЗАКАЗ'!$D$10))</f>
        <v>0</v>
      </c>
      <c r="V26" s="106">
        <f t="shared" si="3"/>
        <v>0</v>
      </c>
      <c r="W26" s="106" t="e">
        <f>IF(EXACT(O26,Y26),M26,M26*(1-#REF!))</f>
        <v>#REF!</v>
      </c>
      <c r="X26" s="106" t="e">
        <f t="shared" si="4"/>
        <v>#REF!</v>
      </c>
      <c r="Y26" s="107" t="s">
        <v>72</v>
      </c>
      <c r="Z26" s="103">
        <f t="shared" si="0"/>
        <v>0</v>
      </c>
      <c r="AA26" s="103">
        <f t="shared" si="1"/>
        <v>0</v>
      </c>
      <c r="AB26" s="128" t="str">
        <f t="shared" si="5"/>
        <v/>
      </c>
      <c r="AC26" s="128" t="e">
        <f t="shared" si="6"/>
        <v>#REF!</v>
      </c>
    </row>
    <row r="27" spans="1:29" ht="50.1" customHeight="1">
      <c r="A27" s="169"/>
      <c r="B27" s="169"/>
      <c r="C27" s="172"/>
      <c r="D27" s="172"/>
      <c r="E27" s="131"/>
      <c r="F27" s="175"/>
      <c r="G27" s="178"/>
      <c r="H27" s="189"/>
      <c r="I27" s="163"/>
      <c r="J27" s="166"/>
      <c r="K27" s="62"/>
      <c r="L27" s="63">
        <f t="shared" si="7"/>
        <v>0</v>
      </c>
      <c r="M27" s="63"/>
      <c r="N27" s="63"/>
      <c r="O27" s="127"/>
      <c r="P27" s="100"/>
      <c r="Q27" s="63">
        <f t="shared" si="2"/>
        <v>0</v>
      </c>
      <c r="R27" s="64"/>
      <c r="S27" s="67"/>
      <c r="T27" s="39"/>
      <c r="U27" s="106">
        <f>IF(EXACT(O27,Y27),M27,M27*(1-'Расчет ПРЕДЗАКАЗ'!$D$10))</f>
        <v>0</v>
      </c>
      <c r="V27" s="106">
        <f t="shared" si="3"/>
        <v>0</v>
      </c>
      <c r="W27" s="106" t="e">
        <f>IF(EXACT(O27,Y27),M27,M27*(1-#REF!))</f>
        <v>#REF!</v>
      </c>
      <c r="X27" s="106" t="e">
        <f t="shared" si="4"/>
        <v>#REF!</v>
      </c>
      <c r="Y27" s="107" t="s">
        <v>72</v>
      </c>
      <c r="Z27" s="103">
        <f t="shared" si="0"/>
        <v>0</v>
      </c>
      <c r="AA27" s="103">
        <f t="shared" si="1"/>
        <v>0</v>
      </c>
      <c r="AB27" s="128" t="str">
        <f t="shared" si="5"/>
        <v/>
      </c>
      <c r="AC27" s="128" t="e">
        <f t="shared" si="6"/>
        <v>#REF!</v>
      </c>
    </row>
    <row r="28" spans="1:29" ht="50.1" customHeight="1">
      <c r="A28" s="169"/>
      <c r="B28" s="169"/>
      <c r="C28" s="172"/>
      <c r="D28" s="172"/>
      <c r="E28" s="131"/>
      <c r="F28" s="175"/>
      <c r="G28" s="178"/>
      <c r="H28" s="189"/>
      <c r="I28" s="163"/>
      <c r="J28" s="166"/>
      <c r="K28" s="62"/>
      <c r="L28" s="63">
        <f t="shared" si="7"/>
        <v>0</v>
      </c>
      <c r="M28" s="63"/>
      <c r="N28" s="63"/>
      <c r="O28" s="127"/>
      <c r="P28" s="100"/>
      <c r="Q28" s="63">
        <f t="shared" si="2"/>
        <v>0</v>
      </c>
      <c r="R28" s="64"/>
      <c r="S28" s="67"/>
      <c r="T28" s="39"/>
      <c r="U28" s="106">
        <f>IF(EXACT(O28,Y28),M28,M28*(1-'Расчет ПРЕДЗАКАЗ'!$D$10))</f>
        <v>0</v>
      </c>
      <c r="V28" s="106">
        <f t="shared" si="3"/>
        <v>0</v>
      </c>
      <c r="W28" s="106" t="e">
        <f>IF(EXACT(O28,Y28),M28,M28*(1-#REF!))</f>
        <v>#REF!</v>
      </c>
      <c r="X28" s="106" t="e">
        <f t="shared" si="4"/>
        <v>#REF!</v>
      </c>
      <c r="Y28" s="107" t="s">
        <v>72</v>
      </c>
      <c r="Z28" s="103">
        <f t="shared" si="0"/>
        <v>0</v>
      </c>
      <c r="AA28" s="103">
        <f t="shared" si="1"/>
        <v>0</v>
      </c>
      <c r="AB28" s="128" t="str">
        <f t="shared" si="5"/>
        <v/>
      </c>
      <c r="AC28" s="128" t="e">
        <f t="shared" si="6"/>
        <v>#REF!</v>
      </c>
    </row>
    <row r="29" spans="1:29" ht="50.1" customHeight="1">
      <c r="A29" s="169"/>
      <c r="B29" s="169"/>
      <c r="C29" s="172"/>
      <c r="D29" s="172"/>
      <c r="E29" s="131"/>
      <c r="F29" s="175"/>
      <c r="G29" s="178"/>
      <c r="H29" s="189"/>
      <c r="I29" s="163"/>
      <c r="J29" s="166"/>
      <c r="K29" s="62"/>
      <c r="L29" s="63">
        <f t="shared" si="7"/>
        <v>0</v>
      </c>
      <c r="M29" s="63"/>
      <c r="N29" s="63"/>
      <c r="O29" s="127"/>
      <c r="P29" s="100"/>
      <c r="Q29" s="63">
        <f t="shared" si="2"/>
        <v>0</v>
      </c>
      <c r="R29" s="64"/>
      <c r="S29" s="67"/>
      <c r="T29" s="39"/>
      <c r="U29" s="106">
        <f>IF(EXACT(O29,Y29),M29,M29*(1-'Расчет ПРЕДЗАКАЗ'!$D$10))</f>
        <v>0</v>
      </c>
      <c r="V29" s="106">
        <f t="shared" si="3"/>
        <v>0</v>
      </c>
      <c r="W29" s="106" t="e">
        <f>IF(EXACT(O29,Y29),M29,M29*(1-#REF!))</f>
        <v>#REF!</v>
      </c>
      <c r="X29" s="106" t="e">
        <f t="shared" si="4"/>
        <v>#REF!</v>
      </c>
      <c r="Y29" s="107" t="s">
        <v>72</v>
      </c>
      <c r="Z29" s="103">
        <f t="shared" si="0"/>
        <v>0</v>
      </c>
      <c r="AA29" s="103">
        <f t="shared" si="1"/>
        <v>0</v>
      </c>
      <c r="AB29" s="128" t="str">
        <f t="shared" si="5"/>
        <v/>
      </c>
      <c r="AC29" s="128" t="e">
        <f t="shared" si="6"/>
        <v>#REF!</v>
      </c>
    </row>
    <row r="30" spans="1:29" ht="50.1" customHeight="1">
      <c r="A30" s="169"/>
      <c r="B30" s="169"/>
      <c r="C30" s="172"/>
      <c r="D30" s="172"/>
      <c r="E30" s="131"/>
      <c r="F30" s="175"/>
      <c r="G30" s="178"/>
      <c r="H30" s="189"/>
      <c r="I30" s="163"/>
      <c r="J30" s="166"/>
      <c r="K30" s="62"/>
      <c r="L30" s="63">
        <f t="shared" si="7"/>
        <v>0</v>
      </c>
      <c r="M30" s="63"/>
      <c r="N30" s="63"/>
      <c r="O30" s="127"/>
      <c r="P30" s="100"/>
      <c r="Q30" s="63">
        <f t="shared" si="2"/>
        <v>0</v>
      </c>
      <c r="R30" s="64"/>
      <c r="S30" s="67"/>
      <c r="T30" s="39"/>
      <c r="U30" s="106">
        <f>IF(EXACT(O30,Y30),M30,M30*(1-'Расчет ПРЕДЗАКАЗ'!$D$10))</f>
        <v>0</v>
      </c>
      <c r="V30" s="106">
        <f t="shared" si="3"/>
        <v>0</v>
      </c>
      <c r="W30" s="106" t="e">
        <f>IF(EXACT(O30,Y30),M30,M30*(1-#REF!))</f>
        <v>#REF!</v>
      </c>
      <c r="X30" s="106" t="e">
        <f t="shared" si="4"/>
        <v>#REF!</v>
      </c>
      <c r="Y30" s="107" t="s">
        <v>72</v>
      </c>
      <c r="Z30" s="103">
        <f t="shared" si="0"/>
        <v>0</v>
      </c>
      <c r="AA30" s="103">
        <f t="shared" si="1"/>
        <v>0</v>
      </c>
      <c r="AB30" s="128" t="str">
        <f t="shared" si="5"/>
        <v/>
      </c>
      <c r="AC30" s="128" t="e">
        <f t="shared" si="6"/>
        <v>#REF!</v>
      </c>
    </row>
    <row r="31" spans="1:29" ht="50.1" customHeight="1">
      <c r="A31" s="169"/>
      <c r="B31" s="169"/>
      <c r="C31" s="172"/>
      <c r="D31" s="172"/>
      <c r="E31" s="131"/>
      <c r="F31" s="175"/>
      <c r="G31" s="178"/>
      <c r="H31" s="189"/>
      <c r="I31" s="163"/>
      <c r="J31" s="166"/>
      <c r="K31" s="62"/>
      <c r="L31" s="63">
        <f t="shared" si="7"/>
        <v>0</v>
      </c>
      <c r="M31" s="63"/>
      <c r="N31" s="63"/>
      <c r="O31" s="127"/>
      <c r="P31" s="100"/>
      <c r="Q31" s="63">
        <f t="shared" si="2"/>
        <v>0</v>
      </c>
      <c r="R31" s="64"/>
      <c r="S31" s="67"/>
      <c r="T31" s="39"/>
      <c r="U31" s="106">
        <f>IF(EXACT(O31,Y31),M31,M31*(1-'Расчет ПРЕДЗАКАЗ'!$D$10))</f>
        <v>0</v>
      </c>
      <c r="V31" s="106">
        <f t="shared" si="3"/>
        <v>0</v>
      </c>
      <c r="W31" s="106" t="e">
        <f>IF(EXACT(O31,Y31),M31,M31*(1-#REF!))</f>
        <v>#REF!</v>
      </c>
      <c r="X31" s="106" t="e">
        <f t="shared" si="4"/>
        <v>#REF!</v>
      </c>
      <c r="Y31" s="107" t="s">
        <v>72</v>
      </c>
      <c r="Z31" s="103">
        <f t="shared" si="0"/>
        <v>0</v>
      </c>
      <c r="AA31" s="103">
        <f t="shared" si="1"/>
        <v>0</v>
      </c>
      <c r="AB31" s="128" t="str">
        <f t="shared" si="5"/>
        <v/>
      </c>
      <c r="AC31" s="128" t="e">
        <f t="shared" si="6"/>
        <v>#REF!</v>
      </c>
    </row>
    <row r="32" spans="1:29" ht="50.1" customHeight="1">
      <c r="A32" s="169"/>
      <c r="B32" s="169"/>
      <c r="C32" s="172"/>
      <c r="D32" s="172"/>
      <c r="E32" s="131"/>
      <c r="F32" s="175"/>
      <c r="G32" s="178"/>
      <c r="H32" s="189"/>
      <c r="I32" s="163"/>
      <c r="J32" s="166"/>
      <c r="K32" s="62"/>
      <c r="L32" s="63">
        <f t="shared" si="7"/>
        <v>0</v>
      </c>
      <c r="M32" s="63"/>
      <c r="N32" s="63"/>
      <c r="O32" s="127"/>
      <c r="P32" s="100"/>
      <c r="Q32" s="63">
        <f t="shared" si="2"/>
        <v>0</v>
      </c>
      <c r="R32" s="64"/>
      <c r="S32" s="67"/>
      <c r="T32" s="39"/>
      <c r="U32" s="106">
        <f>IF(EXACT(O32,Y32),M32,M32*(1-'Расчет ПРЕДЗАКАЗ'!$D$10))</f>
        <v>0</v>
      </c>
      <c r="V32" s="106">
        <f t="shared" si="3"/>
        <v>0</v>
      </c>
      <c r="W32" s="106" t="e">
        <f>IF(EXACT(O32,Y32),M32,M32*(1-#REF!))</f>
        <v>#REF!</v>
      </c>
      <c r="X32" s="106" t="e">
        <f t="shared" si="4"/>
        <v>#REF!</v>
      </c>
      <c r="Y32" s="107" t="s">
        <v>72</v>
      </c>
      <c r="Z32" s="103">
        <f t="shared" si="0"/>
        <v>0</v>
      </c>
      <c r="AA32" s="103">
        <f t="shared" si="1"/>
        <v>0</v>
      </c>
      <c r="AB32" s="128" t="str">
        <f t="shared" si="5"/>
        <v/>
      </c>
      <c r="AC32" s="128" t="e">
        <f t="shared" si="6"/>
        <v>#REF!</v>
      </c>
    </row>
    <row r="33" spans="1:29" ht="50.1" customHeight="1">
      <c r="A33" s="169"/>
      <c r="B33" s="169"/>
      <c r="C33" s="172"/>
      <c r="D33" s="172"/>
      <c r="E33" s="131"/>
      <c r="F33" s="175"/>
      <c r="G33" s="178"/>
      <c r="H33" s="189"/>
      <c r="I33" s="163"/>
      <c r="J33" s="166"/>
      <c r="K33" s="62"/>
      <c r="L33" s="63">
        <f t="shared" si="7"/>
        <v>0</v>
      </c>
      <c r="M33" s="63"/>
      <c r="N33" s="65"/>
      <c r="O33" s="127"/>
      <c r="P33" s="100"/>
      <c r="Q33" s="63">
        <f t="shared" si="2"/>
        <v>0</v>
      </c>
      <c r="R33" s="65"/>
      <c r="S33" s="67"/>
      <c r="T33" s="40"/>
      <c r="U33" s="106">
        <f>IF(EXACT(O33,Y33),M33,M33*(1-'Расчет ПРЕДЗАКАЗ'!$D$10))</f>
        <v>0</v>
      </c>
      <c r="V33" s="106">
        <f t="shared" si="3"/>
        <v>0</v>
      </c>
      <c r="W33" s="106" t="e">
        <f>IF(EXACT(O33,Y33),M33,M33*(1-#REF!))</f>
        <v>#REF!</v>
      </c>
      <c r="X33" s="106" t="e">
        <f t="shared" si="4"/>
        <v>#REF!</v>
      </c>
      <c r="Y33" s="107" t="s">
        <v>72</v>
      </c>
      <c r="Z33" s="103">
        <f t="shared" si="0"/>
        <v>0</v>
      </c>
      <c r="AA33" s="103">
        <f t="shared" si="1"/>
        <v>0</v>
      </c>
      <c r="AB33" s="128" t="str">
        <f t="shared" si="5"/>
        <v/>
      </c>
      <c r="AC33" s="128" t="e">
        <f t="shared" si="6"/>
        <v>#REF!</v>
      </c>
    </row>
    <row r="34" spans="1:29" ht="50.1" customHeight="1">
      <c r="A34" s="169"/>
      <c r="B34" s="169"/>
      <c r="C34" s="172"/>
      <c r="D34" s="172"/>
      <c r="E34" s="131"/>
      <c r="F34" s="175"/>
      <c r="G34" s="178"/>
      <c r="H34" s="189"/>
      <c r="I34" s="163"/>
      <c r="J34" s="166"/>
      <c r="K34" s="62"/>
      <c r="L34" s="63">
        <f t="shared" si="7"/>
        <v>0</v>
      </c>
      <c r="M34" s="63"/>
      <c r="N34" s="65"/>
      <c r="O34" s="127"/>
      <c r="P34" s="100"/>
      <c r="Q34" s="63">
        <f t="shared" si="2"/>
        <v>0</v>
      </c>
      <c r="R34" s="65"/>
      <c r="S34" s="67"/>
      <c r="T34" s="40"/>
      <c r="U34" s="106">
        <f>IF(EXACT(O34,Y34),M34,M34*(1-'Расчет ПРЕДЗАКАЗ'!$D$10))</f>
        <v>0</v>
      </c>
      <c r="V34" s="106">
        <f t="shared" si="3"/>
        <v>0</v>
      </c>
      <c r="W34" s="106" t="e">
        <f>IF(EXACT(O34,Y34),M34,M34*(1-#REF!))</f>
        <v>#REF!</v>
      </c>
      <c r="X34" s="106" t="e">
        <f t="shared" si="4"/>
        <v>#REF!</v>
      </c>
      <c r="Y34" s="107" t="s">
        <v>72</v>
      </c>
      <c r="Z34" s="103">
        <f t="shared" si="0"/>
        <v>0</v>
      </c>
      <c r="AA34" s="103">
        <f t="shared" si="1"/>
        <v>0</v>
      </c>
      <c r="AB34" s="128" t="str">
        <f t="shared" si="5"/>
        <v/>
      </c>
      <c r="AC34" s="128" t="e">
        <f t="shared" si="6"/>
        <v>#REF!</v>
      </c>
    </row>
    <row r="35" spans="1:29" ht="50.1" customHeight="1">
      <c r="A35" s="169"/>
      <c r="B35" s="169"/>
      <c r="C35" s="172"/>
      <c r="D35" s="172"/>
      <c r="E35" s="131"/>
      <c r="F35" s="175"/>
      <c r="G35" s="178"/>
      <c r="H35" s="189"/>
      <c r="I35" s="163"/>
      <c r="J35" s="166"/>
      <c r="K35" s="62"/>
      <c r="L35" s="63">
        <f t="shared" si="7"/>
        <v>0</v>
      </c>
      <c r="M35" s="63"/>
      <c r="N35" s="65"/>
      <c r="O35" s="127"/>
      <c r="P35" s="100"/>
      <c r="Q35" s="63">
        <f t="shared" si="2"/>
        <v>0</v>
      </c>
      <c r="R35" s="65"/>
      <c r="S35" s="67"/>
      <c r="T35" s="40"/>
      <c r="U35" s="106">
        <f>IF(EXACT(O35,Y35),M35,M35*(1-'Расчет ПРЕДЗАКАЗ'!$D$10))</f>
        <v>0</v>
      </c>
      <c r="V35" s="106">
        <f t="shared" si="3"/>
        <v>0</v>
      </c>
      <c r="W35" s="106" t="e">
        <f>IF(EXACT(O35,Y35),M35,M35*(1-#REF!))</f>
        <v>#REF!</v>
      </c>
      <c r="X35" s="106" t="e">
        <f t="shared" si="4"/>
        <v>#REF!</v>
      </c>
      <c r="Y35" s="107" t="s">
        <v>72</v>
      </c>
      <c r="Z35" s="103">
        <f t="shared" si="0"/>
        <v>0</v>
      </c>
      <c r="AA35" s="103">
        <f t="shared" si="1"/>
        <v>0</v>
      </c>
      <c r="AB35" s="128" t="str">
        <f t="shared" si="5"/>
        <v/>
      </c>
      <c r="AC35" s="128" t="e">
        <f t="shared" si="6"/>
        <v>#REF!</v>
      </c>
    </row>
    <row r="36" spans="1:29" ht="50.1" customHeight="1">
      <c r="A36" s="169"/>
      <c r="B36" s="169"/>
      <c r="C36" s="172"/>
      <c r="D36" s="172"/>
      <c r="E36" s="131"/>
      <c r="F36" s="175"/>
      <c r="G36" s="178"/>
      <c r="H36" s="189"/>
      <c r="I36" s="163"/>
      <c r="J36" s="166"/>
      <c r="K36" s="62"/>
      <c r="L36" s="63">
        <f t="shared" si="7"/>
        <v>0</v>
      </c>
      <c r="M36" s="63"/>
      <c r="N36" s="65"/>
      <c r="O36" s="127"/>
      <c r="P36" s="100"/>
      <c r="Q36" s="63">
        <f t="shared" si="2"/>
        <v>0</v>
      </c>
      <c r="R36" s="65"/>
      <c r="S36" s="67"/>
      <c r="T36" s="40"/>
      <c r="U36" s="106">
        <f>IF(EXACT(O36,Y36),M36,M36*(1-'Расчет ПРЕДЗАКАЗ'!$D$10))</f>
        <v>0</v>
      </c>
      <c r="V36" s="106">
        <f t="shared" si="3"/>
        <v>0</v>
      </c>
      <c r="W36" s="106" t="e">
        <f>IF(EXACT(O36,Y36),M36,M36*(1-#REF!))</f>
        <v>#REF!</v>
      </c>
      <c r="X36" s="106" t="e">
        <f t="shared" si="4"/>
        <v>#REF!</v>
      </c>
      <c r="Y36" s="107" t="s">
        <v>72</v>
      </c>
      <c r="Z36" s="103">
        <f t="shared" si="0"/>
        <v>0</v>
      </c>
      <c r="AA36" s="103">
        <f t="shared" si="1"/>
        <v>0</v>
      </c>
      <c r="AB36" s="128" t="str">
        <f t="shared" si="5"/>
        <v/>
      </c>
      <c r="AC36" s="128" t="e">
        <f t="shared" si="6"/>
        <v>#REF!</v>
      </c>
    </row>
    <row r="37" spans="1:29" ht="50.1" customHeight="1">
      <c r="A37" s="169"/>
      <c r="B37" s="169"/>
      <c r="C37" s="172"/>
      <c r="D37" s="172"/>
      <c r="E37" s="131"/>
      <c r="F37" s="175"/>
      <c r="G37" s="178"/>
      <c r="H37" s="189"/>
      <c r="I37" s="163"/>
      <c r="J37" s="166"/>
      <c r="K37" s="62"/>
      <c r="L37" s="63">
        <f t="shared" si="7"/>
        <v>0</v>
      </c>
      <c r="M37" s="63"/>
      <c r="N37" s="65"/>
      <c r="O37" s="127"/>
      <c r="P37" s="100"/>
      <c r="Q37" s="63">
        <f t="shared" si="2"/>
        <v>0</v>
      </c>
      <c r="R37" s="65"/>
      <c r="S37" s="67"/>
      <c r="T37" s="40"/>
      <c r="U37" s="106">
        <f>IF(EXACT(O37,Y37),M37,M37*(1-'Расчет ПРЕДЗАКАЗ'!$D$10))</f>
        <v>0</v>
      </c>
      <c r="V37" s="106">
        <f t="shared" si="3"/>
        <v>0</v>
      </c>
      <c r="W37" s="106" t="e">
        <f>IF(EXACT(O37,Y37),M37,M37*(1-#REF!))</f>
        <v>#REF!</v>
      </c>
      <c r="X37" s="106" t="e">
        <f t="shared" si="4"/>
        <v>#REF!</v>
      </c>
      <c r="Y37" s="107" t="s">
        <v>72</v>
      </c>
      <c r="Z37" s="103">
        <f t="shared" si="0"/>
        <v>0</v>
      </c>
      <c r="AA37" s="103">
        <f t="shared" si="1"/>
        <v>0</v>
      </c>
      <c r="AB37" s="128" t="str">
        <f t="shared" si="5"/>
        <v/>
      </c>
      <c r="AC37" s="128" t="e">
        <f t="shared" si="6"/>
        <v>#REF!</v>
      </c>
    </row>
    <row r="38" spans="1:29" ht="50.1" customHeight="1">
      <c r="A38" s="170"/>
      <c r="B38" s="170"/>
      <c r="C38" s="173"/>
      <c r="D38" s="173"/>
      <c r="E38" s="132"/>
      <c r="F38" s="176"/>
      <c r="G38" s="179"/>
      <c r="H38" s="190"/>
      <c r="I38" s="164"/>
      <c r="J38" s="167"/>
      <c r="K38" s="62"/>
      <c r="L38" s="63">
        <f t="shared" si="7"/>
        <v>0</v>
      </c>
      <c r="M38" s="63"/>
      <c r="N38" s="65"/>
      <c r="O38" s="127"/>
      <c r="P38" s="100"/>
      <c r="Q38" s="63">
        <f t="shared" si="2"/>
        <v>0</v>
      </c>
      <c r="R38" s="65"/>
      <c r="S38" s="67"/>
      <c r="T38" s="40"/>
      <c r="U38" s="106">
        <f>IF(EXACT(O38,Y38),M38,M38*(1-'Расчет ПРЕДЗАКАЗ'!$D$10))</f>
        <v>0</v>
      </c>
      <c r="V38" s="106">
        <f t="shared" si="3"/>
        <v>0</v>
      </c>
      <c r="W38" s="106" t="e">
        <f>IF(EXACT(O38,Y38),M38,M38*(1-#REF!))</f>
        <v>#REF!</v>
      </c>
      <c r="X38" s="106" t="e">
        <f t="shared" si="4"/>
        <v>#REF!</v>
      </c>
      <c r="Y38" s="107" t="s">
        <v>72</v>
      </c>
      <c r="Z38" s="103">
        <f t="shared" si="0"/>
        <v>0</v>
      </c>
      <c r="AA38" s="103">
        <f t="shared" si="1"/>
        <v>0</v>
      </c>
      <c r="AB38" s="128" t="str">
        <f t="shared" si="5"/>
        <v/>
      </c>
      <c r="AC38" s="128" t="e">
        <f t="shared" si="6"/>
        <v>#REF!</v>
      </c>
    </row>
    <row r="39" spans="1:29" ht="11.25" customHeight="1" thickBot="1"/>
    <row r="40" spans="1:29" ht="50.1" customHeight="1">
      <c r="A40" s="168">
        <v>106</v>
      </c>
      <c r="B40" s="168" t="s">
        <v>1050</v>
      </c>
      <c r="C40" s="171" t="s">
        <v>1051</v>
      </c>
      <c r="D40" s="171" t="s">
        <v>77</v>
      </c>
      <c r="E40" s="130"/>
      <c r="F40" s="174" t="s">
        <v>630</v>
      </c>
      <c r="G40" s="177" t="s">
        <v>188</v>
      </c>
      <c r="H40" s="162" t="s">
        <v>1046</v>
      </c>
      <c r="I40" s="162" t="s">
        <v>1047</v>
      </c>
      <c r="J40" s="165" t="s">
        <v>19</v>
      </c>
      <c r="K40" s="62" t="s">
        <v>82</v>
      </c>
      <c r="L40" s="63">
        <v>4760</v>
      </c>
      <c r="M40" s="63">
        <v>2970</v>
      </c>
      <c r="N40" s="142" t="s">
        <v>1052</v>
      </c>
      <c r="O40" s="127"/>
      <c r="P40" s="100"/>
      <c r="Q40" s="63">
        <f>P40*M40</f>
        <v>0</v>
      </c>
      <c r="R40" s="64"/>
      <c r="S40" s="67">
        <v>80</v>
      </c>
      <c r="T40" s="39"/>
      <c r="U40" s="106">
        <f>IF(EXACT(O40,Y40),M40,M40*(1-'Расчет ПРЕДЗАКАЗ'!$D$10))</f>
        <v>2910.6</v>
      </c>
      <c r="V40" s="106">
        <f>P40*U40</f>
        <v>0</v>
      </c>
      <c r="W40" s="106" t="e">
        <f>IF(EXACT(O40,Y40),M40,M40*(1-#REF!))</f>
        <v>#REF!</v>
      </c>
      <c r="X40" s="123" t="e">
        <f>P40*W40</f>
        <v>#REF!</v>
      </c>
      <c r="Y40" s="124" t="s">
        <v>72</v>
      </c>
      <c r="Z40" s="103">
        <f t="shared" ref="Z40:Z54" si="8">IF(EXACT(O40,Y40),Q40,0)</f>
        <v>0</v>
      </c>
      <c r="AA40" s="103">
        <f t="shared" ref="AA40:AA54" si="9">IF(Z40=0,Q40,0)</f>
        <v>0</v>
      </c>
      <c r="AB40" s="128">
        <f>IF(U40=0,"",L40/U40-1)</f>
        <v>0.63540163540163541</v>
      </c>
      <c r="AC40" s="128" t="e">
        <f>IF(W40=0,"",L40/W40-1)</f>
        <v>#REF!</v>
      </c>
    </row>
    <row r="41" spans="1:29" ht="50.1" customHeight="1">
      <c r="A41" s="169"/>
      <c r="B41" s="169"/>
      <c r="C41" s="172"/>
      <c r="D41" s="172"/>
      <c r="E41" s="131"/>
      <c r="F41" s="175"/>
      <c r="G41" s="178"/>
      <c r="H41" s="189"/>
      <c r="I41" s="163"/>
      <c r="J41" s="166"/>
      <c r="K41" s="62"/>
      <c r="L41" s="63"/>
      <c r="M41" s="63"/>
      <c r="N41" s="142"/>
      <c r="O41" s="127"/>
      <c r="P41" s="100"/>
      <c r="Q41" s="63">
        <f t="shared" ref="Q41:Q54" si="10">P41*M41</f>
        <v>0</v>
      </c>
      <c r="R41" s="64"/>
      <c r="S41" s="67"/>
      <c r="T41" s="39"/>
      <c r="U41" s="106">
        <f>IF(EXACT(O41,Y41),M41,M41*(1-'Расчет ПРЕДЗАКАЗ'!$D$10))</f>
        <v>0</v>
      </c>
      <c r="V41" s="106">
        <f t="shared" ref="V41:V54" si="11">P41*U41</f>
        <v>0</v>
      </c>
      <c r="W41" s="106" t="e">
        <f>IF(EXACT(O41,Y41),M41,M41*(1-#REF!))</f>
        <v>#REF!</v>
      </c>
      <c r="X41" s="106" t="e">
        <f t="shared" ref="X41:X54" si="12">P41*W41</f>
        <v>#REF!</v>
      </c>
      <c r="Y41" s="107" t="s">
        <v>72</v>
      </c>
      <c r="Z41" s="103">
        <f t="shared" si="8"/>
        <v>0</v>
      </c>
      <c r="AA41" s="103">
        <f t="shared" si="9"/>
        <v>0</v>
      </c>
      <c r="AB41" s="128" t="str">
        <f t="shared" ref="AB41:AB54" si="13">IF(U41=0,"",L41/U41-1)</f>
        <v/>
      </c>
      <c r="AC41" s="128" t="e">
        <f t="shared" ref="AC41:AC54" si="14">IF(W41=0,"",L41/W41-1)</f>
        <v>#REF!</v>
      </c>
    </row>
    <row r="42" spans="1:29" ht="50.1" customHeight="1">
      <c r="A42" s="169"/>
      <c r="B42" s="169"/>
      <c r="C42" s="172"/>
      <c r="D42" s="172"/>
      <c r="E42" s="131"/>
      <c r="F42" s="175"/>
      <c r="G42" s="178"/>
      <c r="H42" s="189"/>
      <c r="I42" s="163"/>
      <c r="J42" s="166"/>
      <c r="K42" s="62"/>
      <c r="L42" s="63"/>
      <c r="M42" s="63"/>
      <c r="N42" s="63"/>
      <c r="O42" s="127"/>
      <c r="P42" s="100"/>
      <c r="Q42" s="63">
        <f t="shared" si="10"/>
        <v>0</v>
      </c>
      <c r="R42" s="64"/>
      <c r="S42" s="67"/>
      <c r="T42" s="39"/>
      <c r="U42" s="106">
        <f>IF(EXACT(O42,Y42),M42,M42*(1-'Расчет ПРЕДЗАКАЗ'!$D$10))</f>
        <v>0</v>
      </c>
      <c r="V42" s="106">
        <f t="shared" si="11"/>
        <v>0</v>
      </c>
      <c r="W42" s="106" t="e">
        <f>IF(EXACT(O42,Y42),M42,M42*(1-#REF!))</f>
        <v>#REF!</v>
      </c>
      <c r="X42" s="106" t="e">
        <f t="shared" si="12"/>
        <v>#REF!</v>
      </c>
      <c r="Y42" s="107" t="s">
        <v>72</v>
      </c>
      <c r="Z42" s="103">
        <f t="shared" si="8"/>
        <v>0</v>
      </c>
      <c r="AA42" s="103">
        <f t="shared" si="9"/>
        <v>0</v>
      </c>
      <c r="AB42" s="128" t="str">
        <f t="shared" si="13"/>
        <v/>
      </c>
      <c r="AC42" s="128" t="e">
        <f t="shared" si="14"/>
        <v>#REF!</v>
      </c>
    </row>
    <row r="43" spans="1:29" ht="50.1" customHeight="1">
      <c r="A43" s="169"/>
      <c r="B43" s="169"/>
      <c r="C43" s="172"/>
      <c r="D43" s="172"/>
      <c r="E43" s="131"/>
      <c r="F43" s="175"/>
      <c r="G43" s="178"/>
      <c r="H43" s="189"/>
      <c r="I43" s="163"/>
      <c r="J43" s="166"/>
      <c r="K43" s="62"/>
      <c r="L43" s="63"/>
      <c r="M43" s="63"/>
      <c r="N43" s="63"/>
      <c r="O43" s="127"/>
      <c r="P43" s="100"/>
      <c r="Q43" s="63">
        <f t="shared" si="10"/>
        <v>0</v>
      </c>
      <c r="R43" s="64"/>
      <c r="S43" s="67"/>
      <c r="T43" s="39"/>
      <c r="U43" s="106">
        <f>IF(EXACT(O43,Y43),M43,M43*(1-'Расчет ПРЕДЗАКАЗ'!$D$10))</f>
        <v>0</v>
      </c>
      <c r="V43" s="106">
        <f t="shared" si="11"/>
        <v>0</v>
      </c>
      <c r="W43" s="106" t="e">
        <f>IF(EXACT(O43,Y43),M43,M43*(1-#REF!))</f>
        <v>#REF!</v>
      </c>
      <c r="X43" s="106" t="e">
        <f t="shared" si="12"/>
        <v>#REF!</v>
      </c>
      <c r="Y43" s="107" t="s">
        <v>72</v>
      </c>
      <c r="Z43" s="103">
        <f t="shared" si="8"/>
        <v>0</v>
      </c>
      <c r="AA43" s="103">
        <f t="shared" si="9"/>
        <v>0</v>
      </c>
      <c r="AB43" s="128" t="str">
        <f t="shared" si="13"/>
        <v/>
      </c>
      <c r="AC43" s="128" t="e">
        <f t="shared" si="14"/>
        <v>#REF!</v>
      </c>
    </row>
    <row r="44" spans="1:29" ht="50.1" customHeight="1">
      <c r="A44" s="169"/>
      <c r="B44" s="169"/>
      <c r="C44" s="172"/>
      <c r="D44" s="172"/>
      <c r="E44" s="131"/>
      <c r="F44" s="175"/>
      <c r="G44" s="178"/>
      <c r="H44" s="189"/>
      <c r="I44" s="163"/>
      <c r="J44" s="166"/>
      <c r="K44" s="62"/>
      <c r="L44" s="63"/>
      <c r="M44" s="63"/>
      <c r="N44" s="63"/>
      <c r="O44" s="127"/>
      <c r="P44" s="100"/>
      <c r="Q44" s="63">
        <f t="shared" si="10"/>
        <v>0</v>
      </c>
      <c r="R44" s="64"/>
      <c r="S44" s="67"/>
      <c r="T44" s="39"/>
      <c r="U44" s="106">
        <f>IF(EXACT(O44,Y44),M44,M44*(1-'Расчет ПРЕДЗАКАЗ'!$D$10))</f>
        <v>0</v>
      </c>
      <c r="V44" s="106">
        <f t="shared" si="11"/>
        <v>0</v>
      </c>
      <c r="W44" s="106" t="e">
        <f>IF(EXACT(O44,Y44),M44,M44*(1-#REF!))</f>
        <v>#REF!</v>
      </c>
      <c r="X44" s="106" t="e">
        <f t="shared" si="12"/>
        <v>#REF!</v>
      </c>
      <c r="Y44" s="107" t="s">
        <v>72</v>
      </c>
      <c r="Z44" s="103">
        <f t="shared" si="8"/>
        <v>0</v>
      </c>
      <c r="AA44" s="103">
        <f t="shared" si="9"/>
        <v>0</v>
      </c>
      <c r="AB44" s="128" t="str">
        <f t="shared" si="13"/>
        <v/>
      </c>
      <c r="AC44" s="128" t="e">
        <f t="shared" si="14"/>
        <v>#REF!</v>
      </c>
    </row>
    <row r="45" spans="1:29" ht="50.1" customHeight="1">
      <c r="A45" s="169"/>
      <c r="B45" s="169"/>
      <c r="C45" s="172"/>
      <c r="D45" s="172"/>
      <c r="E45" s="131"/>
      <c r="F45" s="175"/>
      <c r="G45" s="178"/>
      <c r="H45" s="189"/>
      <c r="I45" s="163"/>
      <c r="J45" s="166"/>
      <c r="K45" s="62"/>
      <c r="L45" s="63"/>
      <c r="M45" s="63"/>
      <c r="N45" s="63"/>
      <c r="O45" s="127"/>
      <c r="P45" s="100"/>
      <c r="Q45" s="63">
        <f t="shared" si="10"/>
        <v>0</v>
      </c>
      <c r="R45" s="64"/>
      <c r="S45" s="67"/>
      <c r="T45" s="39"/>
      <c r="U45" s="106">
        <f>IF(EXACT(O45,Y45),M45,M45*(1-'Расчет ПРЕДЗАКАЗ'!$D$10))</f>
        <v>0</v>
      </c>
      <c r="V45" s="106">
        <f t="shared" si="11"/>
        <v>0</v>
      </c>
      <c r="W45" s="106" t="e">
        <f>IF(EXACT(O45,Y45),M45,M45*(1-#REF!))</f>
        <v>#REF!</v>
      </c>
      <c r="X45" s="106" t="e">
        <f t="shared" si="12"/>
        <v>#REF!</v>
      </c>
      <c r="Y45" s="107" t="s">
        <v>72</v>
      </c>
      <c r="Z45" s="103">
        <f t="shared" si="8"/>
        <v>0</v>
      </c>
      <c r="AA45" s="103">
        <f t="shared" si="9"/>
        <v>0</v>
      </c>
      <c r="AB45" s="128" t="str">
        <f t="shared" si="13"/>
        <v/>
      </c>
      <c r="AC45" s="128" t="e">
        <f t="shared" si="14"/>
        <v>#REF!</v>
      </c>
    </row>
    <row r="46" spans="1:29" ht="50.1" customHeight="1">
      <c r="A46" s="169"/>
      <c r="B46" s="169"/>
      <c r="C46" s="172"/>
      <c r="D46" s="172"/>
      <c r="E46" s="131"/>
      <c r="F46" s="175"/>
      <c r="G46" s="178"/>
      <c r="H46" s="189"/>
      <c r="I46" s="163"/>
      <c r="J46" s="166"/>
      <c r="K46" s="62"/>
      <c r="L46" s="63"/>
      <c r="M46" s="63"/>
      <c r="N46" s="63"/>
      <c r="O46" s="127"/>
      <c r="P46" s="100"/>
      <c r="Q46" s="63">
        <f t="shared" si="10"/>
        <v>0</v>
      </c>
      <c r="R46" s="64"/>
      <c r="S46" s="67"/>
      <c r="T46" s="39"/>
      <c r="U46" s="106">
        <f>IF(EXACT(O46,Y46),M46,M46*(1-'Расчет ПРЕДЗАКАЗ'!$D$10))</f>
        <v>0</v>
      </c>
      <c r="V46" s="106">
        <f t="shared" si="11"/>
        <v>0</v>
      </c>
      <c r="W46" s="106" t="e">
        <f>IF(EXACT(O46,Y46),M46,M46*(1-#REF!))</f>
        <v>#REF!</v>
      </c>
      <c r="X46" s="106" t="e">
        <f t="shared" si="12"/>
        <v>#REF!</v>
      </c>
      <c r="Y46" s="107" t="s">
        <v>72</v>
      </c>
      <c r="Z46" s="103">
        <f t="shared" si="8"/>
        <v>0</v>
      </c>
      <c r="AA46" s="103">
        <f t="shared" si="9"/>
        <v>0</v>
      </c>
      <c r="AB46" s="128" t="str">
        <f t="shared" si="13"/>
        <v/>
      </c>
      <c r="AC46" s="128" t="e">
        <f t="shared" si="14"/>
        <v>#REF!</v>
      </c>
    </row>
    <row r="47" spans="1:29" ht="50.1" customHeight="1">
      <c r="A47" s="169"/>
      <c r="B47" s="169"/>
      <c r="C47" s="172"/>
      <c r="D47" s="172"/>
      <c r="E47" s="131"/>
      <c r="F47" s="175"/>
      <c r="G47" s="178"/>
      <c r="H47" s="189"/>
      <c r="I47" s="163"/>
      <c r="J47" s="166"/>
      <c r="K47" s="62"/>
      <c r="L47" s="63"/>
      <c r="M47" s="63"/>
      <c r="N47" s="63"/>
      <c r="O47" s="127"/>
      <c r="P47" s="100"/>
      <c r="Q47" s="63">
        <f t="shared" si="10"/>
        <v>0</v>
      </c>
      <c r="R47" s="64"/>
      <c r="S47" s="67"/>
      <c r="T47" s="39"/>
      <c r="U47" s="106">
        <f>IF(EXACT(O47,Y47),M47,M47*(1-'Расчет ПРЕДЗАКАЗ'!$D$10))</f>
        <v>0</v>
      </c>
      <c r="V47" s="106">
        <f t="shared" si="11"/>
        <v>0</v>
      </c>
      <c r="W47" s="106" t="e">
        <f>IF(EXACT(O47,Y47),M47,M47*(1-#REF!))</f>
        <v>#REF!</v>
      </c>
      <c r="X47" s="106" t="e">
        <f t="shared" si="12"/>
        <v>#REF!</v>
      </c>
      <c r="Y47" s="107" t="s">
        <v>72</v>
      </c>
      <c r="Z47" s="103">
        <f t="shared" si="8"/>
        <v>0</v>
      </c>
      <c r="AA47" s="103">
        <f t="shared" si="9"/>
        <v>0</v>
      </c>
      <c r="AB47" s="128" t="str">
        <f t="shared" si="13"/>
        <v/>
      </c>
      <c r="AC47" s="128" t="e">
        <f t="shared" si="14"/>
        <v>#REF!</v>
      </c>
    </row>
    <row r="48" spans="1:29" ht="50.1" customHeight="1">
      <c r="A48" s="169"/>
      <c r="B48" s="169"/>
      <c r="C48" s="172"/>
      <c r="D48" s="172"/>
      <c r="E48" s="131"/>
      <c r="F48" s="175"/>
      <c r="G48" s="178"/>
      <c r="H48" s="189"/>
      <c r="I48" s="163"/>
      <c r="J48" s="166"/>
      <c r="K48" s="62"/>
      <c r="L48" s="63"/>
      <c r="M48" s="63"/>
      <c r="N48" s="63"/>
      <c r="O48" s="127"/>
      <c r="P48" s="100"/>
      <c r="Q48" s="63">
        <f t="shared" si="10"/>
        <v>0</v>
      </c>
      <c r="R48" s="64"/>
      <c r="S48" s="67"/>
      <c r="T48" s="39"/>
      <c r="U48" s="106">
        <f>IF(EXACT(O48,Y48),M48,M48*(1-'Расчет ПРЕДЗАКАЗ'!$D$10))</f>
        <v>0</v>
      </c>
      <c r="V48" s="106">
        <f t="shared" si="11"/>
        <v>0</v>
      </c>
      <c r="W48" s="106" t="e">
        <f>IF(EXACT(O48,Y48),M48,M48*(1-#REF!))</f>
        <v>#REF!</v>
      </c>
      <c r="X48" s="106" t="e">
        <f t="shared" si="12"/>
        <v>#REF!</v>
      </c>
      <c r="Y48" s="107" t="s">
        <v>72</v>
      </c>
      <c r="Z48" s="103">
        <f t="shared" si="8"/>
        <v>0</v>
      </c>
      <c r="AA48" s="103">
        <f t="shared" si="9"/>
        <v>0</v>
      </c>
      <c r="AB48" s="128" t="str">
        <f t="shared" si="13"/>
        <v/>
      </c>
      <c r="AC48" s="128" t="e">
        <f t="shared" si="14"/>
        <v>#REF!</v>
      </c>
    </row>
    <row r="49" spans="1:29" ht="50.1" customHeight="1">
      <c r="A49" s="169"/>
      <c r="B49" s="169"/>
      <c r="C49" s="172"/>
      <c r="D49" s="172"/>
      <c r="E49" s="131"/>
      <c r="F49" s="175"/>
      <c r="G49" s="178"/>
      <c r="H49" s="189"/>
      <c r="I49" s="163"/>
      <c r="J49" s="166"/>
      <c r="K49" s="62"/>
      <c r="L49" s="63"/>
      <c r="M49" s="63"/>
      <c r="N49" s="65"/>
      <c r="O49" s="127"/>
      <c r="P49" s="100"/>
      <c r="Q49" s="63">
        <f t="shared" si="10"/>
        <v>0</v>
      </c>
      <c r="R49" s="65"/>
      <c r="S49" s="67"/>
      <c r="T49" s="40"/>
      <c r="U49" s="106">
        <f>IF(EXACT(O49,Y49),M49,M49*(1-'Расчет ПРЕДЗАКАЗ'!$D$10))</f>
        <v>0</v>
      </c>
      <c r="V49" s="106">
        <f t="shared" si="11"/>
        <v>0</v>
      </c>
      <c r="W49" s="106" t="e">
        <f>IF(EXACT(O49,Y49),M49,M49*(1-#REF!))</f>
        <v>#REF!</v>
      </c>
      <c r="X49" s="106" t="e">
        <f t="shared" si="12"/>
        <v>#REF!</v>
      </c>
      <c r="Y49" s="107" t="s">
        <v>72</v>
      </c>
      <c r="Z49" s="103">
        <f t="shared" si="8"/>
        <v>0</v>
      </c>
      <c r="AA49" s="103">
        <f t="shared" si="9"/>
        <v>0</v>
      </c>
      <c r="AB49" s="128" t="str">
        <f t="shared" si="13"/>
        <v/>
      </c>
      <c r="AC49" s="128" t="e">
        <f t="shared" si="14"/>
        <v>#REF!</v>
      </c>
    </row>
    <row r="50" spans="1:29" ht="50.1" customHeight="1">
      <c r="A50" s="169"/>
      <c r="B50" s="169"/>
      <c r="C50" s="172"/>
      <c r="D50" s="172"/>
      <c r="E50" s="131"/>
      <c r="F50" s="175"/>
      <c r="G50" s="178"/>
      <c r="H50" s="189"/>
      <c r="I50" s="163"/>
      <c r="J50" s="166"/>
      <c r="K50" s="62"/>
      <c r="L50" s="63"/>
      <c r="M50" s="63"/>
      <c r="N50" s="65"/>
      <c r="O50" s="127"/>
      <c r="P50" s="100"/>
      <c r="Q50" s="63">
        <f t="shared" si="10"/>
        <v>0</v>
      </c>
      <c r="R50" s="65"/>
      <c r="S50" s="67"/>
      <c r="T50" s="40"/>
      <c r="U50" s="106">
        <f>IF(EXACT(O50,Y50),M50,M50*(1-'Расчет ПРЕДЗАКАЗ'!$D$10))</f>
        <v>0</v>
      </c>
      <c r="V50" s="106">
        <f t="shared" si="11"/>
        <v>0</v>
      </c>
      <c r="W50" s="106" t="e">
        <f>IF(EXACT(O50,Y50),M50,M50*(1-#REF!))</f>
        <v>#REF!</v>
      </c>
      <c r="X50" s="106" t="e">
        <f t="shared" si="12"/>
        <v>#REF!</v>
      </c>
      <c r="Y50" s="107" t="s">
        <v>72</v>
      </c>
      <c r="Z50" s="103">
        <f t="shared" si="8"/>
        <v>0</v>
      </c>
      <c r="AA50" s="103">
        <f t="shared" si="9"/>
        <v>0</v>
      </c>
      <c r="AB50" s="128" t="str">
        <f t="shared" si="13"/>
        <v/>
      </c>
      <c r="AC50" s="128" t="e">
        <f t="shared" si="14"/>
        <v>#REF!</v>
      </c>
    </row>
    <row r="51" spans="1:29" ht="50.1" customHeight="1">
      <c r="A51" s="169"/>
      <c r="B51" s="169"/>
      <c r="C51" s="172"/>
      <c r="D51" s="172"/>
      <c r="E51" s="131"/>
      <c r="F51" s="175"/>
      <c r="G51" s="178"/>
      <c r="H51" s="189"/>
      <c r="I51" s="163"/>
      <c r="J51" s="166"/>
      <c r="K51" s="62"/>
      <c r="L51" s="63"/>
      <c r="M51" s="63"/>
      <c r="N51" s="65"/>
      <c r="O51" s="127"/>
      <c r="P51" s="100"/>
      <c r="Q51" s="63">
        <f t="shared" si="10"/>
        <v>0</v>
      </c>
      <c r="R51" s="65"/>
      <c r="S51" s="67"/>
      <c r="T51" s="40"/>
      <c r="U51" s="106">
        <f>IF(EXACT(O51,Y51),M51,M51*(1-'Расчет ПРЕДЗАКАЗ'!$D$10))</f>
        <v>0</v>
      </c>
      <c r="V51" s="106">
        <f t="shared" si="11"/>
        <v>0</v>
      </c>
      <c r="W51" s="106" t="e">
        <f>IF(EXACT(O51,Y51),M51,M51*(1-#REF!))</f>
        <v>#REF!</v>
      </c>
      <c r="X51" s="106" t="e">
        <f t="shared" si="12"/>
        <v>#REF!</v>
      </c>
      <c r="Y51" s="107" t="s">
        <v>72</v>
      </c>
      <c r="Z51" s="103">
        <f t="shared" si="8"/>
        <v>0</v>
      </c>
      <c r="AA51" s="103">
        <f t="shared" si="9"/>
        <v>0</v>
      </c>
      <c r="AB51" s="128" t="str">
        <f t="shared" si="13"/>
        <v/>
      </c>
      <c r="AC51" s="128" t="e">
        <f t="shared" si="14"/>
        <v>#REF!</v>
      </c>
    </row>
    <row r="52" spans="1:29" ht="50.1" customHeight="1">
      <c r="A52" s="169"/>
      <c r="B52" s="169"/>
      <c r="C52" s="172"/>
      <c r="D52" s="172"/>
      <c r="E52" s="131"/>
      <c r="F52" s="175"/>
      <c r="G52" s="178"/>
      <c r="H52" s="189"/>
      <c r="I52" s="163"/>
      <c r="J52" s="166"/>
      <c r="K52" s="62"/>
      <c r="L52" s="63"/>
      <c r="M52" s="63"/>
      <c r="N52" s="65"/>
      <c r="O52" s="127"/>
      <c r="P52" s="100"/>
      <c r="Q52" s="63">
        <f t="shared" si="10"/>
        <v>0</v>
      </c>
      <c r="R52" s="65"/>
      <c r="S52" s="67"/>
      <c r="T52" s="40"/>
      <c r="U52" s="106">
        <f>IF(EXACT(O52,Y52),M52,M52*(1-'Расчет ПРЕДЗАКАЗ'!$D$10))</f>
        <v>0</v>
      </c>
      <c r="V52" s="106">
        <f t="shared" si="11"/>
        <v>0</v>
      </c>
      <c r="W52" s="106" t="e">
        <f>IF(EXACT(O52,Y52),M52,M52*(1-#REF!))</f>
        <v>#REF!</v>
      </c>
      <c r="X52" s="106" t="e">
        <f t="shared" si="12"/>
        <v>#REF!</v>
      </c>
      <c r="Y52" s="107" t="s">
        <v>72</v>
      </c>
      <c r="Z52" s="103">
        <f t="shared" si="8"/>
        <v>0</v>
      </c>
      <c r="AA52" s="103">
        <f t="shared" si="9"/>
        <v>0</v>
      </c>
      <c r="AB52" s="128" t="str">
        <f t="shared" si="13"/>
        <v/>
      </c>
      <c r="AC52" s="128" t="e">
        <f t="shared" si="14"/>
        <v>#REF!</v>
      </c>
    </row>
    <row r="53" spans="1:29" ht="50.1" customHeight="1">
      <c r="A53" s="169"/>
      <c r="B53" s="169"/>
      <c r="C53" s="172"/>
      <c r="D53" s="172"/>
      <c r="E53" s="131"/>
      <c r="F53" s="175"/>
      <c r="G53" s="178"/>
      <c r="H53" s="189"/>
      <c r="I53" s="163"/>
      <c r="J53" s="166"/>
      <c r="K53" s="62"/>
      <c r="L53" s="63"/>
      <c r="M53" s="63"/>
      <c r="N53" s="65"/>
      <c r="O53" s="127"/>
      <c r="P53" s="100"/>
      <c r="Q53" s="63">
        <f t="shared" si="10"/>
        <v>0</v>
      </c>
      <c r="R53" s="65"/>
      <c r="S53" s="67"/>
      <c r="T53" s="40"/>
      <c r="U53" s="106">
        <f>IF(EXACT(O53,Y53),M53,M53*(1-'Расчет ПРЕДЗАКАЗ'!$D$10))</f>
        <v>0</v>
      </c>
      <c r="V53" s="106">
        <f t="shared" si="11"/>
        <v>0</v>
      </c>
      <c r="W53" s="106" t="e">
        <f>IF(EXACT(O53,Y53),M53,M53*(1-#REF!))</f>
        <v>#REF!</v>
      </c>
      <c r="X53" s="106" t="e">
        <f t="shared" si="12"/>
        <v>#REF!</v>
      </c>
      <c r="Y53" s="107" t="s">
        <v>72</v>
      </c>
      <c r="Z53" s="103">
        <f t="shared" si="8"/>
        <v>0</v>
      </c>
      <c r="AA53" s="103">
        <f t="shared" si="9"/>
        <v>0</v>
      </c>
      <c r="AB53" s="128" t="str">
        <f t="shared" si="13"/>
        <v/>
      </c>
      <c r="AC53" s="128" t="e">
        <f t="shared" si="14"/>
        <v>#REF!</v>
      </c>
    </row>
    <row r="54" spans="1:29" ht="50.1" customHeight="1">
      <c r="A54" s="170"/>
      <c r="B54" s="170"/>
      <c r="C54" s="173"/>
      <c r="D54" s="173"/>
      <c r="E54" s="132"/>
      <c r="F54" s="176"/>
      <c r="G54" s="179"/>
      <c r="H54" s="190"/>
      <c r="I54" s="164"/>
      <c r="J54" s="167"/>
      <c r="K54" s="62"/>
      <c r="L54" s="63"/>
      <c r="M54" s="63"/>
      <c r="N54" s="65"/>
      <c r="O54" s="127"/>
      <c r="P54" s="100"/>
      <c r="Q54" s="63">
        <f t="shared" si="10"/>
        <v>0</v>
      </c>
      <c r="R54" s="65"/>
      <c r="S54" s="67"/>
      <c r="T54" s="40"/>
      <c r="U54" s="106">
        <f>IF(EXACT(O54,Y54),M54,M54*(1-'Расчет ПРЕДЗАКАЗ'!$D$10))</f>
        <v>0</v>
      </c>
      <c r="V54" s="106">
        <f t="shared" si="11"/>
        <v>0</v>
      </c>
      <c r="W54" s="106" t="e">
        <f>IF(EXACT(O54,Y54),M54,M54*(1-#REF!))</f>
        <v>#REF!</v>
      </c>
      <c r="X54" s="106" t="e">
        <f t="shared" si="12"/>
        <v>#REF!</v>
      </c>
      <c r="Y54" s="107" t="s">
        <v>72</v>
      </c>
      <c r="Z54" s="103">
        <f t="shared" si="8"/>
        <v>0</v>
      </c>
      <c r="AA54" s="103">
        <f t="shared" si="9"/>
        <v>0</v>
      </c>
      <c r="AB54" s="128" t="str">
        <f t="shared" si="13"/>
        <v/>
      </c>
      <c r="AC54" s="128" t="e">
        <f t="shared" si="14"/>
        <v>#REF!</v>
      </c>
    </row>
    <row r="55" spans="1:29" ht="11.25" customHeight="1" thickBot="1"/>
    <row r="56" spans="1:29" ht="50.1" customHeight="1">
      <c r="A56" s="168">
        <v>107</v>
      </c>
      <c r="B56" s="168" t="s">
        <v>1053</v>
      </c>
      <c r="C56" s="171" t="s">
        <v>1054</v>
      </c>
      <c r="D56" s="171" t="s">
        <v>77</v>
      </c>
      <c r="E56" s="130"/>
      <c r="F56" s="174" t="s">
        <v>630</v>
      </c>
      <c r="G56" s="177" t="s">
        <v>121</v>
      </c>
      <c r="H56" s="162" t="s">
        <v>1046</v>
      </c>
      <c r="I56" s="162" t="s">
        <v>1047</v>
      </c>
      <c r="J56" s="165" t="s">
        <v>19</v>
      </c>
      <c r="K56" s="62" t="s">
        <v>82</v>
      </c>
      <c r="L56" s="63">
        <v>4610</v>
      </c>
      <c r="M56" s="63">
        <v>2880</v>
      </c>
      <c r="N56" s="142" t="s">
        <v>1055</v>
      </c>
      <c r="O56" s="127"/>
      <c r="P56" s="100"/>
      <c r="Q56" s="63">
        <f>P56*M56</f>
        <v>0</v>
      </c>
      <c r="R56" s="64"/>
      <c r="S56" s="67">
        <v>55</v>
      </c>
      <c r="T56" s="39"/>
      <c r="U56" s="106">
        <f>IF(EXACT(O56,Y56),M56,M56*(1-'Расчет ПРЕДЗАКАЗ'!$D$10))</f>
        <v>2822.4</v>
      </c>
      <c r="V56" s="106">
        <f>P56*U56</f>
        <v>0</v>
      </c>
      <c r="W56" s="106" t="e">
        <f>IF(EXACT(O56,Y56),M56,M56*(1-#REF!))</f>
        <v>#REF!</v>
      </c>
      <c r="X56" s="123" t="e">
        <f>P56*W56</f>
        <v>#REF!</v>
      </c>
      <c r="Y56" s="124" t="s">
        <v>72</v>
      </c>
      <c r="Z56" s="103">
        <f t="shared" ref="Z56:Z70" si="15">IF(EXACT(O56,Y56),Q56,0)</f>
        <v>0</v>
      </c>
      <c r="AA56" s="103">
        <f t="shared" ref="AA56:AA70" si="16">IF(Z56=0,Q56,0)</f>
        <v>0</v>
      </c>
      <c r="AB56" s="128">
        <f>IF(U56=0,"",L56/U56-1)</f>
        <v>0.63336167800453502</v>
      </c>
      <c r="AC56" s="128" t="e">
        <f>IF(W56=0,"",L56/W56-1)</f>
        <v>#REF!</v>
      </c>
    </row>
    <row r="57" spans="1:29" ht="50.1" customHeight="1">
      <c r="A57" s="169"/>
      <c r="B57" s="169"/>
      <c r="C57" s="172"/>
      <c r="D57" s="172"/>
      <c r="E57" s="131"/>
      <c r="F57" s="175"/>
      <c r="G57" s="178"/>
      <c r="H57" s="189"/>
      <c r="I57" s="163"/>
      <c r="J57" s="166"/>
      <c r="K57" s="62"/>
      <c r="L57" s="63"/>
      <c r="M57" s="63"/>
      <c r="N57" s="142"/>
      <c r="O57" s="127"/>
      <c r="P57" s="100"/>
      <c r="Q57" s="63">
        <f t="shared" ref="Q57:Q70" si="17">P57*M57</f>
        <v>0</v>
      </c>
      <c r="R57" s="64"/>
      <c r="S57" s="67"/>
      <c r="T57" s="39"/>
      <c r="U57" s="106">
        <f>IF(EXACT(O57,Y57),M57,M57*(1-'Расчет ПРЕДЗАКАЗ'!$D$10))</f>
        <v>0</v>
      </c>
      <c r="V57" s="106">
        <f t="shared" ref="V57:V70" si="18">P57*U57</f>
        <v>0</v>
      </c>
      <c r="W57" s="106" t="e">
        <f>IF(EXACT(O57,Y57),M57,M57*(1-#REF!))</f>
        <v>#REF!</v>
      </c>
      <c r="X57" s="106" t="e">
        <f t="shared" ref="X57:X70" si="19">P57*W57</f>
        <v>#REF!</v>
      </c>
      <c r="Y57" s="107" t="s">
        <v>72</v>
      </c>
      <c r="Z57" s="103">
        <f t="shared" si="15"/>
        <v>0</v>
      </c>
      <c r="AA57" s="103">
        <f t="shared" si="16"/>
        <v>0</v>
      </c>
      <c r="AB57" s="128" t="str">
        <f t="shared" ref="AB57:AB70" si="20">IF(U57=0,"",L57/U57-1)</f>
        <v/>
      </c>
      <c r="AC57" s="128" t="e">
        <f t="shared" ref="AC57:AC70" si="21">IF(W57=0,"",L57/W57-1)</f>
        <v>#REF!</v>
      </c>
    </row>
    <row r="58" spans="1:29" ht="50.1" customHeight="1">
      <c r="A58" s="169"/>
      <c r="B58" s="169"/>
      <c r="C58" s="172"/>
      <c r="D58" s="172"/>
      <c r="E58" s="131"/>
      <c r="F58" s="175"/>
      <c r="G58" s="178"/>
      <c r="H58" s="189"/>
      <c r="I58" s="163"/>
      <c r="J58" s="166"/>
      <c r="K58" s="62"/>
      <c r="L58" s="63"/>
      <c r="M58" s="63"/>
      <c r="N58" s="63"/>
      <c r="O58" s="127"/>
      <c r="P58" s="100"/>
      <c r="Q58" s="63">
        <f t="shared" si="17"/>
        <v>0</v>
      </c>
      <c r="R58" s="64"/>
      <c r="S58" s="67"/>
      <c r="T58" s="39"/>
      <c r="U58" s="106">
        <f>IF(EXACT(O58,Y58),M58,M58*(1-'Расчет ПРЕДЗАКАЗ'!$D$10))</f>
        <v>0</v>
      </c>
      <c r="V58" s="106">
        <f t="shared" si="18"/>
        <v>0</v>
      </c>
      <c r="W58" s="106" t="e">
        <f>IF(EXACT(O58,Y58),M58,M58*(1-#REF!))</f>
        <v>#REF!</v>
      </c>
      <c r="X58" s="106" t="e">
        <f t="shared" si="19"/>
        <v>#REF!</v>
      </c>
      <c r="Y58" s="107" t="s">
        <v>72</v>
      </c>
      <c r="Z58" s="103">
        <f t="shared" si="15"/>
        <v>0</v>
      </c>
      <c r="AA58" s="103">
        <f t="shared" si="16"/>
        <v>0</v>
      </c>
      <c r="AB58" s="128" t="str">
        <f t="shared" si="20"/>
        <v/>
      </c>
      <c r="AC58" s="128" t="e">
        <f t="shared" si="21"/>
        <v>#REF!</v>
      </c>
    </row>
    <row r="59" spans="1:29" ht="50.1" customHeight="1">
      <c r="A59" s="169"/>
      <c r="B59" s="169"/>
      <c r="C59" s="172"/>
      <c r="D59" s="172"/>
      <c r="E59" s="131"/>
      <c r="F59" s="175"/>
      <c r="G59" s="178"/>
      <c r="H59" s="189"/>
      <c r="I59" s="163"/>
      <c r="J59" s="166"/>
      <c r="K59" s="62"/>
      <c r="L59" s="63"/>
      <c r="M59" s="63"/>
      <c r="N59" s="63"/>
      <c r="O59" s="127"/>
      <c r="P59" s="100"/>
      <c r="Q59" s="63">
        <f t="shared" si="17"/>
        <v>0</v>
      </c>
      <c r="R59" s="64"/>
      <c r="S59" s="67"/>
      <c r="T59" s="39"/>
      <c r="U59" s="106">
        <f>IF(EXACT(O59,Y59),M59,M59*(1-'Расчет ПРЕДЗАКАЗ'!$D$10))</f>
        <v>0</v>
      </c>
      <c r="V59" s="106">
        <f t="shared" si="18"/>
        <v>0</v>
      </c>
      <c r="W59" s="106" t="e">
        <f>IF(EXACT(O59,Y59),M59,M59*(1-#REF!))</f>
        <v>#REF!</v>
      </c>
      <c r="X59" s="106" t="e">
        <f t="shared" si="19"/>
        <v>#REF!</v>
      </c>
      <c r="Y59" s="107" t="s">
        <v>72</v>
      </c>
      <c r="Z59" s="103">
        <f t="shared" si="15"/>
        <v>0</v>
      </c>
      <c r="AA59" s="103">
        <f t="shared" si="16"/>
        <v>0</v>
      </c>
      <c r="AB59" s="128" t="str">
        <f t="shared" si="20"/>
        <v/>
      </c>
      <c r="AC59" s="128" t="e">
        <f t="shared" si="21"/>
        <v>#REF!</v>
      </c>
    </row>
    <row r="60" spans="1:29" ht="50.1" customHeight="1">
      <c r="A60" s="169"/>
      <c r="B60" s="169"/>
      <c r="C60" s="172"/>
      <c r="D60" s="172"/>
      <c r="E60" s="131"/>
      <c r="F60" s="175"/>
      <c r="G60" s="178"/>
      <c r="H60" s="189"/>
      <c r="I60" s="163"/>
      <c r="J60" s="166"/>
      <c r="K60" s="62"/>
      <c r="L60" s="63"/>
      <c r="M60" s="63"/>
      <c r="N60" s="63"/>
      <c r="O60" s="127"/>
      <c r="P60" s="100"/>
      <c r="Q60" s="63">
        <f t="shared" si="17"/>
        <v>0</v>
      </c>
      <c r="R60" s="64"/>
      <c r="S60" s="67"/>
      <c r="T60" s="39"/>
      <c r="U60" s="106">
        <f>IF(EXACT(O60,Y60),M60,M60*(1-'Расчет ПРЕДЗАКАЗ'!$D$10))</f>
        <v>0</v>
      </c>
      <c r="V60" s="106">
        <f t="shared" si="18"/>
        <v>0</v>
      </c>
      <c r="W60" s="106" t="e">
        <f>IF(EXACT(O60,Y60),M60,M60*(1-#REF!))</f>
        <v>#REF!</v>
      </c>
      <c r="X60" s="106" t="e">
        <f t="shared" si="19"/>
        <v>#REF!</v>
      </c>
      <c r="Y60" s="107" t="s">
        <v>72</v>
      </c>
      <c r="Z60" s="103">
        <f t="shared" si="15"/>
        <v>0</v>
      </c>
      <c r="AA60" s="103">
        <f t="shared" si="16"/>
        <v>0</v>
      </c>
      <c r="AB60" s="128" t="str">
        <f t="shared" si="20"/>
        <v/>
      </c>
      <c r="AC60" s="128" t="e">
        <f t="shared" si="21"/>
        <v>#REF!</v>
      </c>
    </row>
    <row r="61" spans="1:29" ht="50.1" customHeight="1">
      <c r="A61" s="169"/>
      <c r="B61" s="169"/>
      <c r="C61" s="172"/>
      <c r="D61" s="172"/>
      <c r="E61" s="131"/>
      <c r="F61" s="175"/>
      <c r="G61" s="178"/>
      <c r="H61" s="189"/>
      <c r="I61" s="163"/>
      <c r="J61" s="166"/>
      <c r="K61" s="62"/>
      <c r="L61" s="63"/>
      <c r="M61" s="63"/>
      <c r="N61" s="63"/>
      <c r="O61" s="127"/>
      <c r="P61" s="100"/>
      <c r="Q61" s="63">
        <f t="shared" si="17"/>
        <v>0</v>
      </c>
      <c r="R61" s="64"/>
      <c r="S61" s="67"/>
      <c r="T61" s="39"/>
      <c r="U61" s="106">
        <f>IF(EXACT(O61,Y61),M61,M61*(1-'Расчет ПРЕДЗАКАЗ'!$D$10))</f>
        <v>0</v>
      </c>
      <c r="V61" s="106">
        <f t="shared" si="18"/>
        <v>0</v>
      </c>
      <c r="W61" s="106" t="e">
        <f>IF(EXACT(O61,Y61),M61,M61*(1-#REF!))</f>
        <v>#REF!</v>
      </c>
      <c r="X61" s="106" t="e">
        <f t="shared" si="19"/>
        <v>#REF!</v>
      </c>
      <c r="Y61" s="107" t="s">
        <v>72</v>
      </c>
      <c r="Z61" s="103">
        <f t="shared" si="15"/>
        <v>0</v>
      </c>
      <c r="AA61" s="103">
        <f t="shared" si="16"/>
        <v>0</v>
      </c>
      <c r="AB61" s="128" t="str">
        <f t="shared" si="20"/>
        <v/>
      </c>
      <c r="AC61" s="128" t="e">
        <f t="shared" si="21"/>
        <v>#REF!</v>
      </c>
    </row>
    <row r="62" spans="1:29" ht="50.1" customHeight="1">
      <c r="A62" s="169"/>
      <c r="B62" s="169"/>
      <c r="C62" s="172"/>
      <c r="D62" s="172"/>
      <c r="E62" s="131"/>
      <c r="F62" s="175"/>
      <c r="G62" s="178"/>
      <c r="H62" s="189"/>
      <c r="I62" s="163"/>
      <c r="J62" s="166"/>
      <c r="K62" s="62"/>
      <c r="L62" s="63"/>
      <c r="M62" s="63"/>
      <c r="N62" s="63"/>
      <c r="O62" s="127"/>
      <c r="P62" s="100"/>
      <c r="Q62" s="63">
        <f t="shared" si="17"/>
        <v>0</v>
      </c>
      <c r="R62" s="64"/>
      <c r="S62" s="67"/>
      <c r="T62" s="39"/>
      <c r="U62" s="106">
        <f>IF(EXACT(O62,Y62),M62,M62*(1-'Расчет ПРЕДЗАКАЗ'!$D$10))</f>
        <v>0</v>
      </c>
      <c r="V62" s="106">
        <f t="shared" si="18"/>
        <v>0</v>
      </c>
      <c r="W62" s="106" t="e">
        <f>IF(EXACT(O62,Y62),M62,M62*(1-#REF!))</f>
        <v>#REF!</v>
      </c>
      <c r="X62" s="106" t="e">
        <f t="shared" si="19"/>
        <v>#REF!</v>
      </c>
      <c r="Y62" s="107" t="s">
        <v>72</v>
      </c>
      <c r="Z62" s="103">
        <f t="shared" si="15"/>
        <v>0</v>
      </c>
      <c r="AA62" s="103">
        <f t="shared" si="16"/>
        <v>0</v>
      </c>
      <c r="AB62" s="128" t="str">
        <f t="shared" si="20"/>
        <v/>
      </c>
      <c r="AC62" s="128" t="e">
        <f t="shared" si="21"/>
        <v>#REF!</v>
      </c>
    </row>
    <row r="63" spans="1:29" ht="50.1" customHeight="1">
      <c r="A63" s="169"/>
      <c r="B63" s="169"/>
      <c r="C63" s="172"/>
      <c r="D63" s="172"/>
      <c r="E63" s="131"/>
      <c r="F63" s="175"/>
      <c r="G63" s="178"/>
      <c r="H63" s="189"/>
      <c r="I63" s="163"/>
      <c r="J63" s="166"/>
      <c r="K63" s="62"/>
      <c r="L63" s="63"/>
      <c r="M63" s="63"/>
      <c r="N63" s="63"/>
      <c r="O63" s="127"/>
      <c r="P63" s="100"/>
      <c r="Q63" s="63">
        <f t="shared" si="17"/>
        <v>0</v>
      </c>
      <c r="R63" s="64"/>
      <c r="S63" s="67"/>
      <c r="T63" s="39"/>
      <c r="U63" s="106">
        <f>IF(EXACT(O63,Y63),M63,M63*(1-'Расчет ПРЕДЗАКАЗ'!$D$10))</f>
        <v>0</v>
      </c>
      <c r="V63" s="106">
        <f t="shared" si="18"/>
        <v>0</v>
      </c>
      <c r="W63" s="106" t="e">
        <f>IF(EXACT(O63,Y63),M63,M63*(1-#REF!))</f>
        <v>#REF!</v>
      </c>
      <c r="X63" s="106" t="e">
        <f t="shared" si="19"/>
        <v>#REF!</v>
      </c>
      <c r="Y63" s="107" t="s">
        <v>72</v>
      </c>
      <c r="Z63" s="103">
        <f t="shared" si="15"/>
        <v>0</v>
      </c>
      <c r="AA63" s="103">
        <f t="shared" si="16"/>
        <v>0</v>
      </c>
      <c r="AB63" s="128" t="str">
        <f t="shared" si="20"/>
        <v/>
      </c>
      <c r="AC63" s="128" t="e">
        <f t="shared" si="21"/>
        <v>#REF!</v>
      </c>
    </row>
    <row r="64" spans="1:29" ht="50.1" customHeight="1">
      <c r="A64" s="169"/>
      <c r="B64" s="169"/>
      <c r="C64" s="172"/>
      <c r="D64" s="172"/>
      <c r="E64" s="131"/>
      <c r="F64" s="175"/>
      <c r="G64" s="178"/>
      <c r="H64" s="189"/>
      <c r="I64" s="163"/>
      <c r="J64" s="166"/>
      <c r="K64" s="62"/>
      <c r="L64" s="63"/>
      <c r="M64" s="63"/>
      <c r="N64" s="63"/>
      <c r="O64" s="127"/>
      <c r="P64" s="100"/>
      <c r="Q64" s="63">
        <f t="shared" si="17"/>
        <v>0</v>
      </c>
      <c r="R64" s="64"/>
      <c r="S64" s="67"/>
      <c r="T64" s="39"/>
      <c r="U64" s="106">
        <f>IF(EXACT(O64,Y64),M64,M64*(1-'Расчет ПРЕДЗАКАЗ'!$D$10))</f>
        <v>0</v>
      </c>
      <c r="V64" s="106">
        <f t="shared" si="18"/>
        <v>0</v>
      </c>
      <c r="W64" s="106" t="e">
        <f>IF(EXACT(O64,Y64),M64,M64*(1-#REF!))</f>
        <v>#REF!</v>
      </c>
      <c r="X64" s="106" t="e">
        <f t="shared" si="19"/>
        <v>#REF!</v>
      </c>
      <c r="Y64" s="107" t="s">
        <v>72</v>
      </c>
      <c r="Z64" s="103">
        <f t="shared" si="15"/>
        <v>0</v>
      </c>
      <c r="AA64" s="103">
        <f t="shared" si="16"/>
        <v>0</v>
      </c>
      <c r="AB64" s="128" t="str">
        <f t="shared" si="20"/>
        <v/>
      </c>
      <c r="AC64" s="128" t="e">
        <f t="shared" si="21"/>
        <v>#REF!</v>
      </c>
    </row>
    <row r="65" spans="1:29" ht="50.1" customHeight="1">
      <c r="A65" s="169"/>
      <c r="B65" s="169"/>
      <c r="C65" s="172"/>
      <c r="D65" s="172"/>
      <c r="E65" s="131"/>
      <c r="F65" s="175"/>
      <c r="G65" s="178"/>
      <c r="H65" s="189"/>
      <c r="I65" s="163"/>
      <c r="J65" s="166"/>
      <c r="K65" s="62"/>
      <c r="L65" s="63"/>
      <c r="M65" s="63"/>
      <c r="N65" s="65"/>
      <c r="O65" s="127"/>
      <c r="P65" s="100"/>
      <c r="Q65" s="63">
        <f t="shared" si="17"/>
        <v>0</v>
      </c>
      <c r="R65" s="65"/>
      <c r="S65" s="67"/>
      <c r="T65" s="40"/>
      <c r="U65" s="106">
        <f>IF(EXACT(O65,Y65),M65,M65*(1-'Расчет ПРЕДЗАКАЗ'!$D$10))</f>
        <v>0</v>
      </c>
      <c r="V65" s="106">
        <f t="shared" si="18"/>
        <v>0</v>
      </c>
      <c r="W65" s="106" t="e">
        <f>IF(EXACT(O65,Y65),M65,M65*(1-#REF!))</f>
        <v>#REF!</v>
      </c>
      <c r="X65" s="106" t="e">
        <f t="shared" si="19"/>
        <v>#REF!</v>
      </c>
      <c r="Y65" s="107" t="s">
        <v>72</v>
      </c>
      <c r="Z65" s="103">
        <f t="shared" si="15"/>
        <v>0</v>
      </c>
      <c r="AA65" s="103">
        <f t="shared" si="16"/>
        <v>0</v>
      </c>
      <c r="AB65" s="128" t="str">
        <f t="shared" si="20"/>
        <v/>
      </c>
      <c r="AC65" s="128" t="e">
        <f t="shared" si="21"/>
        <v>#REF!</v>
      </c>
    </row>
    <row r="66" spans="1:29" ht="50.1" customHeight="1">
      <c r="A66" s="169"/>
      <c r="B66" s="169"/>
      <c r="C66" s="172"/>
      <c r="D66" s="172"/>
      <c r="E66" s="131"/>
      <c r="F66" s="175"/>
      <c r="G66" s="178"/>
      <c r="H66" s="189"/>
      <c r="I66" s="163"/>
      <c r="J66" s="166"/>
      <c r="K66" s="62"/>
      <c r="L66" s="63"/>
      <c r="M66" s="63"/>
      <c r="N66" s="65"/>
      <c r="O66" s="127"/>
      <c r="P66" s="100"/>
      <c r="Q66" s="63">
        <f t="shared" si="17"/>
        <v>0</v>
      </c>
      <c r="R66" s="65"/>
      <c r="S66" s="67"/>
      <c r="T66" s="40"/>
      <c r="U66" s="106">
        <f>IF(EXACT(O66,Y66),M66,M66*(1-'Расчет ПРЕДЗАКАЗ'!$D$10))</f>
        <v>0</v>
      </c>
      <c r="V66" s="106">
        <f t="shared" si="18"/>
        <v>0</v>
      </c>
      <c r="W66" s="106" t="e">
        <f>IF(EXACT(O66,Y66),M66,M66*(1-#REF!))</f>
        <v>#REF!</v>
      </c>
      <c r="X66" s="106" t="e">
        <f t="shared" si="19"/>
        <v>#REF!</v>
      </c>
      <c r="Y66" s="107" t="s">
        <v>72</v>
      </c>
      <c r="Z66" s="103">
        <f t="shared" si="15"/>
        <v>0</v>
      </c>
      <c r="AA66" s="103">
        <f t="shared" si="16"/>
        <v>0</v>
      </c>
      <c r="AB66" s="128" t="str">
        <f t="shared" si="20"/>
        <v/>
      </c>
      <c r="AC66" s="128" t="e">
        <f t="shared" si="21"/>
        <v>#REF!</v>
      </c>
    </row>
    <row r="67" spans="1:29" ht="50.1" customHeight="1">
      <c r="A67" s="169"/>
      <c r="B67" s="169"/>
      <c r="C67" s="172"/>
      <c r="D67" s="172"/>
      <c r="E67" s="131"/>
      <c r="F67" s="175"/>
      <c r="G67" s="178"/>
      <c r="H67" s="189"/>
      <c r="I67" s="163"/>
      <c r="J67" s="166"/>
      <c r="K67" s="62"/>
      <c r="L67" s="63"/>
      <c r="M67" s="63"/>
      <c r="N67" s="65"/>
      <c r="O67" s="127"/>
      <c r="P67" s="100"/>
      <c r="Q67" s="63">
        <f t="shared" si="17"/>
        <v>0</v>
      </c>
      <c r="R67" s="65"/>
      <c r="S67" s="67"/>
      <c r="T67" s="40"/>
      <c r="U67" s="106">
        <f>IF(EXACT(O67,Y67),M67,M67*(1-'Расчет ПРЕДЗАКАЗ'!$D$10))</f>
        <v>0</v>
      </c>
      <c r="V67" s="106">
        <f t="shared" si="18"/>
        <v>0</v>
      </c>
      <c r="W67" s="106" t="e">
        <f>IF(EXACT(O67,Y67),M67,M67*(1-#REF!))</f>
        <v>#REF!</v>
      </c>
      <c r="X67" s="106" t="e">
        <f t="shared" si="19"/>
        <v>#REF!</v>
      </c>
      <c r="Y67" s="107" t="s">
        <v>72</v>
      </c>
      <c r="Z67" s="103">
        <f t="shared" si="15"/>
        <v>0</v>
      </c>
      <c r="AA67" s="103">
        <f t="shared" si="16"/>
        <v>0</v>
      </c>
      <c r="AB67" s="128" t="str">
        <f t="shared" si="20"/>
        <v/>
      </c>
      <c r="AC67" s="128" t="e">
        <f t="shared" si="21"/>
        <v>#REF!</v>
      </c>
    </row>
    <row r="68" spans="1:29" ht="50.1" customHeight="1">
      <c r="A68" s="169"/>
      <c r="B68" s="169"/>
      <c r="C68" s="172"/>
      <c r="D68" s="172"/>
      <c r="E68" s="131"/>
      <c r="F68" s="175"/>
      <c r="G68" s="178"/>
      <c r="H68" s="189"/>
      <c r="I68" s="163"/>
      <c r="J68" s="166"/>
      <c r="K68" s="62"/>
      <c r="L68" s="63"/>
      <c r="M68" s="63"/>
      <c r="N68" s="65"/>
      <c r="O68" s="127"/>
      <c r="P68" s="100"/>
      <c r="Q68" s="63">
        <f t="shared" si="17"/>
        <v>0</v>
      </c>
      <c r="R68" s="65"/>
      <c r="S68" s="67"/>
      <c r="T68" s="40"/>
      <c r="U68" s="106">
        <f>IF(EXACT(O68,Y68),M68,M68*(1-'Расчет ПРЕДЗАКАЗ'!$D$10))</f>
        <v>0</v>
      </c>
      <c r="V68" s="106">
        <f t="shared" si="18"/>
        <v>0</v>
      </c>
      <c r="W68" s="106" t="e">
        <f>IF(EXACT(O68,Y68),M68,M68*(1-#REF!))</f>
        <v>#REF!</v>
      </c>
      <c r="X68" s="106" t="e">
        <f t="shared" si="19"/>
        <v>#REF!</v>
      </c>
      <c r="Y68" s="107" t="s">
        <v>72</v>
      </c>
      <c r="Z68" s="103">
        <f t="shared" si="15"/>
        <v>0</v>
      </c>
      <c r="AA68" s="103">
        <f t="shared" si="16"/>
        <v>0</v>
      </c>
      <c r="AB68" s="128" t="str">
        <f t="shared" si="20"/>
        <v/>
      </c>
      <c r="AC68" s="128" t="e">
        <f t="shared" si="21"/>
        <v>#REF!</v>
      </c>
    </row>
    <row r="69" spans="1:29" ht="50.1" customHeight="1">
      <c r="A69" s="169"/>
      <c r="B69" s="169"/>
      <c r="C69" s="172"/>
      <c r="D69" s="172"/>
      <c r="E69" s="131"/>
      <c r="F69" s="175"/>
      <c r="G69" s="178"/>
      <c r="H69" s="189"/>
      <c r="I69" s="163"/>
      <c r="J69" s="166"/>
      <c r="K69" s="62"/>
      <c r="L69" s="63"/>
      <c r="M69" s="63"/>
      <c r="N69" s="65"/>
      <c r="O69" s="127"/>
      <c r="P69" s="100"/>
      <c r="Q69" s="63">
        <f t="shared" si="17"/>
        <v>0</v>
      </c>
      <c r="R69" s="65"/>
      <c r="S69" s="67"/>
      <c r="T69" s="40"/>
      <c r="U69" s="106">
        <f>IF(EXACT(O69,Y69),M69,M69*(1-'Расчет ПРЕДЗАКАЗ'!$D$10))</f>
        <v>0</v>
      </c>
      <c r="V69" s="106">
        <f t="shared" si="18"/>
        <v>0</v>
      </c>
      <c r="W69" s="106" t="e">
        <f>IF(EXACT(O69,Y69),M69,M69*(1-#REF!))</f>
        <v>#REF!</v>
      </c>
      <c r="X69" s="106" t="e">
        <f t="shared" si="19"/>
        <v>#REF!</v>
      </c>
      <c r="Y69" s="107" t="s">
        <v>72</v>
      </c>
      <c r="Z69" s="103">
        <f t="shared" si="15"/>
        <v>0</v>
      </c>
      <c r="AA69" s="103">
        <f t="shared" si="16"/>
        <v>0</v>
      </c>
      <c r="AB69" s="128" t="str">
        <f t="shared" si="20"/>
        <v/>
      </c>
      <c r="AC69" s="128" t="e">
        <f t="shared" si="21"/>
        <v>#REF!</v>
      </c>
    </row>
    <row r="70" spans="1:29" ht="50.1" customHeight="1">
      <c r="A70" s="170"/>
      <c r="B70" s="170"/>
      <c r="C70" s="173"/>
      <c r="D70" s="173"/>
      <c r="E70" s="132"/>
      <c r="F70" s="176"/>
      <c r="G70" s="179"/>
      <c r="H70" s="190"/>
      <c r="I70" s="164"/>
      <c r="J70" s="167"/>
      <c r="K70" s="62"/>
      <c r="L70" s="63"/>
      <c r="M70" s="63"/>
      <c r="N70" s="65"/>
      <c r="O70" s="127"/>
      <c r="P70" s="100"/>
      <c r="Q70" s="63">
        <f t="shared" si="17"/>
        <v>0</v>
      </c>
      <c r="R70" s="65"/>
      <c r="S70" s="67"/>
      <c r="T70" s="40"/>
      <c r="U70" s="106">
        <f>IF(EXACT(O70,Y70),M70,M70*(1-'Расчет ПРЕДЗАКАЗ'!$D$10))</f>
        <v>0</v>
      </c>
      <c r="V70" s="106">
        <f t="shared" si="18"/>
        <v>0</v>
      </c>
      <c r="W70" s="106" t="e">
        <f>IF(EXACT(O70,Y70),M70,M70*(1-#REF!))</f>
        <v>#REF!</v>
      </c>
      <c r="X70" s="106" t="e">
        <f t="shared" si="19"/>
        <v>#REF!</v>
      </c>
      <c r="Y70" s="107" t="s">
        <v>72</v>
      </c>
      <c r="Z70" s="103">
        <f t="shared" si="15"/>
        <v>0</v>
      </c>
      <c r="AA70" s="103">
        <f t="shared" si="16"/>
        <v>0</v>
      </c>
      <c r="AB70" s="128" t="str">
        <f t="shared" si="20"/>
        <v/>
      </c>
      <c r="AC70" s="128" t="e">
        <f t="shared" si="21"/>
        <v>#REF!</v>
      </c>
    </row>
    <row r="71" spans="1:29" ht="11.25" customHeight="1" thickBot="1"/>
    <row r="72" spans="1:29" ht="50.1" customHeight="1">
      <c r="A72" s="168">
        <v>108</v>
      </c>
      <c r="B72" s="168" t="s">
        <v>1056</v>
      </c>
      <c r="C72" s="171" t="s">
        <v>1057</v>
      </c>
      <c r="D72" s="171" t="s">
        <v>77</v>
      </c>
      <c r="E72" s="130"/>
      <c r="F72" s="174" t="s">
        <v>630</v>
      </c>
      <c r="G72" s="177" t="s">
        <v>188</v>
      </c>
      <c r="H72" s="162" t="s">
        <v>1058</v>
      </c>
      <c r="I72" s="162" t="s">
        <v>1059</v>
      </c>
      <c r="J72" s="165" t="s">
        <v>19</v>
      </c>
      <c r="K72" s="62" t="s">
        <v>226</v>
      </c>
      <c r="L72" s="63">
        <v>3280</v>
      </c>
      <c r="M72" s="63">
        <v>2052</v>
      </c>
      <c r="N72" s="142" t="s">
        <v>1060</v>
      </c>
      <c r="O72" s="127" t="s">
        <v>72</v>
      </c>
      <c r="P72" s="100"/>
      <c r="Q72" s="63">
        <f>P72*M72</f>
        <v>0</v>
      </c>
      <c r="R72" s="64"/>
      <c r="S72" s="67">
        <v>23</v>
      </c>
      <c r="T72" s="39"/>
      <c r="U72" s="106">
        <f>IF(EXACT(O72,Y72),M72,M72*(1-'Расчет ПРЕДЗАКАЗ'!$D$10))</f>
        <v>2052</v>
      </c>
      <c r="V72" s="106">
        <f>P72*U72</f>
        <v>0</v>
      </c>
      <c r="W72" s="106">
        <f>IF(EXACT(O72,Y72),M72,M72*(1-#REF!))</f>
        <v>2052</v>
      </c>
      <c r="X72" s="123">
        <f>P72*W72</f>
        <v>0</v>
      </c>
      <c r="Y72" s="124" t="s">
        <v>72</v>
      </c>
      <c r="Z72" s="103">
        <f t="shared" ref="Z72:Z86" si="22">IF(EXACT(O72,Y72),Q72,0)</f>
        <v>0</v>
      </c>
      <c r="AA72" s="103">
        <f t="shared" ref="AA72:AA86" si="23">IF(Z72=0,Q72,0)</f>
        <v>0</v>
      </c>
      <c r="AB72" s="128">
        <f>IF(U72=0,"",L72/U72-1)</f>
        <v>0.59844054580896677</v>
      </c>
      <c r="AC72" s="128">
        <f>IF(W72=0,"",L72/W72-1)</f>
        <v>0.59844054580896677</v>
      </c>
    </row>
    <row r="73" spans="1:29" ht="50.1" customHeight="1">
      <c r="A73" s="169"/>
      <c r="B73" s="169"/>
      <c r="C73" s="172"/>
      <c r="D73" s="172"/>
      <c r="E73" s="131"/>
      <c r="F73" s="175"/>
      <c r="G73" s="178"/>
      <c r="H73" s="189"/>
      <c r="I73" s="163"/>
      <c r="J73" s="166"/>
      <c r="K73" s="62" t="s">
        <v>228</v>
      </c>
      <c r="L73" s="63">
        <v>3280</v>
      </c>
      <c r="M73" s="63">
        <v>2052</v>
      </c>
      <c r="N73" s="142" t="s">
        <v>1061</v>
      </c>
      <c r="O73" s="127" t="s">
        <v>72</v>
      </c>
      <c r="P73" s="100"/>
      <c r="Q73" s="63">
        <f t="shared" ref="Q73:Q86" si="24">P73*M73</f>
        <v>0</v>
      </c>
      <c r="R73" s="64"/>
      <c r="S73" s="67">
        <v>31</v>
      </c>
      <c r="T73" s="39"/>
      <c r="U73" s="106">
        <f>IF(EXACT(O73,Y73),M73,M73*(1-'Расчет ПРЕДЗАКАЗ'!$D$10))</f>
        <v>2052</v>
      </c>
      <c r="V73" s="106">
        <f t="shared" ref="V73:V86" si="25">P73*U73</f>
        <v>0</v>
      </c>
      <c r="W73" s="106">
        <f>IF(EXACT(O73,Y73),M73,M73*(1-#REF!))</f>
        <v>2052</v>
      </c>
      <c r="X73" s="106">
        <f t="shared" ref="X73:X86" si="26">P73*W73</f>
        <v>0</v>
      </c>
      <c r="Y73" s="107" t="s">
        <v>72</v>
      </c>
      <c r="Z73" s="103">
        <f t="shared" si="22"/>
        <v>0</v>
      </c>
      <c r="AA73" s="103">
        <f t="shared" si="23"/>
        <v>0</v>
      </c>
      <c r="AB73" s="128">
        <f t="shared" ref="AB73:AB86" si="27">IF(U73=0,"",L73/U73-1)</f>
        <v>0.59844054580896677</v>
      </c>
      <c r="AC73" s="128">
        <f t="shared" ref="AC73:AC86" si="28">IF(W73=0,"",L73/W73-1)</f>
        <v>0.59844054580896677</v>
      </c>
    </row>
    <row r="74" spans="1:29" ht="50.1" customHeight="1">
      <c r="A74" s="169"/>
      <c r="B74" s="169"/>
      <c r="C74" s="172"/>
      <c r="D74" s="172"/>
      <c r="E74" s="131"/>
      <c r="F74" s="175"/>
      <c r="G74" s="178"/>
      <c r="H74" s="189"/>
      <c r="I74" s="163"/>
      <c r="J74" s="166"/>
      <c r="K74" s="62" t="s">
        <v>383</v>
      </c>
      <c r="L74" s="63">
        <v>3280</v>
      </c>
      <c r="M74" s="63">
        <v>2052</v>
      </c>
      <c r="N74" s="142" t="s">
        <v>1062</v>
      </c>
      <c r="O74" s="127" t="s">
        <v>72</v>
      </c>
      <c r="P74" s="100"/>
      <c r="Q74" s="63">
        <f t="shared" si="24"/>
        <v>0</v>
      </c>
      <c r="R74" s="64"/>
      <c r="S74" s="67">
        <v>11</v>
      </c>
      <c r="T74" s="39"/>
      <c r="U74" s="106">
        <f>IF(EXACT(O74,Y74),M74,M74*(1-'Расчет ПРЕДЗАКАЗ'!$D$10))</f>
        <v>2052</v>
      </c>
      <c r="V74" s="106">
        <f t="shared" si="25"/>
        <v>0</v>
      </c>
      <c r="W74" s="106">
        <f>IF(EXACT(O74,Y74),M74,M74*(1-#REF!))</f>
        <v>2052</v>
      </c>
      <c r="X74" s="106">
        <f t="shared" si="26"/>
        <v>0</v>
      </c>
      <c r="Y74" s="107" t="s">
        <v>72</v>
      </c>
      <c r="Z74" s="103">
        <f t="shared" si="22"/>
        <v>0</v>
      </c>
      <c r="AA74" s="103">
        <f t="shared" si="23"/>
        <v>0</v>
      </c>
      <c r="AB74" s="128">
        <f t="shared" si="27"/>
        <v>0.59844054580896677</v>
      </c>
      <c r="AC74" s="128">
        <f t="shared" si="28"/>
        <v>0.59844054580896677</v>
      </c>
    </row>
    <row r="75" spans="1:29" ht="50.1" customHeight="1">
      <c r="A75" s="169"/>
      <c r="B75" s="169"/>
      <c r="C75" s="172"/>
      <c r="D75" s="172"/>
      <c r="E75" s="131"/>
      <c r="F75" s="175"/>
      <c r="G75" s="178"/>
      <c r="H75" s="189"/>
      <c r="I75" s="163"/>
      <c r="J75" s="166"/>
      <c r="K75" s="62" t="s">
        <v>82</v>
      </c>
      <c r="L75" s="63">
        <v>3280</v>
      </c>
      <c r="M75" s="63">
        <v>2052</v>
      </c>
      <c r="N75" s="142" t="s">
        <v>1063</v>
      </c>
      <c r="O75" s="127" t="s">
        <v>72</v>
      </c>
      <c r="P75" s="100"/>
      <c r="Q75" s="63">
        <f t="shared" si="24"/>
        <v>0</v>
      </c>
      <c r="R75" s="64"/>
      <c r="S75" s="67">
        <v>33</v>
      </c>
      <c r="T75" s="39"/>
      <c r="U75" s="106">
        <f>IF(EXACT(O75,Y75),M75,M75*(1-'Расчет ПРЕДЗАКАЗ'!$D$10))</f>
        <v>2052</v>
      </c>
      <c r="V75" s="106">
        <f t="shared" si="25"/>
        <v>0</v>
      </c>
      <c r="W75" s="106">
        <f>IF(EXACT(O75,Y75),M75,M75*(1-#REF!))</f>
        <v>2052</v>
      </c>
      <c r="X75" s="106">
        <f t="shared" si="26"/>
        <v>0</v>
      </c>
      <c r="Y75" s="107" t="s">
        <v>72</v>
      </c>
      <c r="Z75" s="103">
        <f t="shared" si="22"/>
        <v>0</v>
      </c>
      <c r="AA75" s="103">
        <f t="shared" si="23"/>
        <v>0</v>
      </c>
      <c r="AB75" s="128">
        <f t="shared" si="27"/>
        <v>0.59844054580896677</v>
      </c>
      <c r="AC75" s="128">
        <f t="shared" si="28"/>
        <v>0.59844054580896677</v>
      </c>
    </row>
    <row r="76" spans="1:29" ht="50.1" customHeight="1">
      <c r="A76" s="169"/>
      <c r="B76" s="169"/>
      <c r="C76" s="172"/>
      <c r="D76" s="172"/>
      <c r="E76" s="131"/>
      <c r="F76" s="175"/>
      <c r="G76" s="178"/>
      <c r="H76" s="189"/>
      <c r="I76" s="163"/>
      <c r="J76" s="166"/>
      <c r="K76" s="62" t="s">
        <v>294</v>
      </c>
      <c r="L76" s="63">
        <v>3280</v>
      </c>
      <c r="M76" s="63">
        <v>2052</v>
      </c>
      <c r="N76" s="142" t="s">
        <v>1064</v>
      </c>
      <c r="O76" s="127" t="s">
        <v>72</v>
      </c>
      <c r="P76" s="100"/>
      <c r="Q76" s="63">
        <f t="shared" si="24"/>
        <v>0</v>
      </c>
      <c r="R76" s="64"/>
      <c r="S76" s="67">
        <v>32</v>
      </c>
      <c r="T76" s="39"/>
      <c r="U76" s="106">
        <f>IF(EXACT(O76,Y76),M76,M76*(1-'Расчет ПРЕДЗАКАЗ'!$D$10))</f>
        <v>2052</v>
      </c>
      <c r="V76" s="106">
        <f t="shared" si="25"/>
        <v>0</v>
      </c>
      <c r="W76" s="106">
        <f>IF(EXACT(O76,Y76),M76,M76*(1-#REF!))</f>
        <v>2052</v>
      </c>
      <c r="X76" s="106">
        <f t="shared" si="26"/>
        <v>0</v>
      </c>
      <c r="Y76" s="107" t="s">
        <v>72</v>
      </c>
      <c r="Z76" s="103">
        <f t="shared" si="22"/>
        <v>0</v>
      </c>
      <c r="AA76" s="103">
        <f t="shared" si="23"/>
        <v>0</v>
      </c>
      <c r="AB76" s="128">
        <f t="shared" si="27"/>
        <v>0.59844054580896677</v>
      </c>
      <c r="AC76" s="128">
        <f t="shared" si="28"/>
        <v>0.59844054580896677</v>
      </c>
    </row>
    <row r="77" spans="1:29" ht="50.1" customHeight="1">
      <c r="A77" s="169"/>
      <c r="B77" s="169"/>
      <c r="C77" s="172"/>
      <c r="D77" s="172"/>
      <c r="E77" s="131"/>
      <c r="F77" s="175"/>
      <c r="G77" s="178"/>
      <c r="H77" s="189"/>
      <c r="I77" s="163"/>
      <c r="J77" s="166"/>
      <c r="K77" s="62" t="s">
        <v>104</v>
      </c>
      <c r="L77" s="63">
        <v>3280</v>
      </c>
      <c r="M77" s="63">
        <v>2052</v>
      </c>
      <c r="N77" s="142" t="s">
        <v>1065</v>
      </c>
      <c r="O77" s="127" t="s">
        <v>72</v>
      </c>
      <c r="P77" s="100"/>
      <c r="Q77" s="63">
        <f t="shared" si="24"/>
        <v>0</v>
      </c>
      <c r="R77" s="64"/>
      <c r="S77" s="67">
        <v>18</v>
      </c>
      <c r="T77" s="39"/>
      <c r="U77" s="106">
        <f>IF(EXACT(O77,Y77),M77,M77*(1-'Расчет ПРЕДЗАКАЗ'!$D$10))</f>
        <v>2052</v>
      </c>
      <c r="V77" s="106">
        <f t="shared" si="25"/>
        <v>0</v>
      </c>
      <c r="W77" s="106">
        <f>IF(EXACT(O77,Y77),M77,M77*(1-#REF!))</f>
        <v>2052</v>
      </c>
      <c r="X77" s="106">
        <f t="shared" si="26"/>
        <v>0</v>
      </c>
      <c r="Y77" s="107" t="s">
        <v>72</v>
      </c>
      <c r="Z77" s="103">
        <f t="shared" si="22"/>
        <v>0</v>
      </c>
      <c r="AA77" s="103">
        <f t="shared" si="23"/>
        <v>0</v>
      </c>
      <c r="AB77" s="128">
        <f t="shared" si="27"/>
        <v>0.59844054580896677</v>
      </c>
      <c r="AC77" s="128">
        <f t="shared" si="28"/>
        <v>0.59844054580896677</v>
      </c>
    </row>
    <row r="78" spans="1:29" ht="50.1" customHeight="1">
      <c r="A78" s="169"/>
      <c r="B78" s="169"/>
      <c r="C78" s="172"/>
      <c r="D78" s="172"/>
      <c r="E78" s="131"/>
      <c r="F78" s="175"/>
      <c r="G78" s="178"/>
      <c r="H78" s="189"/>
      <c r="I78" s="163"/>
      <c r="J78" s="166"/>
      <c r="K78" s="62" t="s">
        <v>86</v>
      </c>
      <c r="L78" s="63">
        <v>3280</v>
      </c>
      <c r="M78" s="63">
        <v>2052</v>
      </c>
      <c r="N78" s="142" t="s">
        <v>1066</v>
      </c>
      <c r="O78" s="127" t="s">
        <v>72</v>
      </c>
      <c r="P78" s="100"/>
      <c r="Q78" s="63">
        <f t="shared" si="24"/>
        <v>0</v>
      </c>
      <c r="R78" s="64"/>
      <c r="S78" s="67">
        <v>1</v>
      </c>
      <c r="T78" s="39"/>
      <c r="U78" s="106">
        <f>IF(EXACT(O78,Y78),M78,M78*(1-'Расчет ПРЕДЗАКАЗ'!$D$10))</f>
        <v>2052</v>
      </c>
      <c r="V78" s="106">
        <f t="shared" si="25"/>
        <v>0</v>
      </c>
      <c r="W78" s="106">
        <f>IF(EXACT(O78,Y78),M78,M78*(1-#REF!))</f>
        <v>2052</v>
      </c>
      <c r="X78" s="106">
        <f t="shared" si="26"/>
        <v>0</v>
      </c>
      <c r="Y78" s="107" t="s">
        <v>72</v>
      </c>
      <c r="Z78" s="103">
        <f t="shared" si="22"/>
        <v>0</v>
      </c>
      <c r="AA78" s="103">
        <f t="shared" si="23"/>
        <v>0</v>
      </c>
      <c r="AB78" s="128">
        <f t="shared" si="27"/>
        <v>0.59844054580896677</v>
      </c>
      <c r="AC78" s="128">
        <f t="shared" si="28"/>
        <v>0.59844054580896677</v>
      </c>
    </row>
    <row r="79" spans="1:29" ht="50.1" customHeight="1">
      <c r="A79" s="169"/>
      <c r="B79" s="169"/>
      <c r="C79" s="172"/>
      <c r="D79" s="172"/>
      <c r="E79" s="131"/>
      <c r="F79" s="175"/>
      <c r="G79" s="178"/>
      <c r="H79" s="189"/>
      <c r="I79" s="163"/>
      <c r="J79" s="166"/>
      <c r="K79" s="62"/>
      <c r="L79" s="63"/>
      <c r="M79" s="63"/>
      <c r="N79" s="63"/>
      <c r="O79" s="127"/>
      <c r="P79" s="100"/>
      <c r="Q79" s="63">
        <f t="shared" si="24"/>
        <v>0</v>
      </c>
      <c r="R79" s="64"/>
      <c r="S79" s="67"/>
      <c r="T79" s="39"/>
      <c r="U79" s="106">
        <f>IF(EXACT(O79,Y79),M79,M79*(1-'Расчет ПРЕДЗАКАЗ'!$D$10))</f>
        <v>0</v>
      </c>
      <c r="V79" s="106">
        <f t="shared" si="25"/>
        <v>0</v>
      </c>
      <c r="W79" s="106" t="e">
        <f>IF(EXACT(O79,Y79),M79,M79*(1-#REF!))</f>
        <v>#REF!</v>
      </c>
      <c r="X79" s="106" t="e">
        <f t="shared" si="26"/>
        <v>#REF!</v>
      </c>
      <c r="Y79" s="107" t="s">
        <v>72</v>
      </c>
      <c r="Z79" s="103">
        <f t="shared" si="22"/>
        <v>0</v>
      </c>
      <c r="AA79" s="103">
        <f t="shared" si="23"/>
        <v>0</v>
      </c>
      <c r="AB79" s="128" t="str">
        <f t="shared" si="27"/>
        <v/>
      </c>
      <c r="AC79" s="128" t="e">
        <f t="shared" si="28"/>
        <v>#REF!</v>
      </c>
    </row>
    <row r="80" spans="1:29" ht="50.1" customHeight="1">
      <c r="A80" s="169"/>
      <c r="B80" s="169"/>
      <c r="C80" s="172"/>
      <c r="D80" s="172"/>
      <c r="E80" s="131"/>
      <c r="F80" s="175"/>
      <c r="G80" s="178"/>
      <c r="H80" s="189"/>
      <c r="I80" s="163"/>
      <c r="J80" s="166"/>
      <c r="K80" s="62"/>
      <c r="L80" s="63"/>
      <c r="M80" s="63"/>
      <c r="N80" s="63"/>
      <c r="O80" s="127"/>
      <c r="P80" s="100"/>
      <c r="Q80" s="63">
        <f t="shared" si="24"/>
        <v>0</v>
      </c>
      <c r="R80" s="64"/>
      <c r="S80" s="67"/>
      <c r="T80" s="39"/>
      <c r="U80" s="106">
        <f>IF(EXACT(O80,Y80),M80,M80*(1-'Расчет ПРЕДЗАКАЗ'!$D$10))</f>
        <v>0</v>
      </c>
      <c r="V80" s="106">
        <f t="shared" si="25"/>
        <v>0</v>
      </c>
      <c r="W80" s="106" t="e">
        <f>IF(EXACT(O80,Y80),M80,M80*(1-#REF!))</f>
        <v>#REF!</v>
      </c>
      <c r="X80" s="106" t="e">
        <f t="shared" si="26"/>
        <v>#REF!</v>
      </c>
      <c r="Y80" s="107" t="s">
        <v>72</v>
      </c>
      <c r="Z80" s="103">
        <f t="shared" si="22"/>
        <v>0</v>
      </c>
      <c r="AA80" s="103">
        <f t="shared" si="23"/>
        <v>0</v>
      </c>
      <c r="AB80" s="128" t="str">
        <f t="shared" si="27"/>
        <v/>
      </c>
      <c r="AC80" s="128" t="e">
        <f t="shared" si="28"/>
        <v>#REF!</v>
      </c>
    </row>
    <row r="81" spans="1:29" ht="50.1" customHeight="1">
      <c r="A81" s="169"/>
      <c r="B81" s="169"/>
      <c r="C81" s="172"/>
      <c r="D81" s="172"/>
      <c r="E81" s="131"/>
      <c r="F81" s="175"/>
      <c r="G81" s="178"/>
      <c r="H81" s="189"/>
      <c r="I81" s="163"/>
      <c r="J81" s="166"/>
      <c r="K81" s="62"/>
      <c r="L81" s="63"/>
      <c r="M81" s="63"/>
      <c r="N81" s="65"/>
      <c r="O81" s="127"/>
      <c r="P81" s="100"/>
      <c r="Q81" s="63">
        <f t="shared" si="24"/>
        <v>0</v>
      </c>
      <c r="R81" s="65"/>
      <c r="S81" s="67"/>
      <c r="T81" s="40"/>
      <c r="U81" s="106">
        <f>IF(EXACT(O81,Y81),M81,M81*(1-'Расчет ПРЕДЗАКАЗ'!$D$10))</f>
        <v>0</v>
      </c>
      <c r="V81" s="106">
        <f t="shared" si="25"/>
        <v>0</v>
      </c>
      <c r="W81" s="106" t="e">
        <f>IF(EXACT(O81,Y81),M81,M81*(1-#REF!))</f>
        <v>#REF!</v>
      </c>
      <c r="X81" s="106" t="e">
        <f t="shared" si="26"/>
        <v>#REF!</v>
      </c>
      <c r="Y81" s="107" t="s">
        <v>72</v>
      </c>
      <c r="Z81" s="103">
        <f t="shared" si="22"/>
        <v>0</v>
      </c>
      <c r="AA81" s="103">
        <f t="shared" si="23"/>
        <v>0</v>
      </c>
      <c r="AB81" s="128" t="str">
        <f t="shared" si="27"/>
        <v/>
      </c>
      <c r="AC81" s="128" t="e">
        <f t="shared" si="28"/>
        <v>#REF!</v>
      </c>
    </row>
    <row r="82" spans="1:29" ht="50.1" customHeight="1">
      <c r="A82" s="169"/>
      <c r="B82" s="169"/>
      <c r="C82" s="172"/>
      <c r="D82" s="172"/>
      <c r="E82" s="131"/>
      <c r="F82" s="175"/>
      <c r="G82" s="178"/>
      <c r="H82" s="189"/>
      <c r="I82" s="163"/>
      <c r="J82" s="166"/>
      <c r="K82" s="62"/>
      <c r="L82" s="63"/>
      <c r="M82" s="63"/>
      <c r="N82" s="65"/>
      <c r="O82" s="127"/>
      <c r="P82" s="100"/>
      <c r="Q82" s="63">
        <f t="shared" si="24"/>
        <v>0</v>
      </c>
      <c r="R82" s="65"/>
      <c r="S82" s="67"/>
      <c r="T82" s="40"/>
      <c r="U82" s="106">
        <f>IF(EXACT(O82,Y82),M82,M82*(1-'Расчет ПРЕДЗАКАЗ'!$D$10))</f>
        <v>0</v>
      </c>
      <c r="V82" s="106">
        <f t="shared" si="25"/>
        <v>0</v>
      </c>
      <c r="W82" s="106" t="e">
        <f>IF(EXACT(O82,Y82),M82,M82*(1-#REF!))</f>
        <v>#REF!</v>
      </c>
      <c r="X82" s="106" t="e">
        <f t="shared" si="26"/>
        <v>#REF!</v>
      </c>
      <c r="Y82" s="107" t="s">
        <v>72</v>
      </c>
      <c r="Z82" s="103">
        <f t="shared" si="22"/>
        <v>0</v>
      </c>
      <c r="AA82" s="103">
        <f t="shared" si="23"/>
        <v>0</v>
      </c>
      <c r="AB82" s="128" t="str">
        <f t="shared" si="27"/>
        <v/>
      </c>
      <c r="AC82" s="128" t="e">
        <f t="shared" si="28"/>
        <v>#REF!</v>
      </c>
    </row>
    <row r="83" spans="1:29" ht="50.1" customHeight="1">
      <c r="A83" s="169"/>
      <c r="B83" s="169"/>
      <c r="C83" s="172"/>
      <c r="D83" s="172"/>
      <c r="E83" s="131"/>
      <c r="F83" s="175"/>
      <c r="G83" s="178"/>
      <c r="H83" s="189"/>
      <c r="I83" s="163"/>
      <c r="J83" s="166"/>
      <c r="K83" s="62"/>
      <c r="L83" s="63"/>
      <c r="M83" s="63"/>
      <c r="N83" s="65"/>
      <c r="O83" s="127"/>
      <c r="P83" s="100"/>
      <c r="Q83" s="63">
        <f t="shared" si="24"/>
        <v>0</v>
      </c>
      <c r="R83" s="65"/>
      <c r="S83" s="67"/>
      <c r="T83" s="40"/>
      <c r="U83" s="106">
        <f>IF(EXACT(O83,Y83),M83,M83*(1-'Расчет ПРЕДЗАКАЗ'!$D$10))</f>
        <v>0</v>
      </c>
      <c r="V83" s="106">
        <f t="shared" si="25"/>
        <v>0</v>
      </c>
      <c r="W83" s="106" t="e">
        <f>IF(EXACT(O83,Y83),M83,M83*(1-#REF!))</f>
        <v>#REF!</v>
      </c>
      <c r="X83" s="106" t="e">
        <f t="shared" si="26"/>
        <v>#REF!</v>
      </c>
      <c r="Y83" s="107" t="s">
        <v>72</v>
      </c>
      <c r="Z83" s="103">
        <f t="shared" si="22"/>
        <v>0</v>
      </c>
      <c r="AA83" s="103">
        <f t="shared" si="23"/>
        <v>0</v>
      </c>
      <c r="AB83" s="128" t="str">
        <f t="shared" si="27"/>
        <v/>
      </c>
      <c r="AC83" s="128" t="e">
        <f t="shared" si="28"/>
        <v>#REF!</v>
      </c>
    </row>
    <row r="84" spans="1:29" ht="50.1" customHeight="1">
      <c r="A84" s="169"/>
      <c r="B84" s="169"/>
      <c r="C84" s="172"/>
      <c r="D84" s="172"/>
      <c r="E84" s="131"/>
      <c r="F84" s="175"/>
      <c r="G84" s="178"/>
      <c r="H84" s="189"/>
      <c r="I84" s="163"/>
      <c r="J84" s="166"/>
      <c r="K84" s="62"/>
      <c r="L84" s="63"/>
      <c r="M84" s="63"/>
      <c r="N84" s="65"/>
      <c r="O84" s="127"/>
      <c r="P84" s="100"/>
      <c r="Q84" s="63">
        <f t="shared" si="24"/>
        <v>0</v>
      </c>
      <c r="R84" s="65"/>
      <c r="S84" s="67"/>
      <c r="T84" s="40"/>
      <c r="U84" s="106">
        <f>IF(EXACT(O84,Y84),M84,M84*(1-'Расчет ПРЕДЗАКАЗ'!$D$10))</f>
        <v>0</v>
      </c>
      <c r="V84" s="106">
        <f t="shared" si="25"/>
        <v>0</v>
      </c>
      <c r="W84" s="106" t="e">
        <f>IF(EXACT(O84,Y84),M84,M84*(1-#REF!))</f>
        <v>#REF!</v>
      </c>
      <c r="X84" s="106" t="e">
        <f t="shared" si="26"/>
        <v>#REF!</v>
      </c>
      <c r="Y84" s="107" t="s">
        <v>72</v>
      </c>
      <c r="Z84" s="103">
        <f t="shared" si="22"/>
        <v>0</v>
      </c>
      <c r="AA84" s="103">
        <f t="shared" si="23"/>
        <v>0</v>
      </c>
      <c r="AB84" s="128" t="str">
        <f t="shared" si="27"/>
        <v/>
      </c>
      <c r="AC84" s="128" t="e">
        <f t="shared" si="28"/>
        <v>#REF!</v>
      </c>
    </row>
    <row r="85" spans="1:29" ht="50.1" customHeight="1">
      <c r="A85" s="169"/>
      <c r="B85" s="169"/>
      <c r="C85" s="172"/>
      <c r="D85" s="172"/>
      <c r="E85" s="131"/>
      <c r="F85" s="175"/>
      <c r="G85" s="178"/>
      <c r="H85" s="189"/>
      <c r="I85" s="163"/>
      <c r="J85" s="166"/>
      <c r="K85" s="62"/>
      <c r="L85" s="63"/>
      <c r="M85" s="63"/>
      <c r="N85" s="65"/>
      <c r="O85" s="127"/>
      <c r="P85" s="100"/>
      <c r="Q85" s="63">
        <f t="shared" si="24"/>
        <v>0</v>
      </c>
      <c r="R85" s="65"/>
      <c r="S85" s="67"/>
      <c r="T85" s="40"/>
      <c r="U85" s="106">
        <f>IF(EXACT(O85,Y85),M85,M85*(1-'Расчет ПРЕДЗАКАЗ'!$D$10))</f>
        <v>0</v>
      </c>
      <c r="V85" s="106">
        <f t="shared" si="25"/>
        <v>0</v>
      </c>
      <c r="W85" s="106" t="e">
        <f>IF(EXACT(O85,Y85),M85,M85*(1-#REF!))</f>
        <v>#REF!</v>
      </c>
      <c r="X85" s="106" t="e">
        <f t="shared" si="26"/>
        <v>#REF!</v>
      </c>
      <c r="Y85" s="107" t="s">
        <v>72</v>
      </c>
      <c r="Z85" s="103">
        <f t="shared" si="22"/>
        <v>0</v>
      </c>
      <c r="AA85" s="103">
        <f t="shared" si="23"/>
        <v>0</v>
      </c>
      <c r="AB85" s="128" t="str">
        <f t="shared" si="27"/>
        <v/>
      </c>
      <c r="AC85" s="128" t="e">
        <f t="shared" si="28"/>
        <v>#REF!</v>
      </c>
    </row>
    <row r="86" spans="1:29" ht="50.1" customHeight="1">
      <c r="A86" s="170"/>
      <c r="B86" s="170"/>
      <c r="C86" s="173"/>
      <c r="D86" s="173"/>
      <c r="E86" s="132"/>
      <c r="F86" s="176"/>
      <c r="G86" s="179"/>
      <c r="H86" s="190"/>
      <c r="I86" s="164"/>
      <c r="J86" s="167"/>
      <c r="K86" s="62"/>
      <c r="L86" s="63"/>
      <c r="M86" s="63"/>
      <c r="N86" s="65"/>
      <c r="O86" s="127"/>
      <c r="P86" s="100"/>
      <c r="Q86" s="63">
        <f t="shared" si="24"/>
        <v>0</v>
      </c>
      <c r="R86" s="65"/>
      <c r="S86" s="67"/>
      <c r="T86" s="40"/>
      <c r="U86" s="106">
        <f>IF(EXACT(O86,Y86),M86,M86*(1-'Расчет ПРЕДЗАКАЗ'!$D$10))</f>
        <v>0</v>
      </c>
      <c r="V86" s="106">
        <f t="shared" si="25"/>
        <v>0</v>
      </c>
      <c r="W86" s="106" t="e">
        <f>IF(EXACT(O86,Y86),M86,M86*(1-#REF!))</f>
        <v>#REF!</v>
      </c>
      <c r="X86" s="106" t="e">
        <f t="shared" si="26"/>
        <v>#REF!</v>
      </c>
      <c r="Y86" s="107" t="s">
        <v>72</v>
      </c>
      <c r="Z86" s="103">
        <f t="shared" si="22"/>
        <v>0</v>
      </c>
      <c r="AA86" s="103">
        <f t="shared" si="23"/>
        <v>0</v>
      </c>
      <c r="AB86" s="128" t="str">
        <f t="shared" si="27"/>
        <v/>
      </c>
      <c r="AC86" s="128" t="e">
        <f t="shared" si="28"/>
        <v>#REF!</v>
      </c>
    </row>
    <row r="87" spans="1:29" ht="11.25" customHeight="1" thickBot="1"/>
    <row r="88" spans="1:29" ht="50.1" customHeight="1">
      <c r="A88" s="168">
        <v>109</v>
      </c>
      <c r="B88" s="168" t="s">
        <v>1067</v>
      </c>
      <c r="C88" s="171" t="s">
        <v>1068</v>
      </c>
      <c r="D88" s="171" t="s">
        <v>77</v>
      </c>
      <c r="E88" s="130"/>
      <c r="F88" s="174" t="s">
        <v>630</v>
      </c>
      <c r="G88" s="177" t="s">
        <v>188</v>
      </c>
      <c r="H88" s="162" t="s">
        <v>1069</v>
      </c>
      <c r="I88" s="162" t="s">
        <v>1070</v>
      </c>
      <c r="J88" s="165" t="s">
        <v>19</v>
      </c>
      <c r="K88" s="62" t="s">
        <v>82</v>
      </c>
      <c r="L88" s="63">
        <v>5690</v>
      </c>
      <c r="M88" s="63">
        <v>3553</v>
      </c>
      <c r="N88" s="142" t="s">
        <v>1071</v>
      </c>
      <c r="O88" s="127"/>
      <c r="P88" s="100"/>
      <c r="Q88" s="63">
        <f>P88*M88</f>
        <v>0</v>
      </c>
      <c r="R88" s="64"/>
      <c r="S88" s="67">
        <v>85</v>
      </c>
      <c r="T88" s="39"/>
      <c r="U88" s="106">
        <f>IF(EXACT(O88,Y88),M88,M88*(1-'Расчет ПРЕДЗАКАЗ'!$D$10))</f>
        <v>3481.94</v>
      </c>
      <c r="V88" s="106">
        <f>P88*U88</f>
        <v>0</v>
      </c>
      <c r="W88" s="106" t="e">
        <f>IF(EXACT(O88,Y88),M88,M88*(1-#REF!))</f>
        <v>#REF!</v>
      </c>
      <c r="X88" s="123" t="e">
        <f>P88*W88</f>
        <v>#REF!</v>
      </c>
      <c r="Y88" s="124" t="s">
        <v>72</v>
      </c>
      <c r="Z88" s="103">
        <f t="shared" ref="Z88:Z102" si="29">IF(EXACT(O88,Y88),Q88,0)</f>
        <v>0</v>
      </c>
      <c r="AA88" s="103">
        <f t="shared" ref="AA88:AA102" si="30">IF(Z88=0,Q88,0)</f>
        <v>0</v>
      </c>
      <c r="AB88" s="128">
        <f>IF(U88=0,"",L88/U88-1)</f>
        <v>0.63414648155913089</v>
      </c>
      <c r="AC88" s="128" t="e">
        <f>IF(W88=0,"",L88/W88-1)</f>
        <v>#REF!</v>
      </c>
    </row>
    <row r="89" spans="1:29" ht="50.1" customHeight="1">
      <c r="A89" s="169"/>
      <c r="B89" s="169"/>
      <c r="C89" s="172"/>
      <c r="D89" s="172"/>
      <c r="E89" s="131"/>
      <c r="F89" s="175"/>
      <c r="G89" s="178"/>
      <c r="H89" s="189"/>
      <c r="I89" s="163"/>
      <c r="J89" s="166"/>
      <c r="K89" s="62" t="s">
        <v>104</v>
      </c>
      <c r="L89" s="63">
        <v>5690</v>
      </c>
      <c r="M89" s="63">
        <v>3553</v>
      </c>
      <c r="N89" s="142" t="s">
        <v>1072</v>
      </c>
      <c r="O89" s="127"/>
      <c r="P89" s="100"/>
      <c r="Q89" s="63">
        <f t="shared" ref="Q89:Q102" si="31">P89*M89</f>
        <v>0</v>
      </c>
      <c r="R89" s="64"/>
      <c r="S89" s="67">
        <v>110</v>
      </c>
      <c r="T89" s="39"/>
      <c r="U89" s="106">
        <f>IF(EXACT(O89,Y89),M89,M89*(1-'Расчет ПРЕДЗАКАЗ'!$D$10))</f>
        <v>3481.94</v>
      </c>
      <c r="V89" s="106">
        <f t="shared" ref="V89:V102" si="32">P89*U89</f>
        <v>0</v>
      </c>
      <c r="W89" s="106" t="e">
        <f>IF(EXACT(O89,Y89),M89,M89*(1-#REF!))</f>
        <v>#REF!</v>
      </c>
      <c r="X89" s="106" t="e">
        <f t="shared" ref="X89:X102" si="33">P89*W89</f>
        <v>#REF!</v>
      </c>
      <c r="Y89" s="107" t="s">
        <v>72</v>
      </c>
      <c r="Z89" s="103">
        <f t="shared" si="29"/>
        <v>0</v>
      </c>
      <c r="AA89" s="103">
        <f t="shared" si="30"/>
        <v>0</v>
      </c>
      <c r="AB89" s="128">
        <f t="shared" ref="AB89:AB102" si="34">IF(U89=0,"",L89/U89-1)</f>
        <v>0.63414648155913089</v>
      </c>
      <c r="AC89" s="128" t="e">
        <f t="shared" ref="AC89:AC102" si="35">IF(W89=0,"",L89/W89-1)</f>
        <v>#REF!</v>
      </c>
    </row>
    <row r="90" spans="1:29" ht="50.1" customHeight="1">
      <c r="A90" s="169"/>
      <c r="B90" s="169"/>
      <c r="C90" s="172"/>
      <c r="D90" s="172"/>
      <c r="E90" s="131"/>
      <c r="F90" s="175"/>
      <c r="G90" s="178"/>
      <c r="H90" s="189"/>
      <c r="I90" s="163"/>
      <c r="J90" s="166"/>
      <c r="K90" s="62" t="s">
        <v>134</v>
      </c>
      <c r="L90" s="63">
        <v>5690</v>
      </c>
      <c r="M90" s="63">
        <v>3553</v>
      </c>
      <c r="N90" s="142" t="s">
        <v>1073</v>
      </c>
      <c r="O90" s="127"/>
      <c r="P90" s="100"/>
      <c r="Q90" s="63">
        <f t="shared" si="31"/>
        <v>0</v>
      </c>
      <c r="R90" s="64"/>
      <c r="S90" s="67">
        <v>6</v>
      </c>
      <c r="T90" s="39"/>
      <c r="U90" s="106">
        <f>IF(EXACT(O90,Y90),M90,M90*(1-'Расчет ПРЕДЗАКАЗ'!$D$10))</f>
        <v>3481.94</v>
      </c>
      <c r="V90" s="106">
        <f t="shared" si="32"/>
        <v>0</v>
      </c>
      <c r="W90" s="106" t="e">
        <f>IF(EXACT(O90,Y90),M90,M90*(1-#REF!))</f>
        <v>#REF!</v>
      </c>
      <c r="X90" s="106" t="e">
        <f t="shared" si="33"/>
        <v>#REF!</v>
      </c>
      <c r="Y90" s="107" t="s">
        <v>72</v>
      </c>
      <c r="Z90" s="103">
        <f t="shared" si="29"/>
        <v>0</v>
      </c>
      <c r="AA90" s="103">
        <f t="shared" si="30"/>
        <v>0</v>
      </c>
      <c r="AB90" s="128">
        <f t="shared" si="34"/>
        <v>0.63414648155913089</v>
      </c>
      <c r="AC90" s="128" t="e">
        <f t="shared" si="35"/>
        <v>#REF!</v>
      </c>
    </row>
    <row r="91" spans="1:29" ht="50.1" customHeight="1">
      <c r="A91" s="169"/>
      <c r="B91" s="169"/>
      <c r="C91" s="172"/>
      <c r="D91" s="172"/>
      <c r="E91" s="131"/>
      <c r="F91" s="175"/>
      <c r="G91" s="178"/>
      <c r="H91" s="189"/>
      <c r="I91" s="163"/>
      <c r="J91" s="166"/>
      <c r="K91" s="62" t="s">
        <v>84</v>
      </c>
      <c r="L91" s="63">
        <v>5690</v>
      </c>
      <c r="M91" s="63">
        <v>3553</v>
      </c>
      <c r="N91" s="142" t="s">
        <v>1074</v>
      </c>
      <c r="O91" s="127"/>
      <c r="P91" s="100"/>
      <c r="Q91" s="63">
        <f t="shared" si="31"/>
        <v>0</v>
      </c>
      <c r="R91" s="64"/>
      <c r="S91" s="67">
        <v>42</v>
      </c>
      <c r="T91" s="39"/>
      <c r="U91" s="106">
        <f>IF(EXACT(O91,Y91),M91,M91*(1-'Расчет ПРЕДЗАКАЗ'!$D$10))</f>
        <v>3481.94</v>
      </c>
      <c r="V91" s="106">
        <f t="shared" si="32"/>
        <v>0</v>
      </c>
      <c r="W91" s="106" t="e">
        <f>IF(EXACT(O91,Y91),M91,M91*(1-#REF!))</f>
        <v>#REF!</v>
      </c>
      <c r="X91" s="106" t="e">
        <f t="shared" si="33"/>
        <v>#REF!</v>
      </c>
      <c r="Y91" s="107" t="s">
        <v>72</v>
      </c>
      <c r="Z91" s="103">
        <f t="shared" si="29"/>
        <v>0</v>
      </c>
      <c r="AA91" s="103">
        <f t="shared" si="30"/>
        <v>0</v>
      </c>
      <c r="AB91" s="128">
        <f t="shared" si="34"/>
        <v>0.63414648155913089</v>
      </c>
      <c r="AC91" s="128" t="e">
        <f t="shared" si="35"/>
        <v>#REF!</v>
      </c>
    </row>
    <row r="92" spans="1:29" ht="50.1" customHeight="1">
      <c r="A92" s="169"/>
      <c r="B92" s="169"/>
      <c r="C92" s="172"/>
      <c r="D92" s="172"/>
      <c r="E92" s="131"/>
      <c r="F92" s="175"/>
      <c r="G92" s="178"/>
      <c r="H92" s="189"/>
      <c r="I92" s="163"/>
      <c r="J92" s="166"/>
      <c r="K92" s="62" t="s">
        <v>137</v>
      </c>
      <c r="L92" s="63">
        <v>5690</v>
      </c>
      <c r="M92" s="63">
        <v>3553</v>
      </c>
      <c r="N92" s="142" t="s">
        <v>1075</v>
      </c>
      <c r="O92" s="127"/>
      <c r="P92" s="100"/>
      <c r="Q92" s="63">
        <f t="shared" si="31"/>
        <v>0</v>
      </c>
      <c r="R92" s="64"/>
      <c r="S92" s="67">
        <v>3</v>
      </c>
      <c r="T92" s="39"/>
      <c r="U92" s="106">
        <f>IF(EXACT(O92,Y92),M92,M92*(1-'Расчет ПРЕДЗАКАЗ'!$D$10))</f>
        <v>3481.94</v>
      </c>
      <c r="V92" s="106">
        <f t="shared" si="32"/>
        <v>0</v>
      </c>
      <c r="W92" s="106" t="e">
        <f>IF(EXACT(O92,Y92),M92,M92*(1-#REF!))</f>
        <v>#REF!</v>
      </c>
      <c r="X92" s="106" t="e">
        <f t="shared" si="33"/>
        <v>#REF!</v>
      </c>
      <c r="Y92" s="107" t="s">
        <v>72</v>
      </c>
      <c r="Z92" s="103">
        <f t="shared" si="29"/>
        <v>0</v>
      </c>
      <c r="AA92" s="103">
        <f t="shared" si="30"/>
        <v>0</v>
      </c>
      <c r="AB92" s="128">
        <f t="shared" si="34"/>
        <v>0.63414648155913089</v>
      </c>
      <c r="AC92" s="128" t="e">
        <f t="shared" si="35"/>
        <v>#REF!</v>
      </c>
    </row>
    <row r="93" spans="1:29" ht="50.1" customHeight="1">
      <c r="A93" s="169"/>
      <c r="B93" s="169"/>
      <c r="C93" s="172"/>
      <c r="D93" s="172"/>
      <c r="E93" s="131"/>
      <c r="F93" s="175"/>
      <c r="G93" s="178"/>
      <c r="H93" s="189"/>
      <c r="I93" s="163"/>
      <c r="J93" s="166"/>
      <c r="K93" s="62" t="s">
        <v>86</v>
      </c>
      <c r="L93" s="63">
        <v>5690</v>
      </c>
      <c r="M93" s="63">
        <v>3553</v>
      </c>
      <c r="N93" s="142" t="s">
        <v>1076</v>
      </c>
      <c r="O93" s="127"/>
      <c r="P93" s="100"/>
      <c r="Q93" s="63">
        <f t="shared" si="31"/>
        <v>0</v>
      </c>
      <c r="R93" s="64"/>
      <c r="S93" s="67">
        <v>27</v>
      </c>
      <c r="T93" s="39"/>
      <c r="U93" s="106">
        <f>IF(EXACT(O93,Y93),M93,M93*(1-'Расчет ПРЕДЗАКАЗ'!$D$10))</f>
        <v>3481.94</v>
      </c>
      <c r="V93" s="106">
        <f t="shared" si="32"/>
        <v>0</v>
      </c>
      <c r="W93" s="106" t="e">
        <f>IF(EXACT(O93,Y93),M93,M93*(1-#REF!))</f>
        <v>#REF!</v>
      </c>
      <c r="X93" s="106" t="e">
        <f t="shared" si="33"/>
        <v>#REF!</v>
      </c>
      <c r="Y93" s="107" t="s">
        <v>72</v>
      </c>
      <c r="Z93" s="103">
        <f t="shared" si="29"/>
        <v>0</v>
      </c>
      <c r="AA93" s="103">
        <f t="shared" si="30"/>
        <v>0</v>
      </c>
      <c r="AB93" s="128">
        <f t="shared" si="34"/>
        <v>0.63414648155913089</v>
      </c>
      <c r="AC93" s="128" t="e">
        <f t="shared" si="35"/>
        <v>#REF!</v>
      </c>
    </row>
    <row r="94" spans="1:29" ht="50.1" customHeight="1">
      <c r="A94" s="169"/>
      <c r="B94" s="169"/>
      <c r="C94" s="172"/>
      <c r="D94" s="172"/>
      <c r="E94" s="131"/>
      <c r="F94" s="175"/>
      <c r="G94" s="178"/>
      <c r="H94" s="189"/>
      <c r="I94" s="163"/>
      <c r="J94" s="166"/>
      <c r="K94" s="62" t="s">
        <v>88</v>
      </c>
      <c r="L94" s="63">
        <v>5690</v>
      </c>
      <c r="M94" s="63">
        <v>3553</v>
      </c>
      <c r="N94" s="142" t="s">
        <v>1077</v>
      </c>
      <c r="O94" s="127"/>
      <c r="P94" s="100"/>
      <c r="Q94" s="63">
        <f t="shared" si="31"/>
        <v>0</v>
      </c>
      <c r="R94" s="64"/>
      <c r="S94" s="67">
        <v>7</v>
      </c>
      <c r="T94" s="39"/>
      <c r="U94" s="106">
        <f>IF(EXACT(O94,Y94),M94,M94*(1-'Расчет ПРЕДЗАКАЗ'!$D$10))</f>
        <v>3481.94</v>
      </c>
      <c r="V94" s="106">
        <f t="shared" si="32"/>
        <v>0</v>
      </c>
      <c r="W94" s="106" t="e">
        <f>IF(EXACT(O94,Y94),M94,M94*(1-#REF!))</f>
        <v>#REF!</v>
      </c>
      <c r="X94" s="106" t="e">
        <f t="shared" si="33"/>
        <v>#REF!</v>
      </c>
      <c r="Y94" s="107" t="s">
        <v>72</v>
      </c>
      <c r="Z94" s="103">
        <f t="shared" si="29"/>
        <v>0</v>
      </c>
      <c r="AA94" s="103">
        <f t="shared" si="30"/>
        <v>0</v>
      </c>
      <c r="AB94" s="128">
        <f t="shared" si="34"/>
        <v>0.63414648155913089</v>
      </c>
      <c r="AC94" s="128" t="e">
        <f t="shared" si="35"/>
        <v>#REF!</v>
      </c>
    </row>
    <row r="95" spans="1:29" ht="50.1" customHeight="1">
      <c r="A95" s="169"/>
      <c r="B95" s="169"/>
      <c r="C95" s="172"/>
      <c r="D95" s="172"/>
      <c r="E95" s="131"/>
      <c r="F95" s="175"/>
      <c r="G95" s="178"/>
      <c r="H95" s="189"/>
      <c r="I95" s="163"/>
      <c r="J95" s="166"/>
      <c r="K95" s="62" t="s">
        <v>109</v>
      </c>
      <c r="L95" s="63">
        <v>5690</v>
      </c>
      <c r="M95" s="63">
        <v>3553</v>
      </c>
      <c r="N95" s="142" t="s">
        <v>1078</v>
      </c>
      <c r="O95" s="127"/>
      <c r="P95" s="100"/>
      <c r="Q95" s="63">
        <f t="shared" si="31"/>
        <v>0</v>
      </c>
      <c r="R95" s="64"/>
      <c r="S95" s="67">
        <v>3</v>
      </c>
      <c r="T95" s="39"/>
      <c r="U95" s="106">
        <f>IF(EXACT(O95,Y95),M95,M95*(1-'Расчет ПРЕДЗАКАЗ'!$D$10))</f>
        <v>3481.94</v>
      </c>
      <c r="V95" s="106">
        <f t="shared" si="32"/>
        <v>0</v>
      </c>
      <c r="W95" s="106" t="e">
        <f>IF(EXACT(O95,Y95),M95,M95*(1-#REF!))</f>
        <v>#REF!</v>
      </c>
      <c r="X95" s="106" t="e">
        <f t="shared" si="33"/>
        <v>#REF!</v>
      </c>
      <c r="Y95" s="107" t="s">
        <v>72</v>
      </c>
      <c r="Z95" s="103">
        <f t="shared" si="29"/>
        <v>0</v>
      </c>
      <c r="AA95" s="103">
        <f t="shared" si="30"/>
        <v>0</v>
      </c>
      <c r="AB95" s="128">
        <f t="shared" si="34"/>
        <v>0.63414648155913089</v>
      </c>
      <c r="AC95" s="128" t="e">
        <f t="shared" si="35"/>
        <v>#REF!</v>
      </c>
    </row>
    <row r="96" spans="1:29" ht="50.1" customHeight="1">
      <c r="A96" s="169"/>
      <c r="B96" s="169"/>
      <c r="C96" s="172"/>
      <c r="D96" s="172"/>
      <c r="E96" s="131"/>
      <c r="F96" s="175"/>
      <c r="G96" s="178"/>
      <c r="H96" s="189"/>
      <c r="I96" s="163"/>
      <c r="J96" s="166"/>
      <c r="K96" s="62"/>
      <c r="L96" s="63"/>
      <c r="M96" s="63"/>
      <c r="N96" s="63"/>
      <c r="O96" s="127"/>
      <c r="P96" s="100"/>
      <c r="Q96" s="63">
        <f t="shared" si="31"/>
        <v>0</v>
      </c>
      <c r="R96" s="64"/>
      <c r="S96" s="67"/>
      <c r="T96" s="39"/>
      <c r="U96" s="106">
        <f>IF(EXACT(O96,Y96),M96,M96*(1-'Расчет ПРЕДЗАКАЗ'!$D$10))</f>
        <v>0</v>
      </c>
      <c r="V96" s="106">
        <f t="shared" si="32"/>
        <v>0</v>
      </c>
      <c r="W96" s="106" t="e">
        <f>IF(EXACT(O96,Y96),M96,M96*(1-#REF!))</f>
        <v>#REF!</v>
      </c>
      <c r="X96" s="106" t="e">
        <f t="shared" si="33"/>
        <v>#REF!</v>
      </c>
      <c r="Y96" s="107" t="s">
        <v>72</v>
      </c>
      <c r="Z96" s="103">
        <f t="shared" si="29"/>
        <v>0</v>
      </c>
      <c r="AA96" s="103">
        <f t="shared" si="30"/>
        <v>0</v>
      </c>
      <c r="AB96" s="128" t="str">
        <f t="shared" si="34"/>
        <v/>
      </c>
      <c r="AC96" s="128" t="e">
        <f t="shared" si="35"/>
        <v>#REF!</v>
      </c>
    </row>
    <row r="97" spans="1:29" ht="50.1" customHeight="1">
      <c r="A97" s="169"/>
      <c r="B97" s="169"/>
      <c r="C97" s="172"/>
      <c r="D97" s="172"/>
      <c r="E97" s="131"/>
      <c r="F97" s="175"/>
      <c r="G97" s="178"/>
      <c r="H97" s="189"/>
      <c r="I97" s="163"/>
      <c r="J97" s="166"/>
      <c r="K97" s="62"/>
      <c r="L97" s="63"/>
      <c r="M97" s="63"/>
      <c r="N97" s="65"/>
      <c r="O97" s="127"/>
      <c r="P97" s="100"/>
      <c r="Q97" s="63">
        <f t="shared" si="31"/>
        <v>0</v>
      </c>
      <c r="R97" s="65"/>
      <c r="S97" s="67"/>
      <c r="T97" s="40"/>
      <c r="U97" s="106">
        <f>IF(EXACT(O97,Y97),M97,M97*(1-'Расчет ПРЕДЗАКАЗ'!$D$10))</f>
        <v>0</v>
      </c>
      <c r="V97" s="106">
        <f t="shared" si="32"/>
        <v>0</v>
      </c>
      <c r="W97" s="106" t="e">
        <f>IF(EXACT(O97,Y97),M97,M97*(1-#REF!))</f>
        <v>#REF!</v>
      </c>
      <c r="X97" s="106" t="e">
        <f t="shared" si="33"/>
        <v>#REF!</v>
      </c>
      <c r="Y97" s="107" t="s">
        <v>72</v>
      </c>
      <c r="Z97" s="103">
        <f t="shared" si="29"/>
        <v>0</v>
      </c>
      <c r="AA97" s="103">
        <f t="shared" si="30"/>
        <v>0</v>
      </c>
      <c r="AB97" s="128" t="str">
        <f t="shared" si="34"/>
        <v/>
      </c>
      <c r="AC97" s="128" t="e">
        <f t="shared" si="35"/>
        <v>#REF!</v>
      </c>
    </row>
    <row r="98" spans="1:29" ht="50.1" customHeight="1">
      <c r="A98" s="169"/>
      <c r="B98" s="169"/>
      <c r="C98" s="172"/>
      <c r="D98" s="172"/>
      <c r="E98" s="131"/>
      <c r="F98" s="175"/>
      <c r="G98" s="178"/>
      <c r="H98" s="189"/>
      <c r="I98" s="163"/>
      <c r="J98" s="166"/>
      <c r="K98" s="62"/>
      <c r="L98" s="63"/>
      <c r="M98" s="63"/>
      <c r="N98" s="65"/>
      <c r="O98" s="127"/>
      <c r="P98" s="100"/>
      <c r="Q98" s="63">
        <f t="shared" si="31"/>
        <v>0</v>
      </c>
      <c r="R98" s="65"/>
      <c r="S98" s="67"/>
      <c r="T98" s="40"/>
      <c r="U98" s="106">
        <f>IF(EXACT(O98,Y98),M98,M98*(1-'Расчет ПРЕДЗАКАЗ'!$D$10))</f>
        <v>0</v>
      </c>
      <c r="V98" s="106">
        <f t="shared" si="32"/>
        <v>0</v>
      </c>
      <c r="W98" s="106" t="e">
        <f>IF(EXACT(O98,Y98),M98,M98*(1-#REF!))</f>
        <v>#REF!</v>
      </c>
      <c r="X98" s="106" t="e">
        <f t="shared" si="33"/>
        <v>#REF!</v>
      </c>
      <c r="Y98" s="107" t="s">
        <v>72</v>
      </c>
      <c r="Z98" s="103">
        <f t="shared" si="29"/>
        <v>0</v>
      </c>
      <c r="AA98" s="103">
        <f t="shared" si="30"/>
        <v>0</v>
      </c>
      <c r="AB98" s="128" t="str">
        <f t="shared" si="34"/>
        <v/>
      </c>
      <c r="AC98" s="128" t="e">
        <f t="shared" si="35"/>
        <v>#REF!</v>
      </c>
    </row>
    <row r="99" spans="1:29" ht="50.1" customHeight="1">
      <c r="A99" s="169"/>
      <c r="B99" s="169"/>
      <c r="C99" s="172"/>
      <c r="D99" s="172"/>
      <c r="E99" s="131"/>
      <c r="F99" s="175"/>
      <c r="G99" s="178"/>
      <c r="H99" s="189"/>
      <c r="I99" s="163"/>
      <c r="J99" s="166"/>
      <c r="K99" s="62"/>
      <c r="L99" s="63"/>
      <c r="M99" s="63"/>
      <c r="N99" s="65"/>
      <c r="O99" s="127"/>
      <c r="P99" s="100"/>
      <c r="Q99" s="63">
        <f t="shared" si="31"/>
        <v>0</v>
      </c>
      <c r="R99" s="65"/>
      <c r="S99" s="67"/>
      <c r="T99" s="40"/>
      <c r="U99" s="106">
        <f>IF(EXACT(O99,Y99),M99,M99*(1-'Расчет ПРЕДЗАКАЗ'!$D$10))</f>
        <v>0</v>
      </c>
      <c r="V99" s="106">
        <f t="shared" si="32"/>
        <v>0</v>
      </c>
      <c r="W99" s="106" t="e">
        <f>IF(EXACT(O99,Y99),M99,M99*(1-#REF!))</f>
        <v>#REF!</v>
      </c>
      <c r="X99" s="106" t="e">
        <f t="shared" si="33"/>
        <v>#REF!</v>
      </c>
      <c r="Y99" s="107" t="s">
        <v>72</v>
      </c>
      <c r="Z99" s="103">
        <f t="shared" si="29"/>
        <v>0</v>
      </c>
      <c r="AA99" s="103">
        <f t="shared" si="30"/>
        <v>0</v>
      </c>
      <c r="AB99" s="128" t="str">
        <f t="shared" si="34"/>
        <v/>
      </c>
      <c r="AC99" s="128" t="e">
        <f t="shared" si="35"/>
        <v>#REF!</v>
      </c>
    </row>
    <row r="100" spans="1:29" ht="50.1" customHeight="1">
      <c r="A100" s="169"/>
      <c r="B100" s="169"/>
      <c r="C100" s="172"/>
      <c r="D100" s="172"/>
      <c r="E100" s="131"/>
      <c r="F100" s="175"/>
      <c r="G100" s="178"/>
      <c r="H100" s="189"/>
      <c r="I100" s="163"/>
      <c r="J100" s="166"/>
      <c r="K100" s="62"/>
      <c r="L100" s="63"/>
      <c r="M100" s="63"/>
      <c r="N100" s="65"/>
      <c r="O100" s="127"/>
      <c r="P100" s="100"/>
      <c r="Q100" s="63">
        <f t="shared" si="31"/>
        <v>0</v>
      </c>
      <c r="R100" s="65"/>
      <c r="S100" s="67"/>
      <c r="T100" s="40"/>
      <c r="U100" s="106">
        <f>IF(EXACT(O100,Y100),M100,M100*(1-'Расчет ПРЕДЗАКАЗ'!$D$10))</f>
        <v>0</v>
      </c>
      <c r="V100" s="106">
        <f t="shared" si="32"/>
        <v>0</v>
      </c>
      <c r="W100" s="106" t="e">
        <f>IF(EXACT(O100,Y100),M100,M100*(1-#REF!))</f>
        <v>#REF!</v>
      </c>
      <c r="X100" s="106" t="e">
        <f t="shared" si="33"/>
        <v>#REF!</v>
      </c>
      <c r="Y100" s="107" t="s">
        <v>72</v>
      </c>
      <c r="Z100" s="103">
        <f t="shared" si="29"/>
        <v>0</v>
      </c>
      <c r="AA100" s="103">
        <f t="shared" si="30"/>
        <v>0</v>
      </c>
      <c r="AB100" s="128" t="str">
        <f t="shared" si="34"/>
        <v/>
      </c>
      <c r="AC100" s="128" t="e">
        <f t="shared" si="35"/>
        <v>#REF!</v>
      </c>
    </row>
    <row r="101" spans="1:29" ht="50.1" customHeight="1">
      <c r="A101" s="169"/>
      <c r="B101" s="169"/>
      <c r="C101" s="172"/>
      <c r="D101" s="172"/>
      <c r="E101" s="131"/>
      <c r="F101" s="175"/>
      <c r="G101" s="178"/>
      <c r="H101" s="189"/>
      <c r="I101" s="163"/>
      <c r="J101" s="166"/>
      <c r="K101" s="62"/>
      <c r="L101" s="63"/>
      <c r="M101" s="63"/>
      <c r="N101" s="65"/>
      <c r="O101" s="127"/>
      <c r="P101" s="100"/>
      <c r="Q101" s="63">
        <f t="shared" si="31"/>
        <v>0</v>
      </c>
      <c r="R101" s="65"/>
      <c r="S101" s="67"/>
      <c r="T101" s="40"/>
      <c r="U101" s="106">
        <f>IF(EXACT(O101,Y101),M101,M101*(1-'Расчет ПРЕДЗАКАЗ'!$D$10))</f>
        <v>0</v>
      </c>
      <c r="V101" s="106">
        <f t="shared" si="32"/>
        <v>0</v>
      </c>
      <c r="W101" s="106" t="e">
        <f>IF(EXACT(O101,Y101),M101,M101*(1-#REF!))</f>
        <v>#REF!</v>
      </c>
      <c r="X101" s="106" t="e">
        <f t="shared" si="33"/>
        <v>#REF!</v>
      </c>
      <c r="Y101" s="107" t="s">
        <v>72</v>
      </c>
      <c r="Z101" s="103">
        <f t="shared" si="29"/>
        <v>0</v>
      </c>
      <c r="AA101" s="103">
        <f t="shared" si="30"/>
        <v>0</v>
      </c>
      <c r="AB101" s="128" t="str">
        <f t="shared" si="34"/>
        <v/>
      </c>
      <c r="AC101" s="128" t="e">
        <f t="shared" si="35"/>
        <v>#REF!</v>
      </c>
    </row>
    <row r="102" spans="1:29" ht="50.1" customHeight="1">
      <c r="A102" s="170"/>
      <c r="B102" s="170"/>
      <c r="C102" s="173"/>
      <c r="D102" s="173"/>
      <c r="E102" s="132"/>
      <c r="F102" s="176"/>
      <c r="G102" s="179"/>
      <c r="H102" s="190"/>
      <c r="I102" s="164"/>
      <c r="J102" s="167"/>
      <c r="K102" s="62"/>
      <c r="L102" s="63"/>
      <c r="M102" s="63"/>
      <c r="N102" s="65"/>
      <c r="O102" s="127"/>
      <c r="P102" s="100"/>
      <c r="Q102" s="63">
        <f t="shared" si="31"/>
        <v>0</v>
      </c>
      <c r="R102" s="65"/>
      <c r="S102" s="67"/>
      <c r="T102" s="40"/>
      <c r="U102" s="106">
        <f>IF(EXACT(O102,Y102),M102,M102*(1-'Расчет ПРЕДЗАКАЗ'!$D$10))</f>
        <v>0</v>
      </c>
      <c r="V102" s="106">
        <f t="shared" si="32"/>
        <v>0</v>
      </c>
      <c r="W102" s="106" t="e">
        <f>IF(EXACT(O102,Y102),M102,M102*(1-#REF!))</f>
        <v>#REF!</v>
      </c>
      <c r="X102" s="106" t="e">
        <f t="shared" si="33"/>
        <v>#REF!</v>
      </c>
      <c r="Y102" s="107" t="s">
        <v>72</v>
      </c>
      <c r="Z102" s="103">
        <f t="shared" si="29"/>
        <v>0</v>
      </c>
      <c r="AA102" s="103">
        <f t="shared" si="30"/>
        <v>0</v>
      </c>
      <c r="AB102" s="128" t="str">
        <f t="shared" si="34"/>
        <v/>
      </c>
      <c r="AC102" s="128" t="e">
        <f t="shared" si="35"/>
        <v>#REF!</v>
      </c>
    </row>
    <row r="103" spans="1:29" ht="11.25" customHeight="1" thickBot="1"/>
    <row r="104" spans="1:29" ht="50.1" customHeight="1">
      <c r="A104" s="168">
        <v>110</v>
      </c>
      <c r="B104" s="168" t="s">
        <v>1079</v>
      </c>
      <c r="C104" s="171" t="s">
        <v>1080</v>
      </c>
      <c r="D104" s="171" t="s">
        <v>77</v>
      </c>
      <c r="E104" s="130"/>
      <c r="F104" s="174" t="s">
        <v>1081</v>
      </c>
      <c r="G104" s="177" t="s">
        <v>188</v>
      </c>
      <c r="H104" s="162" t="s">
        <v>1082</v>
      </c>
      <c r="I104" s="162" t="s">
        <v>1083</v>
      </c>
      <c r="J104" s="165" t="s">
        <v>19</v>
      </c>
      <c r="K104" s="62" t="s">
        <v>82</v>
      </c>
      <c r="L104" s="63">
        <v>7140</v>
      </c>
      <c r="M104" s="63">
        <v>4460</v>
      </c>
      <c r="N104" s="142" t="s">
        <v>1084</v>
      </c>
      <c r="O104" s="127"/>
      <c r="P104" s="100"/>
      <c r="Q104" s="63">
        <f>P104*M104</f>
        <v>0</v>
      </c>
      <c r="R104" s="64"/>
      <c r="S104" s="67">
        <v>39</v>
      </c>
      <c r="T104" s="39"/>
      <c r="U104" s="106">
        <f>IF(EXACT(O104,Y104),M104,M104*(1-'Расчет ПРЕДЗАКАЗ'!$D$10))</f>
        <v>4370.8</v>
      </c>
      <c r="V104" s="106">
        <f>P104*U104</f>
        <v>0</v>
      </c>
      <c r="W104" s="106" t="e">
        <f>IF(EXACT(O104,Y104),M104,M104*(1-#REF!))</f>
        <v>#REF!</v>
      </c>
      <c r="X104" s="123" t="e">
        <f>P104*W104</f>
        <v>#REF!</v>
      </c>
      <c r="Y104" s="124" t="s">
        <v>72</v>
      </c>
      <c r="Z104" s="103">
        <f t="shared" ref="Z104:Z118" si="36">IF(EXACT(O104,Y104),Q104,0)</f>
        <v>0</v>
      </c>
      <c r="AA104" s="103">
        <f t="shared" ref="AA104:AA118" si="37">IF(Z104=0,Q104,0)</f>
        <v>0</v>
      </c>
      <c r="AB104" s="128">
        <f>IF(U104=0,"",L104/U104-1)</f>
        <v>0.63356822549647651</v>
      </c>
      <c r="AC104" s="128" t="e">
        <f>IF(W104=0,"",L104/W104-1)</f>
        <v>#REF!</v>
      </c>
    </row>
    <row r="105" spans="1:29" ht="50.1" customHeight="1">
      <c r="A105" s="169"/>
      <c r="B105" s="169"/>
      <c r="C105" s="172"/>
      <c r="D105" s="172"/>
      <c r="E105" s="131"/>
      <c r="F105" s="175"/>
      <c r="G105" s="178"/>
      <c r="H105" s="189"/>
      <c r="I105" s="163"/>
      <c r="J105" s="166"/>
      <c r="K105" s="62" t="s">
        <v>104</v>
      </c>
      <c r="L105" s="63">
        <v>7140</v>
      </c>
      <c r="M105" s="63">
        <v>4460</v>
      </c>
      <c r="N105" s="142" t="s">
        <v>1085</v>
      </c>
      <c r="O105" s="127"/>
      <c r="P105" s="100"/>
      <c r="Q105" s="63">
        <f t="shared" ref="Q105:Q118" si="38">P105*M105</f>
        <v>0</v>
      </c>
      <c r="R105" s="64"/>
      <c r="S105" s="67">
        <v>68</v>
      </c>
      <c r="T105" s="39"/>
      <c r="U105" s="106">
        <f>IF(EXACT(O105,Y105),M105,M105*(1-'Расчет ПРЕДЗАКАЗ'!$D$10))</f>
        <v>4370.8</v>
      </c>
      <c r="V105" s="106">
        <f t="shared" ref="V105:V118" si="39">P105*U105</f>
        <v>0</v>
      </c>
      <c r="W105" s="106" t="e">
        <f>IF(EXACT(O105,Y105),M105,M105*(1-#REF!))</f>
        <v>#REF!</v>
      </c>
      <c r="X105" s="106" t="e">
        <f t="shared" ref="X105:X118" si="40">P105*W105</f>
        <v>#REF!</v>
      </c>
      <c r="Y105" s="107" t="s">
        <v>72</v>
      </c>
      <c r="Z105" s="103">
        <f t="shared" si="36"/>
        <v>0</v>
      </c>
      <c r="AA105" s="103">
        <f t="shared" si="37"/>
        <v>0</v>
      </c>
      <c r="AB105" s="128">
        <f t="shared" ref="AB105:AB118" si="41">IF(U105=0,"",L105/U105-1)</f>
        <v>0.63356822549647651</v>
      </c>
      <c r="AC105" s="128" t="e">
        <f t="shared" ref="AC105:AC118" si="42">IF(W105=0,"",L105/W105-1)</f>
        <v>#REF!</v>
      </c>
    </row>
    <row r="106" spans="1:29" ht="50.1" customHeight="1">
      <c r="A106" s="169"/>
      <c r="B106" s="169"/>
      <c r="C106" s="172"/>
      <c r="D106" s="172"/>
      <c r="E106" s="131"/>
      <c r="F106" s="175"/>
      <c r="G106" s="178"/>
      <c r="H106" s="189"/>
      <c r="I106" s="163"/>
      <c r="J106" s="166"/>
      <c r="K106" s="62" t="s">
        <v>134</v>
      </c>
      <c r="L106" s="63">
        <v>7140</v>
      </c>
      <c r="M106" s="63">
        <v>4460</v>
      </c>
      <c r="N106" s="142" t="s">
        <v>1086</v>
      </c>
      <c r="O106" s="127"/>
      <c r="P106" s="100"/>
      <c r="Q106" s="63">
        <f t="shared" si="38"/>
        <v>0</v>
      </c>
      <c r="R106" s="64"/>
      <c r="S106" s="67">
        <v>44</v>
      </c>
      <c r="T106" s="39"/>
      <c r="U106" s="106">
        <f>IF(EXACT(O106,Y106),M106,M106*(1-'Расчет ПРЕДЗАКАЗ'!$D$10))</f>
        <v>4370.8</v>
      </c>
      <c r="V106" s="106">
        <f t="shared" si="39"/>
        <v>0</v>
      </c>
      <c r="W106" s="106" t="e">
        <f>IF(EXACT(O106,Y106),M106,M106*(1-#REF!))</f>
        <v>#REF!</v>
      </c>
      <c r="X106" s="106" t="e">
        <f t="shared" si="40"/>
        <v>#REF!</v>
      </c>
      <c r="Y106" s="107" t="s">
        <v>72</v>
      </c>
      <c r="Z106" s="103">
        <f t="shared" si="36"/>
        <v>0</v>
      </c>
      <c r="AA106" s="103">
        <f t="shared" si="37"/>
        <v>0</v>
      </c>
      <c r="AB106" s="128">
        <f t="shared" si="41"/>
        <v>0.63356822549647651</v>
      </c>
      <c r="AC106" s="128" t="e">
        <f t="shared" si="42"/>
        <v>#REF!</v>
      </c>
    </row>
    <row r="107" spans="1:29" ht="50.1" customHeight="1">
      <c r="A107" s="169"/>
      <c r="B107" s="169"/>
      <c r="C107" s="172"/>
      <c r="D107" s="172"/>
      <c r="E107" s="131"/>
      <c r="F107" s="175"/>
      <c r="G107" s="178"/>
      <c r="H107" s="189"/>
      <c r="I107" s="163"/>
      <c r="J107" s="166"/>
      <c r="K107" s="62" t="s">
        <v>84</v>
      </c>
      <c r="L107" s="63">
        <v>7140</v>
      </c>
      <c r="M107" s="63">
        <v>4460</v>
      </c>
      <c r="N107" s="142" t="s">
        <v>1087</v>
      </c>
      <c r="O107" s="127"/>
      <c r="P107" s="100"/>
      <c r="Q107" s="63">
        <f t="shared" si="38"/>
        <v>0</v>
      </c>
      <c r="R107" s="64"/>
      <c r="S107" s="67">
        <v>71</v>
      </c>
      <c r="T107" s="39"/>
      <c r="U107" s="106">
        <f>IF(EXACT(O107,Y107),M107,M107*(1-'Расчет ПРЕДЗАКАЗ'!$D$10))</f>
        <v>4370.8</v>
      </c>
      <c r="V107" s="106">
        <f t="shared" si="39"/>
        <v>0</v>
      </c>
      <c r="W107" s="106" t="e">
        <f>IF(EXACT(O107,Y107),M107,M107*(1-#REF!))</f>
        <v>#REF!</v>
      </c>
      <c r="X107" s="106" t="e">
        <f t="shared" si="40"/>
        <v>#REF!</v>
      </c>
      <c r="Y107" s="107" t="s">
        <v>72</v>
      </c>
      <c r="Z107" s="103">
        <f t="shared" si="36"/>
        <v>0</v>
      </c>
      <c r="AA107" s="103">
        <f t="shared" si="37"/>
        <v>0</v>
      </c>
      <c r="AB107" s="128">
        <f t="shared" si="41"/>
        <v>0.63356822549647651</v>
      </c>
      <c r="AC107" s="128" t="e">
        <f t="shared" si="42"/>
        <v>#REF!</v>
      </c>
    </row>
    <row r="108" spans="1:29" ht="50.1" customHeight="1">
      <c r="A108" s="169"/>
      <c r="B108" s="169"/>
      <c r="C108" s="172"/>
      <c r="D108" s="172"/>
      <c r="E108" s="131"/>
      <c r="F108" s="175"/>
      <c r="G108" s="178"/>
      <c r="H108" s="189"/>
      <c r="I108" s="163"/>
      <c r="J108" s="166"/>
      <c r="K108" s="62" t="s">
        <v>137</v>
      </c>
      <c r="L108" s="63">
        <v>7140</v>
      </c>
      <c r="M108" s="63">
        <v>4460</v>
      </c>
      <c r="N108" s="142" t="s">
        <v>1088</v>
      </c>
      <c r="O108" s="127"/>
      <c r="P108" s="100"/>
      <c r="Q108" s="63">
        <f t="shared" si="38"/>
        <v>0</v>
      </c>
      <c r="R108" s="64"/>
      <c r="S108" s="67">
        <v>59</v>
      </c>
      <c r="T108" s="39"/>
      <c r="U108" s="106">
        <f>IF(EXACT(O108,Y108),M108,M108*(1-'Расчет ПРЕДЗАКАЗ'!$D$10))</f>
        <v>4370.8</v>
      </c>
      <c r="V108" s="106">
        <f t="shared" si="39"/>
        <v>0</v>
      </c>
      <c r="W108" s="106" t="e">
        <f>IF(EXACT(O108,Y108),M108,M108*(1-#REF!))</f>
        <v>#REF!</v>
      </c>
      <c r="X108" s="106" t="e">
        <f t="shared" si="40"/>
        <v>#REF!</v>
      </c>
      <c r="Y108" s="107" t="s">
        <v>72</v>
      </c>
      <c r="Z108" s="103">
        <f t="shared" si="36"/>
        <v>0</v>
      </c>
      <c r="AA108" s="103">
        <f t="shared" si="37"/>
        <v>0</v>
      </c>
      <c r="AB108" s="128">
        <f t="shared" si="41"/>
        <v>0.63356822549647651</v>
      </c>
      <c r="AC108" s="128" t="e">
        <f t="shared" si="42"/>
        <v>#REF!</v>
      </c>
    </row>
    <row r="109" spans="1:29" ht="50.1" customHeight="1">
      <c r="A109" s="169"/>
      <c r="B109" s="169"/>
      <c r="C109" s="172"/>
      <c r="D109" s="172"/>
      <c r="E109" s="131"/>
      <c r="F109" s="175"/>
      <c r="G109" s="178"/>
      <c r="H109" s="189"/>
      <c r="I109" s="163"/>
      <c r="J109" s="166"/>
      <c r="K109" s="62" t="s">
        <v>86</v>
      </c>
      <c r="L109" s="63">
        <v>7140</v>
      </c>
      <c r="M109" s="63">
        <v>4460</v>
      </c>
      <c r="N109" s="142" t="s">
        <v>1089</v>
      </c>
      <c r="O109" s="127"/>
      <c r="P109" s="100"/>
      <c r="Q109" s="63">
        <f t="shared" si="38"/>
        <v>0</v>
      </c>
      <c r="R109" s="64"/>
      <c r="S109" s="67">
        <v>6</v>
      </c>
      <c r="T109" s="39"/>
      <c r="U109" s="106">
        <f>IF(EXACT(O109,Y109),M109,M109*(1-'Расчет ПРЕДЗАКАЗ'!$D$10))</f>
        <v>4370.8</v>
      </c>
      <c r="V109" s="106">
        <f t="shared" si="39"/>
        <v>0</v>
      </c>
      <c r="W109" s="106" t="e">
        <f>IF(EXACT(O109,Y109),M109,M109*(1-#REF!))</f>
        <v>#REF!</v>
      </c>
      <c r="X109" s="106" t="e">
        <f t="shared" si="40"/>
        <v>#REF!</v>
      </c>
      <c r="Y109" s="107" t="s">
        <v>72</v>
      </c>
      <c r="Z109" s="103">
        <f t="shared" si="36"/>
        <v>0</v>
      </c>
      <c r="AA109" s="103">
        <f t="shared" si="37"/>
        <v>0</v>
      </c>
      <c r="AB109" s="128">
        <f t="shared" si="41"/>
        <v>0.63356822549647651</v>
      </c>
      <c r="AC109" s="128" t="e">
        <f t="shared" si="42"/>
        <v>#REF!</v>
      </c>
    </row>
    <row r="110" spans="1:29" ht="50.1" customHeight="1">
      <c r="A110" s="169"/>
      <c r="B110" s="169"/>
      <c r="C110" s="172"/>
      <c r="D110" s="172"/>
      <c r="E110" s="131"/>
      <c r="F110" s="175"/>
      <c r="G110" s="178"/>
      <c r="H110" s="189"/>
      <c r="I110" s="163"/>
      <c r="J110" s="166"/>
      <c r="K110" s="62" t="s">
        <v>88</v>
      </c>
      <c r="L110" s="63">
        <v>7140</v>
      </c>
      <c r="M110" s="63">
        <v>4460</v>
      </c>
      <c r="N110" s="142" t="s">
        <v>1090</v>
      </c>
      <c r="O110" s="127"/>
      <c r="P110" s="100"/>
      <c r="Q110" s="63">
        <f t="shared" si="38"/>
        <v>0</v>
      </c>
      <c r="R110" s="64"/>
      <c r="S110" s="67">
        <v>55</v>
      </c>
      <c r="T110" s="39"/>
      <c r="U110" s="106">
        <f>IF(EXACT(O110,Y110),M110,M110*(1-'Расчет ПРЕДЗАКАЗ'!$D$10))</f>
        <v>4370.8</v>
      </c>
      <c r="V110" s="106">
        <f t="shared" si="39"/>
        <v>0</v>
      </c>
      <c r="W110" s="106" t="e">
        <f>IF(EXACT(O110,Y110),M110,M110*(1-#REF!))</f>
        <v>#REF!</v>
      </c>
      <c r="X110" s="106" t="e">
        <f t="shared" si="40"/>
        <v>#REF!</v>
      </c>
      <c r="Y110" s="107" t="s">
        <v>72</v>
      </c>
      <c r="Z110" s="103">
        <f t="shared" si="36"/>
        <v>0</v>
      </c>
      <c r="AA110" s="103">
        <f t="shared" si="37"/>
        <v>0</v>
      </c>
      <c r="AB110" s="128">
        <f t="shared" si="41"/>
        <v>0.63356822549647651</v>
      </c>
      <c r="AC110" s="128" t="e">
        <f t="shared" si="42"/>
        <v>#REF!</v>
      </c>
    </row>
    <row r="111" spans="1:29" ht="50.1" customHeight="1">
      <c r="A111" s="169"/>
      <c r="B111" s="169"/>
      <c r="C111" s="172"/>
      <c r="D111" s="172"/>
      <c r="E111" s="131"/>
      <c r="F111" s="175"/>
      <c r="G111" s="178"/>
      <c r="H111" s="189"/>
      <c r="I111" s="163"/>
      <c r="J111" s="166"/>
      <c r="K111" s="62" t="s">
        <v>109</v>
      </c>
      <c r="L111" s="63">
        <v>7140</v>
      </c>
      <c r="M111" s="63">
        <v>4460</v>
      </c>
      <c r="N111" s="142" t="s">
        <v>1091</v>
      </c>
      <c r="O111" s="127"/>
      <c r="P111" s="100"/>
      <c r="Q111" s="63">
        <f t="shared" si="38"/>
        <v>0</v>
      </c>
      <c r="R111" s="64"/>
      <c r="S111" s="67">
        <v>9</v>
      </c>
      <c r="T111" s="39"/>
      <c r="U111" s="106">
        <f>IF(EXACT(O111,Y111),M111,M111*(1-'Расчет ПРЕДЗАКАЗ'!$D$10))</f>
        <v>4370.8</v>
      </c>
      <c r="V111" s="106">
        <f t="shared" si="39"/>
        <v>0</v>
      </c>
      <c r="W111" s="106" t="e">
        <f>IF(EXACT(O111,Y111),M111,M111*(1-#REF!))</f>
        <v>#REF!</v>
      </c>
      <c r="X111" s="106" t="e">
        <f t="shared" si="40"/>
        <v>#REF!</v>
      </c>
      <c r="Y111" s="107" t="s">
        <v>72</v>
      </c>
      <c r="Z111" s="103">
        <f t="shared" si="36"/>
        <v>0</v>
      </c>
      <c r="AA111" s="103">
        <f t="shared" si="37"/>
        <v>0</v>
      </c>
      <c r="AB111" s="128">
        <f t="shared" si="41"/>
        <v>0.63356822549647651</v>
      </c>
      <c r="AC111" s="128" t="e">
        <f t="shared" si="42"/>
        <v>#REF!</v>
      </c>
    </row>
    <row r="112" spans="1:29" ht="50.1" customHeight="1">
      <c r="A112" s="169"/>
      <c r="B112" s="169"/>
      <c r="C112" s="172"/>
      <c r="D112" s="172"/>
      <c r="E112" s="131"/>
      <c r="F112" s="175"/>
      <c r="G112" s="178"/>
      <c r="H112" s="189"/>
      <c r="I112" s="163"/>
      <c r="J112" s="166"/>
      <c r="K112" s="62" t="s">
        <v>142</v>
      </c>
      <c r="L112" s="63">
        <v>7140</v>
      </c>
      <c r="M112" s="63">
        <v>4460</v>
      </c>
      <c r="N112" s="142" t="s">
        <v>1092</v>
      </c>
      <c r="O112" s="127"/>
      <c r="P112" s="100"/>
      <c r="Q112" s="63">
        <f t="shared" si="38"/>
        <v>0</v>
      </c>
      <c r="R112" s="64"/>
      <c r="S112" s="67">
        <v>4</v>
      </c>
      <c r="T112" s="39"/>
      <c r="U112" s="106">
        <f>IF(EXACT(O112,Y112),M112,M112*(1-'Расчет ПРЕДЗАКАЗ'!$D$10))</f>
        <v>4370.8</v>
      </c>
      <c r="V112" s="106">
        <f t="shared" si="39"/>
        <v>0</v>
      </c>
      <c r="W112" s="106" t="e">
        <f>IF(EXACT(O112,Y112),M112,M112*(1-#REF!))</f>
        <v>#REF!</v>
      </c>
      <c r="X112" s="106" t="e">
        <f t="shared" si="40"/>
        <v>#REF!</v>
      </c>
      <c r="Y112" s="107" t="s">
        <v>72</v>
      </c>
      <c r="Z112" s="103">
        <f t="shared" si="36"/>
        <v>0</v>
      </c>
      <c r="AA112" s="103">
        <f t="shared" si="37"/>
        <v>0</v>
      </c>
      <c r="AB112" s="128">
        <f t="shared" si="41"/>
        <v>0.63356822549647651</v>
      </c>
      <c r="AC112" s="128" t="e">
        <f t="shared" si="42"/>
        <v>#REF!</v>
      </c>
    </row>
    <row r="113" spans="1:29" ht="50.1" customHeight="1">
      <c r="A113" s="169"/>
      <c r="B113" s="169"/>
      <c r="C113" s="172"/>
      <c r="D113" s="172"/>
      <c r="E113" s="131"/>
      <c r="F113" s="175"/>
      <c r="G113" s="178"/>
      <c r="H113" s="189"/>
      <c r="I113" s="163"/>
      <c r="J113" s="166"/>
      <c r="K113" s="62"/>
      <c r="L113" s="63"/>
      <c r="M113" s="63"/>
      <c r="N113" s="65"/>
      <c r="O113" s="127"/>
      <c r="P113" s="100"/>
      <c r="Q113" s="63">
        <f t="shared" si="38"/>
        <v>0</v>
      </c>
      <c r="R113" s="65"/>
      <c r="S113" s="67"/>
      <c r="T113" s="40"/>
      <c r="U113" s="106">
        <f>IF(EXACT(O113,Y113),M113,M113*(1-'Расчет ПРЕДЗАКАЗ'!$D$10))</f>
        <v>0</v>
      </c>
      <c r="V113" s="106">
        <f t="shared" si="39"/>
        <v>0</v>
      </c>
      <c r="W113" s="106" t="e">
        <f>IF(EXACT(O113,Y113),M113,M113*(1-#REF!))</f>
        <v>#REF!</v>
      </c>
      <c r="X113" s="106" t="e">
        <f t="shared" si="40"/>
        <v>#REF!</v>
      </c>
      <c r="Y113" s="107" t="s">
        <v>72</v>
      </c>
      <c r="Z113" s="103">
        <f t="shared" si="36"/>
        <v>0</v>
      </c>
      <c r="AA113" s="103">
        <f t="shared" si="37"/>
        <v>0</v>
      </c>
      <c r="AB113" s="128" t="str">
        <f t="shared" si="41"/>
        <v/>
      </c>
      <c r="AC113" s="128" t="e">
        <f t="shared" si="42"/>
        <v>#REF!</v>
      </c>
    </row>
    <row r="114" spans="1:29" ht="50.1" customHeight="1">
      <c r="A114" s="169"/>
      <c r="B114" s="169"/>
      <c r="C114" s="172"/>
      <c r="D114" s="172"/>
      <c r="E114" s="131"/>
      <c r="F114" s="175"/>
      <c r="G114" s="178"/>
      <c r="H114" s="189"/>
      <c r="I114" s="163"/>
      <c r="J114" s="166"/>
      <c r="K114" s="62"/>
      <c r="L114" s="63"/>
      <c r="M114" s="63"/>
      <c r="N114" s="65"/>
      <c r="O114" s="127"/>
      <c r="P114" s="100"/>
      <c r="Q114" s="63">
        <f t="shared" si="38"/>
        <v>0</v>
      </c>
      <c r="R114" s="65"/>
      <c r="S114" s="67"/>
      <c r="T114" s="40"/>
      <c r="U114" s="106">
        <f>IF(EXACT(O114,Y114),M114,M114*(1-'Расчет ПРЕДЗАКАЗ'!$D$10))</f>
        <v>0</v>
      </c>
      <c r="V114" s="106">
        <f t="shared" si="39"/>
        <v>0</v>
      </c>
      <c r="W114" s="106" t="e">
        <f>IF(EXACT(O114,Y114),M114,M114*(1-#REF!))</f>
        <v>#REF!</v>
      </c>
      <c r="X114" s="106" t="e">
        <f t="shared" si="40"/>
        <v>#REF!</v>
      </c>
      <c r="Y114" s="107" t="s">
        <v>72</v>
      </c>
      <c r="Z114" s="103">
        <f t="shared" si="36"/>
        <v>0</v>
      </c>
      <c r="AA114" s="103">
        <f t="shared" si="37"/>
        <v>0</v>
      </c>
      <c r="AB114" s="128" t="str">
        <f t="shared" si="41"/>
        <v/>
      </c>
      <c r="AC114" s="128" t="e">
        <f t="shared" si="42"/>
        <v>#REF!</v>
      </c>
    </row>
    <row r="115" spans="1:29" ht="50.1" customHeight="1">
      <c r="A115" s="169"/>
      <c r="B115" s="169"/>
      <c r="C115" s="172"/>
      <c r="D115" s="172"/>
      <c r="E115" s="131"/>
      <c r="F115" s="175"/>
      <c r="G115" s="178"/>
      <c r="H115" s="189"/>
      <c r="I115" s="163"/>
      <c r="J115" s="166"/>
      <c r="K115" s="62"/>
      <c r="L115" s="63"/>
      <c r="M115" s="63"/>
      <c r="N115" s="65"/>
      <c r="O115" s="127"/>
      <c r="P115" s="100"/>
      <c r="Q115" s="63">
        <f t="shared" si="38"/>
        <v>0</v>
      </c>
      <c r="R115" s="65"/>
      <c r="S115" s="67"/>
      <c r="T115" s="40"/>
      <c r="U115" s="106">
        <f>IF(EXACT(O115,Y115),M115,M115*(1-'Расчет ПРЕДЗАКАЗ'!$D$10))</f>
        <v>0</v>
      </c>
      <c r="V115" s="106">
        <f t="shared" si="39"/>
        <v>0</v>
      </c>
      <c r="W115" s="106" t="e">
        <f>IF(EXACT(O115,Y115),M115,M115*(1-#REF!))</f>
        <v>#REF!</v>
      </c>
      <c r="X115" s="106" t="e">
        <f t="shared" si="40"/>
        <v>#REF!</v>
      </c>
      <c r="Y115" s="107" t="s">
        <v>72</v>
      </c>
      <c r="Z115" s="103">
        <f t="shared" si="36"/>
        <v>0</v>
      </c>
      <c r="AA115" s="103">
        <f t="shared" si="37"/>
        <v>0</v>
      </c>
      <c r="AB115" s="128" t="str">
        <f t="shared" si="41"/>
        <v/>
      </c>
      <c r="AC115" s="128" t="e">
        <f t="shared" si="42"/>
        <v>#REF!</v>
      </c>
    </row>
    <row r="116" spans="1:29" ht="50.1" customHeight="1">
      <c r="A116" s="169"/>
      <c r="B116" s="169"/>
      <c r="C116" s="172"/>
      <c r="D116" s="172"/>
      <c r="E116" s="131"/>
      <c r="F116" s="175"/>
      <c r="G116" s="178"/>
      <c r="H116" s="189"/>
      <c r="I116" s="163"/>
      <c r="J116" s="166"/>
      <c r="K116" s="62"/>
      <c r="L116" s="63"/>
      <c r="M116" s="63"/>
      <c r="N116" s="65"/>
      <c r="O116" s="127"/>
      <c r="P116" s="100"/>
      <c r="Q116" s="63">
        <f t="shared" si="38"/>
        <v>0</v>
      </c>
      <c r="R116" s="65"/>
      <c r="S116" s="67"/>
      <c r="T116" s="40"/>
      <c r="U116" s="106">
        <f>IF(EXACT(O116,Y116),M116,M116*(1-'Расчет ПРЕДЗАКАЗ'!$D$10))</f>
        <v>0</v>
      </c>
      <c r="V116" s="106">
        <f t="shared" si="39"/>
        <v>0</v>
      </c>
      <c r="W116" s="106" t="e">
        <f>IF(EXACT(O116,Y116),M116,M116*(1-#REF!))</f>
        <v>#REF!</v>
      </c>
      <c r="X116" s="106" t="e">
        <f t="shared" si="40"/>
        <v>#REF!</v>
      </c>
      <c r="Y116" s="107" t="s">
        <v>72</v>
      </c>
      <c r="Z116" s="103">
        <f t="shared" si="36"/>
        <v>0</v>
      </c>
      <c r="AA116" s="103">
        <f t="shared" si="37"/>
        <v>0</v>
      </c>
      <c r="AB116" s="128" t="str">
        <f t="shared" si="41"/>
        <v/>
      </c>
      <c r="AC116" s="128" t="e">
        <f t="shared" si="42"/>
        <v>#REF!</v>
      </c>
    </row>
    <row r="117" spans="1:29" ht="50.1" customHeight="1">
      <c r="A117" s="169"/>
      <c r="B117" s="169"/>
      <c r="C117" s="172"/>
      <c r="D117" s="172"/>
      <c r="E117" s="131"/>
      <c r="F117" s="175"/>
      <c r="G117" s="178"/>
      <c r="H117" s="189"/>
      <c r="I117" s="163"/>
      <c r="J117" s="166"/>
      <c r="K117" s="62"/>
      <c r="L117" s="63"/>
      <c r="M117" s="63"/>
      <c r="N117" s="65"/>
      <c r="O117" s="127"/>
      <c r="P117" s="100"/>
      <c r="Q117" s="63">
        <f t="shared" si="38"/>
        <v>0</v>
      </c>
      <c r="R117" s="65"/>
      <c r="S117" s="67"/>
      <c r="T117" s="40"/>
      <c r="U117" s="106">
        <f>IF(EXACT(O117,Y117),M117,M117*(1-'Расчет ПРЕДЗАКАЗ'!$D$10))</f>
        <v>0</v>
      </c>
      <c r="V117" s="106">
        <f t="shared" si="39"/>
        <v>0</v>
      </c>
      <c r="W117" s="106" t="e">
        <f>IF(EXACT(O117,Y117),M117,M117*(1-#REF!))</f>
        <v>#REF!</v>
      </c>
      <c r="X117" s="106" t="e">
        <f t="shared" si="40"/>
        <v>#REF!</v>
      </c>
      <c r="Y117" s="107" t="s">
        <v>72</v>
      </c>
      <c r="Z117" s="103">
        <f t="shared" si="36"/>
        <v>0</v>
      </c>
      <c r="AA117" s="103">
        <f t="shared" si="37"/>
        <v>0</v>
      </c>
      <c r="AB117" s="128" t="str">
        <f t="shared" si="41"/>
        <v/>
      </c>
      <c r="AC117" s="128" t="e">
        <f t="shared" si="42"/>
        <v>#REF!</v>
      </c>
    </row>
    <row r="118" spans="1:29" ht="50.1" customHeight="1">
      <c r="A118" s="170"/>
      <c r="B118" s="170"/>
      <c r="C118" s="173"/>
      <c r="D118" s="173"/>
      <c r="E118" s="132"/>
      <c r="F118" s="176"/>
      <c r="G118" s="179"/>
      <c r="H118" s="190"/>
      <c r="I118" s="164"/>
      <c r="J118" s="167"/>
      <c r="K118" s="62"/>
      <c r="L118" s="63"/>
      <c r="M118" s="63"/>
      <c r="N118" s="65"/>
      <c r="O118" s="127"/>
      <c r="P118" s="100"/>
      <c r="Q118" s="63">
        <f t="shared" si="38"/>
        <v>0</v>
      </c>
      <c r="R118" s="65"/>
      <c r="S118" s="67"/>
      <c r="T118" s="40"/>
      <c r="U118" s="106">
        <f>IF(EXACT(O118,Y118),M118,M118*(1-'Расчет ПРЕДЗАКАЗ'!$D$10))</f>
        <v>0</v>
      </c>
      <c r="V118" s="106">
        <f t="shared" si="39"/>
        <v>0</v>
      </c>
      <c r="W118" s="106" t="e">
        <f>IF(EXACT(O118,Y118),M118,M118*(1-#REF!))</f>
        <v>#REF!</v>
      </c>
      <c r="X118" s="106" t="e">
        <f t="shared" si="40"/>
        <v>#REF!</v>
      </c>
      <c r="Y118" s="107" t="s">
        <v>72</v>
      </c>
      <c r="Z118" s="103">
        <f t="shared" si="36"/>
        <v>0</v>
      </c>
      <c r="AA118" s="103">
        <f t="shared" si="37"/>
        <v>0</v>
      </c>
      <c r="AB118" s="128" t="str">
        <f t="shared" si="41"/>
        <v/>
      </c>
      <c r="AC118" s="128" t="e">
        <f t="shared" si="42"/>
        <v>#REF!</v>
      </c>
    </row>
    <row r="119" spans="1:29" ht="11.25" customHeight="1" thickBot="1"/>
    <row r="120" spans="1:29" ht="50.1" customHeight="1">
      <c r="A120" s="168">
        <v>111</v>
      </c>
      <c r="B120" s="168" t="s">
        <v>1093</v>
      </c>
      <c r="C120" s="171" t="s">
        <v>1094</v>
      </c>
      <c r="D120" s="171" t="s">
        <v>77</v>
      </c>
      <c r="E120" s="130"/>
      <c r="F120" s="174" t="s">
        <v>1095</v>
      </c>
      <c r="G120" s="177" t="s">
        <v>101</v>
      </c>
      <c r="H120" s="162" t="s">
        <v>1082</v>
      </c>
      <c r="I120" s="162" t="s">
        <v>1096</v>
      </c>
      <c r="J120" s="165" t="s">
        <v>19</v>
      </c>
      <c r="K120" s="62" t="s">
        <v>82</v>
      </c>
      <c r="L120" s="63">
        <v>7140</v>
      </c>
      <c r="M120" s="63">
        <v>4460</v>
      </c>
      <c r="N120" s="142" t="s">
        <v>1097</v>
      </c>
      <c r="O120" s="127"/>
      <c r="P120" s="100"/>
      <c r="Q120" s="63">
        <f>P120*M120</f>
        <v>0</v>
      </c>
      <c r="R120" s="64"/>
      <c r="S120" s="67">
        <v>74</v>
      </c>
      <c r="T120" s="39"/>
      <c r="U120" s="106">
        <f>IF(EXACT(O120,Y120),M120,M120*(1-'Расчет ПРЕДЗАКАЗ'!$D$10))</f>
        <v>4370.8</v>
      </c>
      <c r="V120" s="106">
        <f>P120*U120</f>
        <v>0</v>
      </c>
      <c r="W120" s="106" t="e">
        <f>IF(EXACT(O120,Y120),M120,M120*(1-#REF!))</f>
        <v>#REF!</v>
      </c>
      <c r="X120" s="123" t="e">
        <f>P120*W120</f>
        <v>#REF!</v>
      </c>
      <c r="Y120" s="124" t="s">
        <v>72</v>
      </c>
      <c r="Z120" s="103">
        <f t="shared" ref="Z120:Z134" si="43">IF(EXACT(O120,Y120),Q120,0)</f>
        <v>0</v>
      </c>
      <c r="AA120" s="103">
        <f t="shared" ref="AA120:AA134" si="44">IF(Z120=0,Q120,0)</f>
        <v>0</v>
      </c>
      <c r="AB120" s="128">
        <f>IF(U120=0,"",L120/U120-1)</f>
        <v>0.63356822549647651</v>
      </c>
      <c r="AC120" s="128" t="e">
        <f>IF(W120=0,"",L120/W120-1)</f>
        <v>#REF!</v>
      </c>
    </row>
    <row r="121" spans="1:29" ht="50.1" customHeight="1">
      <c r="A121" s="169"/>
      <c r="B121" s="169"/>
      <c r="C121" s="172"/>
      <c r="D121" s="172"/>
      <c r="E121" s="131"/>
      <c r="F121" s="175"/>
      <c r="G121" s="178"/>
      <c r="H121" s="189"/>
      <c r="I121" s="163"/>
      <c r="J121" s="166"/>
      <c r="K121" s="62" t="s">
        <v>104</v>
      </c>
      <c r="L121" s="63">
        <v>7140</v>
      </c>
      <c r="M121" s="63">
        <v>4460</v>
      </c>
      <c r="N121" s="142" t="s">
        <v>1098</v>
      </c>
      <c r="O121" s="127"/>
      <c r="P121" s="100"/>
      <c r="Q121" s="63">
        <f t="shared" ref="Q121:Q134" si="45">P121*M121</f>
        <v>0</v>
      </c>
      <c r="R121" s="64"/>
      <c r="S121" s="67">
        <v>104</v>
      </c>
      <c r="T121" s="39"/>
      <c r="U121" s="106">
        <f>IF(EXACT(O121,Y121),M121,M121*(1-'Расчет ПРЕДЗАКАЗ'!$D$10))</f>
        <v>4370.8</v>
      </c>
      <c r="V121" s="106">
        <f t="shared" ref="V121:V134" si="46">P121*U121</f>
        <v>0</v>
      </c>
      <c r="W121" s="106" t="e">
        <f>IF(EXACT(O121,Y121),M121,M121*(1-#REF!))</f>
        <v>#REF!</v>
      </c>
      <c r="X121" s="106" t="e">
        <f t="shared" ref="X121:X134" si="47">P121*W121</f>
        <v>#REF!</v>
      </c>
      <c r="Y121" s="107" t="s">
        <v>72</v>
      </c>
      <c r="Z121" s="103">
        <f t="shared" si="43"/>
        <v>0</v>
      </c>
      <c r="AA121" s="103">
        <f t="shared" si="44"/>
        <v>0</v>
      </c>
      <c r="AB121" s="128">
        <f t="shared" ref="AB121:AB134" si="48">IF(U121=0,"",L121/U121-1)</f>
        <v>0.63356822549647651</v>
      </c>
      <c r="AC121" s="128" t="e">
        <f t="shared" ref="AC121:AC134" si="49">IF(W121=0,"",L121/W121-1)</f>
        <v>#REF!</v>
      </c>
    </row>
    <row r="122" spans="1:29" ht="50.1" customHeight="1">
      <c r="A122" s="169"/>
      <c r="B122" s="169"/>
      <c r="C122" s="172"/>
      <c r="D122" s="172"/>
      <c r="E122" s="131"/>
      <c r="F122" s="175"/>
      <c r="G122" s="178"/>
      <c r="H122" s="189"/>
      <c r="I122" s="163"/>
      <c r="J122" s="166"/>
      <c r="K122" s="62" t="s">
        <v>134</v>
      </c>
      <c r="L122" s="63">
        <v>7140</v>
      </c>
      <c r="M122" s="63">
        <v>4460</v>
      </c>
      <c r="N122" s="142" t="s">
        <v>1099</v>
      </c>
      <c r="O122" s="127"/>
      <c r="P122" s="100"/>
      <c r="Q122" s="63">
        <f t="shared" si="45"/>
        <v>0</v>
      </c>
      <c r="R122" s="64"/>
      <c r="S122" s="67">
        <v>81</v>
      </c>
      <c r="T122" s="39"/>
      <c r="U122" s="106">
        <f>IF(EXACT(O122,Y122),M122,M122*(1-'Расчет ПРЕДЗАКАЗ'!$D$10))</f>
        <v>4370.8</v>
      </c>
      <c r="V122" s="106">
        <f t="shared" si="46"/>
        <v>0</v>
      </c>
      <c r="W122" s="106" t="e">
        <f>IF(EXACT(O122,Y122),M122,M122*(1-#REF!))</f>
        <v>#REF!</v>
      </c>
      <c r="X122" s="106" t="e">
        <f t="shared" si="47"/>
        <v>#REF!</v>
      </c>
      <c r="Y122" s="107" t="s">
        <v>72</v>
      </c>
      <c r="Z122" s="103">
        <f t="shared" si="43"/>
        <v>0</v>
      </c>
      <c r="AA122" s="103">
        <f t="shared" si="44"/>
        <v>0</v>
      </c>
      <c r="AB122" s="128">
        <f t="shared" si="48"/>
        <v>0.63356822549647651</v>
      </c>
      <c r="AC122" s="128" t="e">
        <f t="shared" si="49"/>
        <v>#REF!</v>
      </c>
    </row>
    <row r="123" spans="1:29" ht="50.1" customHeight="1">
      <c r="A123" s="169"/>
      <c r="B123" s="169"/>
      <c r="C123" s="172"/>
      <c r="D123" s="172"/>
      <c r="E123" s="131"/>
      <c r="F123" s="175"/>
      <c r="G123" s="178"/>
      <c r="H123" s="189"/>
      <c r="I123" s="163"/>
      <c r="J123" s="166"/>
      <c r="K123" s="62" t="s">
        <v>84</v>
      </c>
      <c r="L123" s="63">
        <v>7140</v>
      </c>
      <c r="M123" s="63">
        <v>4460</v>
      </c>
      <c r="N123" s="142" t="s">
        <v>1100</v>
      </c>
      <c r="O123" s="127"/>
      <c r="P123" s="100"/>
      <c r="Q123" s="63">
        <f t="shared" si="45"/>
        <v>0</v>
      </c>
      <c r="R123" s="64"/>
      <c r="S123" s="67">
        <v>84</v>
      </c>
      <c r="T123" s="39"/>
      <c r="U123" s="106">
        <f>IF(EXACT(O123,Y123),M123,M123*(1-'Расчет ПРЕДЗАКАЗ'!$D$10))</f>
        <v>4370.8</v>
      </c>
      <c r="V123" s="106">
        <f t="shared" si="46"/>
        <v>0</v>
      </c>
      <c r="W123" s="106" t="e">
        <f>IF(EXACT(O123,Y123),M123,M123*(1-#REF!))</f>
        <v>#REF!</v>
      </c>
      <c r="X123" s="106" t="e">
        <f t="shared" si="47"/>
        <v>#REF!</v>
      </c>
      <c r="Y123" s="107" t="s">
        <v>72</v>
      </c>
      <c r="Z123" s="103">
        <f t="shared" si="43"/>
        <v>0</v>
      </c>
      <c r="AA123" s="103">
        <f t="shared" si="44"/>
        <v>0</v>
      </c>
      <c r="AB123" s="128">
        <f t="shared" si="48"/>
        <v>0.63356822549647651</v>
      </c>
      <c r="AC123" s="128" t="e">
        <f t="shared" si="49"/>
        <v>#REF!</v>
      </c>
    </row>
    <row r="124" spans="1:29" ht="50.1" customHeight="1">
      <c r="A124" s="169"/>
      <c r="B124" s="169"/>
      <c r="C124" s="172"/>
      <c r="D124" s="172"/>
      <c r="E124" s="131"/>
      <c r="F124" s="175"/>
      <c r="G124" s="178"/>
      <c r="H124" s="189"/>
      <c r="I124" s="163"/>
      <c r="J124" s="166"/>
      <c r="K124" s="62" t="s">
        <v>137</v>
      </c>
      <c r="L124" s="63">
        <v>7140</v>
      </c>
      <c r="M124" s="63">
        <v>4460</v>
      </c>
      <c r="N124" s="142" t="s">
        <v>1101</v>
      </c>
      <c r="O124" s="127"/>
      <c r="P124" s="100"/>
      <c r="Q124" s="63">
        <f t="shared" si="45"/>
        <v>0</v>
      </c>
      <c r="R124" s="64"/>
      <c r="S124" s="67">
        <v>69</v>
      </c>
      <c r="T124" s="39"/>
      <c r="U124" s="106">
        <f>IF(EXACT(O124,Y124),M124,M124*(1-'Расчет ПРЕДЗАКАЗ'!$D$10))</f>
        <v>4370.8</v>
      </c>
      <c r="V124" s="106">
        <f t="shared" si="46"/>
        <v>0</v>
      </c>
      <c r="W124" s="106" t="e">
        <f>IF(EXACT(O124,Y124),M124,M124*(1-#REF!))</f>
        <v>#REF!</v>
      </c>
      <c r="X124" s="106" t="e">
        <f t="shared" si="47"/>
        <v>#REF!</v>
      </c>
      <c r="Y124" s="107" t="s">
        <v>72</v>
      </c>
      <c r="Z124" s="103">
        <f t="shared" si="43"/>
        <v>0</v>
      </c>
      <c r="AA124" s="103">
        <f t="shared" si="44"/>
        <v>0</v>
      </c>
      <c r="AB124" s="128">
        <f t="shared" si="48"/>
        <v>0.63356822549647651</v>
      </c>
      <c r="AC124" s="128" t="e">
        <f t="shared" si="49"/>
        <v>#REF!</v>
      </c>
    </row>
    <row r="125" spans="1:29" ht="50.1" customHeight="1">
      <c r="A125" s="169"/>
      <c r="B125" s="169"/>
      <c r="C125" s="172"/>
      <c r="D125" s="172"/>
      <c r="E125" s="131"/>
      <c r="F125" s="175"/>
      <c r="G125" s="178"/>
      <c r="H125" s="189"/>
      <c r="I125" s="163"/>
      <c r="J125" s="166"/>
      <c r="K125" s="62" t="s">
        <v>86</v>
      </c>
      <c r="L125" s="63">
        <v>7140</v>
      </c>
      <c r="M125" s="63">
        <v>4460</v>
      </c>
      <c r="N125" s="142" t="s">
        <v>1102</v>
      </c>
      <c r="O125" s="127"/>
      <c r="P125" s="100"/>
      <c r="Q125" s="63">
        <f t="shared" si="45"/>
        <v>0</v>
      </c>
      <c r="R125" s="64"/>
      <c r="S125" s="67">
        <v>67</v>
      </c>
      <c r="T125" s="39"/>
      <c r="U125" s="106">
        <f>IF(EXACT(O125,Y125),M125,M125*(1-'Расчет ПРЕДЗАКАЗ'!$D$10))</f>
        <v>4370.8</v>
      </c>
      <c r="V125" s="106">
        <f t="shared" si="46"/>
        <v>0</v>
      </c>
      <c r="W125" s="106" t="e">
        <f>IF(EXACT(O125,Y125),M125,M125*(1-#REF!))</f>
        <v>#REF!</v>
      </c>
      <c r="X125" s="106" t="e">
        <f t="shared" si="47"/>
        <v>#REF!</v>
      </c>
      <c r="Y125" s="107" t="s">
        <v>72</v>
      </c>
      <c r="Z125" s="103">
        <f t="shared" si="43"/>
        <v>0</v>
      </c>
      <c r="AA125" s="103">
        <f t="shared" si="44"/>
        <v>0</v>
      </c>
      <c r="AB125" s="128">
        <f t="shared" si="48"/>
        <v>0.63356822549647651</v>
      </c>
      <c r="AC125" s="128" t="e">
        <f t="shared" si="49"/>
        <v>#REF!</v>
      </c>
    </row>
    <row r="126" spans="1:29" ht="50.1" customHeight="1">
      <c r="A126" s="169"/>
      <c r="B126" s="169"/>
      <c r="C126" s="172"/>
      <c r="D126" s="172"/>
      <c r="E126" s="131"/>
      <c r="F126" s="175"/>
      <c r="G126" s="178"/>
      <c r="H126" s="189"/>
      <c r="I126" s="163"/>
      <c r="J126" s="166"/>
      <c r="K126" s="62" t="s">
        <v>88</v>
      </c>
      <c r="L126" s="63">
        <v>7140</v>
      </c>
      <c r="M126" s="63">
        <v>4460</v>
      </c>
      <c r="N126" s="142" t="s">
        <v>1103</v>
      </c>
      <c r="O126" s="127"/>
      <c r="P126" s="100"/>
      <c r="Q126" s="63">
        <f t="shared" si="45"/>
        <v>0</v>
      </c>
      <c r="R126" s="64"/>
      <c r="S126" s="67">
        <v>57</v>
      </c>
      <c r="T126" s="39"/>
      <c r="U126" s="106">
        <f>IF(EXACT(O126,Y126),M126,M126*(1-'Расчет ПРЕДЗАКАЗ'!$D$10))</f>
        <v>4370.8</v>
      </c>
      <c r="V126" s="106">
        <f t="shared" si="46"/>
        <v>0</v>
      </c>
      <c r="W126" s="106" t="e">
        <f>IF(EXACT(O126,Y126),M126,M126*(1-#REF!))</f>
        <v>#REF!</v>
      </c>
      <c r="X126" s="106" t="e">
        <f t="shared" si="47"/>
        <v>#REF!</v>
      </c>
      <c r="Y126" s="107" t="s">
        <v>72</v>
      </c>
      <c r="Z126" s="103">
        <f t="shared" si="43"/>
        <v>0</v>
      </c>
      <c r="AA126" s="103">
        <f t="shared" si="44"/>
        <v>0</v>
      </c>
      <c r="AB126" s="128">
        <f t="shared" si="48"/>
        <v>0.63356822549647651</v>
      </c>
      <c r="AC126" s="128" t="e">
        <f t="shared" si="49"/>
        <v>#REF!</v>
      </c>
    </row>
    <row r="127" spans="1:29" ht="50.1" customHeight="1">
      <c r="A127" s="169"/>
      <c r="B127" s="169"/>
      <c r="C127" s="172"/>
      <c r="D127" s="172"/>
      <c r="E127" s="131"/>
      <c r="F127" s="175"/>
      <c r="G127" s="178"/>
      <c r="H127" s="189"/>
      <c r="I127" s="163"/>
      <c r="J127" s="166"/>
      <c r="K127" s="62" t="s">
        <v>109</v>
      </c>
      <c r="L127" s="63">
        <v>7140</v>
      </c>
      <c r="M127" s="63">
        <v>4460</v>
      </c>
      <c r="N127" s="142" t="s">
        <v>1104</v>
      </c>
      <c r="O127" s="127"/>
      <c r="P127" s="100"/>
      <c r="Q127" s="63">
        <f t="shared" si="45"/>
        <v>0</v>
      </c>
      <c r="R127" s="64"/>
      <c r="S127" s="67">
        <v>20</v>
      </c>
      <c r="T127" s="39"/>
      <c r="U127" s="106">
        <f>IF(EXACT(O127,Y127),M127,M127*(1-'Расчет ПРЕДЗАКАЗ'!$D$10))</f>
        <v>4370.8</v>
      </c>
      <c r="V127" s="106">
        <f t="shared" si="46"/>
        <v>0</v>
      </c>
      <c r="W127" s="106" t="e">
        <f>IF(EXACT(O127,Y127),M127,M127*(1-#REF!))</f>
        <v>#REF!</v>
      </c>
      <c r="X127" s="106" t="e">
        <f t="shared" si="47"/>
        <v>#REF!</v>
      </c>
      <c r="Y127" s="107" t="s">
        <v>72</v>
      </c>
      <c r="Z127" s="103">
        <f t="shared" si="43"/>
        <v>0</v>
      </c>
      <c r="AA127" s="103">
        <f t="shared" si="44"/>
        <v>0</v>
      </c>
      <c r="AB127" s="128">
        <f t="shared" si="48"/>
        <v>0.63356822549647651</v>
      </c>
      <c r="AC127" s="128" t="e">
        <f t="shared" si="49"/>
        <v>#REF!</v>
      </c>
    </row>
    <row r="128" spans="1:29" ht="50.1" customHeight="1">
      <c r="A128" s="169"/>
      <c r="B128" s="169"/>
      <c r="C128" s="172"/>
      <c r="D128" s="172"/>
      <c r="E128" s="131"/>
      <c r="F128" s="175"/>
      <c r="G128" s="178"/>
      <c r="H128" s="189"/>
      <c r="I128" s="163"/>
      <c r="J128" s="166"/>
      <c r="K128" s="62" t="s">
        <v>142</v>
      </c>
      <c r="L128" s="63">
        <v>7140</v>
      </c>
      <c r="M128" s="63">
        <v>4460</v>
      </c>
      <c r="N128" s="142" t="s">
        <v>1105</v>
      </c>
      <c r="O128" s="127"/>
      <c r="P128" s="100"/>
      <c r="Q128" s="63">
        <f t="shared" si="45"/>
        <v>0</v>
      </c>
      <c r="R128" s="64"/>
      <c r="S128" s="67">
        <v>29</v>
      </c>
      <c r="T128" s="39"/>
      <c r="U128" s="106">
        <f>IF(EXACT(O128,Y128),M128,M128*(1-'Расчет ПРЕДЗАКАЗ'!$D$10))</f>
        <v>4370.8</v>
      </c>
      <c r="V128" s="106">
        <f t="shared" si="46"/>
        <v>0</v>
      </c>
      <c r="W128" s="106" t="e">
        <f>IF(EXACT(O128,Y128),M128,M128*(1-#REF!))</f>
        <v>#REF!</v>
      </c>
      <c r="X128" s="106" t="e">
        <f t="shared" si="47"/>
        <v>#REF!</v>
      </c>
      <c r="Y128" s="107" t="s">
        <v>72</v>
      </c>
      <c r="Z128" s="103">
        <f t="shared" si="43"/>
        <v>0</v>
      </c>
      <c r="AA128" s="103">
        <f t="shared" si="44"/>
        <v>0</v>
      </c>
      <c r="AB128" s="128">
        <f t="shared" si="48"/>
        <v>0.63356822549647651</v>
      </c>
      <c r="AC128" s="128" t="e">
        <f t="shared" si="49"/>
        <v>#REF!</v>
      </c>
    </row>
    <row r="129" spans="1:29" ht="50.1" customHeight="1">
      <c r="A129" s="169"/>
      <c r="B129" s="169"/>
      <c r="C129" s="172"/>
      <c r="D129" s="172"/>
      <c r="E129" s="131"/>
      <c r="F129" s="175"/>
      <c r="G129" s="178"/>
      <c r="H129" s="189"/>
      <c r="I129" s="163"/>
      <c r="J129" s="166"/>
      <c r="K129" s="62" t="s">
        <v>1106</v>
      </c>
      <c r="L129" s="63">
        <v>7140</v>
      </c>
      <c r="M129" s="63">
        <v>4460</v>
      </c>
      <c r="N129" s="143" t="s">
        <v>1107</v>
      </c>
      <c r="O129" s="127"/>
      <c r="P129" s="100"/>
      <c r="Q129" s="63">
        <f t="shared" si="45"/>
        <v>0</v>
      </c>
      <c r="R129" s="65"/>
      <c r="S129" s="67">
        <v>1</v>
      </c>
      <c r="T129" s="40"/>
      <c r="U129" s="106">
        <f>IF(EXACT(O129,Y129),M129,M129*(1-'Расчет ПРЕДЗАКАЗ'!$D$10))</f>
        <v>4370.8</v>
      </c>
      <c r="V129" s="106">
        <f t="shared" si="46"/>
        <v>0</v>
      </c>
      <c r="W129" s="106" t="e">
        <f>IF(EXACT(O129,Y129),M129,M129*(1-#REF!))</f>
        <v>#REF!</v>
      </c>
      <c r="X129" s="106" t="e">
        <f t="shared" si="47"/>
        <v>#REF!</v>
      </c>
      <c r="Y129" s="107" t="s">
        <v>72</v>
      </c>
      <c r="Z129" s="103">
        <f t="shared" si="43"/>
        <v>0</v>
      </c>
      <c r="AA129" s="103">
        <f t="shared" si="44"/>
        <v>0</v>
      </c>
      <c r="AB129" s="128">
        <f t="shared" si="48"/>
        <v>0.63356822549647651</v>
      </c>
      <c r="AC129" s="128" t="e">
        <f t="shared" si="49"/>
        <v>#REF!</v>
      </c>
    </row>
    <row r="130" spans="1:29" ht="50.1" customHeight="1">
      <c r="A130" s="169"/>
      <c r="B130" s="169"/>
      <c r="C130" s="172"/>
      <c r="D130" s="172"/>
      <c r="E130" s="131"/>
      <c r="F130" s="175"/>
      <c r="G130" s="178"/>
      <c r="H130" s="189"/>
      <c r="I130" s="163"/>
      <c r="J130" s="166"/>
      <c r="K130" s="62"/>
      <c r="L130" s="63"/>
      <c r="M130" s="63"/>
      <c r="N130" s="65"/>
      <c r="O130" s="127"/>
      <c r="P130" s="100"/>
      <c r="Q130" s="63">
        <f t="shared" si="45"/>
        <v>0</v>
      </c>
      <c r="R130" s="65"/>
      <c r="S130" s="67"/>
      <c r="T130" s="40"/>
      <c r="U130" s="106">
        <f>IF(EXACT(O130,Y130),M130,M130*(1-'Расчет ПРЕДЗАКАЗ'!$D$10))</f>
        <v>0</v>
      </c>
      <c r="V130" s="106">
        <f t="shared" si="46"/>
        <v>0</v>
      </c>
      <c r="W130" s="106" t="e">
        <f>IF(EXACT(O130,Y130),M130,M130*(1-#REF!))</f>
        <v>#REF!</v>
      </c>
      <c r="X130" s="106" t="e">
        <f t="shared" si="47"/>
        <v>#REF!</v>
      </c>
      <c r="Y130" s="107" t="s">
        <v>72</v>
      </c>
      <c r="Z130" s="103">
        <f t="shared" si="43"/>
        <v>0</v>
      </c>
      <c r="AA130" s="103">
        <f t="shared" si="44"/>
        <v>0</v>
      </c>
      <c r="AB130" s="128" t="str">
        <f t="shared" si="48"/>
        <v/>
      </c>
      <c r="AC130" s="128" t="e">
        <f t="shared" si="49"/>
        <v>#REF!</v>
      </c>
    </row>
    <row r="131" spans="1:29" ht="50.1" customHeight="1">
      <c r="A131" s="169"/>
      <c r="B131" s="169"/>
      <c r="C131" s="172"/>
      <c r="D131" s="172"/>
      <c r="E131" s="131"/>
      <c r="F131" s="175"/>
      <c r="G131" s="178"/>
      <c r="H131" s="189"/>
      <c r="I131" s="163"/>
      <c r="J131" s="166"/>
      <c r="K131" s="62"/>
      <c r="L131" s="63"/>
      <c r="M131" s="63"/>
      <c r="N131" s="65"/>
      <c r="O131" s="127"/>
      <c r="P131" s="100"/>
      <c r="Q131" s="63">
        <f t="shared" si="45"/>
        <v>0</v>
      </c>
      <c r="R131" s="65"/>
      <c r="S131" s="67"/>
      <c r="T131" s="40"/>
      <c r="U131" s="106">
        <f>IF(EXACT(O131,Y131),M131,M131*(1-'Расчет ПРЕДЗАКАЗ'!$D$10))</f>
        <v>0</v>
      </c>
      <c r="V131" s="106">
        <f t="shared" si="46"/>
        <v>0</v>
      </c>
      <c r="W131" s="106" t="e">
        <f>IF(EXACT(O131,Y131),M131,M131*(1-#REF!))</f>
        <v>#REF!</v>
      </c>
      <c r="X131" s="106" t="e">
        <f t="shared" si="47"/>
        <v>#REF!</v>
      </c>
      <c r="Y131" s="107" t="s">
        <v>72</v>
      </c>
      <c r="Z131" s="103">
        <f t="shared" si="43"/>
        <v>0</v>
      </c>
      <c r="AA131" s="103">
        <f t="shared" si="44"/>
        <v>0</v>
      </c>
      <c r="AB131" s="128" t="str">
        <f t="shared" si="48"/>
        <v/>
      </c>
      <c r="AC131" s="128" t="e">
        <f t="shared" si="49"/>
        <v>#REF!</v>
      </c>
    </row>
    <row r="132" spans="1:29" ht="50.1" customHeight="1">
      <c r="A132" s="169"/>
      <c r="B132" s="169"/>
      <c r="C132" s="172"/>
      <c r="D132" s="172"/>
      <c r="E132" s="131"/>
      <c r="F132" s="175"/>
      <c r="G132" s="178"/>
      <c r="H132" s="189"/>
      <c r="I132" s="163"/>
      <c r="J132" s="166"/>
      <c r="K132" s="62"/>
      <c r="L132" s="63"/>
      <c r="M132" s="63"/>
      <c r="N132" s="65"/>
      <c r="O132" s="127"/>
      <c r="P132" s="100"/>
      <c r="Q132" s="63">
        <f t="shared" si="45"/>
        <v>0</v>
      </c>
      <c r="R132" s="65"/>
      <c r="S132" s="67"/>
      <c r="T132" s="40"/>
      <c r="U132" s="106">
        <f>IF(EXACT(O132,Y132),M132,M132*(1-'Расчет ПРЕДЗАКАЗ'!$D$10))</f>
        <v>0</v>
      </c>
      <c r="V132" s="106">
        <f t="shared" si="46"/>
        <v>0</v>
      </c>
      <c r="W132" s="106" t="e">
        <f>IF(EXACT(O132,Y132),M132,M132*(1-#REF!))</f>
        <v>#REF!</v>
      </c>
      <c r="X132" s="106" t="e">
        <f t="shared" si="47"/>
        <v>#REF!</v>
      </c>
      <c r="Y132" s="107" t="s">
        <v>72</v>
      </c>
      <c r="Z132" s="103">
        <f t="shared" si="43"/>
        <v>0</v>
      </c>
      <c r="AA132" s="103">
        <f t="shared" si="44"/>
        <v>0</v>
      </c>
      <c r="AB132" s="128" t="str">
        <f t="shared" si="48"/>
        <v/>
      </c>
      <c r="AC132" s="128" t="e">
        <f t="shared" si="49"/>
        <v>#REF!</v>
      </c>
    </row>
    <row r="133" spans="1:29" ht="50.1" customHeight="1">
      <c r="A133" s="169"/>
      <c r="B133" s="169"/>
      <c r="C133" s="172"/>
      <c r="D133" s="172"/>
      <c r="E133" s="131"/>
      <c r="F133" s="175"/>
      <c r="G133" s="178"/>
      <c r="H133" s="189"/>
      <c r="I133" s="163"/>
      <c r="J133" s="166"/>
      <c r="K133" s="62"/>
      <c r="L133" s="63"/>
      <c r="M133" s="63"/>
      <c r="N133" s="65"/>
      <c r="O133" s="127"/>
      <c r="P133" s="100"/>
      <c r="Q133" s="63">
        <f t="shared" si="45"/>
        <v>0</v>
      </c>
      <c r="R133" s="65"/>
      <c r="S133" s="67"/>
      <c r="T133" s="40"/>
      <c r="U133" s="106">
        <f>IF(EXACT(O133,Y133),M133,M133*(1-'Расчет ПРЕДЗАКАЗ'!$D$10))</f>
        <v>0</v>
      </c>
      <c r="V133" s="106">
        <f t="shared" si="46"/>
        <v>0</v>
      </c>
      <c r="W133" s="106" t="e">
        <f>IF(EXACT(O133,Y133),M133,M133*(1-#REF!))</f>
        <v>#REF!</v>
      </c>
      <c r="X133" s="106" t="e">
        <f t="shared" si="47"/>
        <v>#REF!</v>
      </c>
      <c r="Y133" s="107" t="s">
        <v>72</v>
      </c>
      <c r="Z133" s="103">
        <f t="shared" si="43"/>
        <v>0</v>
      </c>
      <c r="AA133" s="103">
        <f t="shared" si="44"/>
        <v>0</v>
      </c>
      <c r="AB133" s="128" t="str">
        <f t="shared" si="48"/>
        <v/>
      </c>
      <c r="AC133" s="128" t="e">
        <f t="shared" si="49"/>
        <v>#REF!</v>
      </c>
    </row>
    <row r="134" spans="1:29" ht="50.1" customHeight="1">
      <c r="A134" s="170"/>
      <c r="B134" s="170"/>
      <c r="C134" s="173"/>
      <c r="D134" s="173"/>
      <c r="E134" s="132"/>
      <c r="F134" s="176"/>
      <c r="G134" s="179"/>
      <c r="H134" s="190"/>
      <c r="I134" s="164"/>
      <c r="J134" s="167"/>
      <c r="K134" s="62"/>
      <c r="L134" s="63"/>
      <c r="M134" s="63"/>
      <c r="N134" s="65"/>
      <c r="O134" s="127"/>
      <c r="P134" s="100"/>
      <c r="Q134" s="63">
        <f t="shared" si="45"/>
        <v>0</v>
      </c>
      <c r="R134" s="65"/>
      <c r="S134" s="67"/>
      <c r="T134" s="40"/>
      <c r="U134" s="106">
        <f>IF(EXACT(O134,Y134),M134,M134*(1-'Расчет ПРЕДЗАКАЗ'!$D$10))</f>
        <v>0</v>
      </c>
      <c r="V134" s="106">
        <f t="shared" si="46"/>
        <v>0</v>
      </c>
      <c r="W134" s="106" t="e">
        <f>IF(EXACT(O134,Y134),M134,M134*(1-#REF!))</f>
        <v>#REF!</v>
      </c>
      <c r="X134" s="106" t="e">
        <f t="shared" si="47"/>
        <v>#REF!</v>
      </c>
      <c r="Y134" s="107" t="s">
        <v>72</v>
      </c>
      <c r="Z134" s="103">
        <f t="shared" si="43"/>
        <v>0</v>
      </c>
      <c r="AA134" s="103">
        <f t="shared" si="44"/>
        <v>0</v>
      </c>
      <c r="AB134" s="128" t="str">
        <f t="shared" si="48"/>
        <v/>
      </c>
      <c r="AC134" s="128" t="e">
        <f t="shared" si="49"/>
        <v>#REF!</v>
      </c>
    </row>
    <row r="135" spans="1:29" ht="11.25" customHeight="1" thickBot="1"/>
    <row r="136" spans="1:29" ht="50.1" customHeight="1">
      <c r="A136" s="168">
        <v>112</v>
      </c>
      <c r="B136" s="168" t="s">
        <v>1108</v>
      </c>
      <c r="C136" s="171" t="s">
        <v>1109</v>
      </c>
      <c r="D136" s="171" t="s">
        <v>77</v>
      </c>
      <c r="E136" s="130"/>
      <c r="F136" s="174" t="s">
        <v>424</v>
      </c>
      <c r="G136" s="177" t="s">
        <v>251</v>
      </c>
      <c r="H136" s="162" t="s">
        <v>1110</v>
      </c>
      <c r="I136" s="162" t="s">
        <v>1111</v>
      </c>
      <c r="J136" s="165" t="s">
        <v>19</v>
      </c>
      <c r="K136" s="62" t="s">
        <v>82</v>
      </c>
      <c r="L136" s="63">
        <v>12260</v>
      </c>
      <c r="M136" s="63">
        <v>7657</v>
      </c>
      <c r="N136" s="142" t="s">
        <v>1112</v>
      </c>
      <c r="O136" s="127" t="s">
        <v>72</v>
      </c>
      <c r="P136" s="100"/>
      <c r="Q136" s="63">
        <f>P136*M136</f>
        <v>0</v>
      </c>
      <c r="R136" s="64"/>
      <c r="S136" s="67">
        <v>160</v>
      </c>
      <c r="T136" s="39"/>
      <c r="U136" s="106">
        <f>IF(EXACT(O136,Y136),M136,M136*(1-'Расчет ПРЕДЗАКАЗ'!$D$10))</f>
        <v>7657</v>
      </c>
      <c r="V136" s="106">
        <f>P136*U136</f>
        <v>0</v>
      </c>
      <c r="W136" s="106">
        <f>IF(EXACT(O136,Y136),M136,M136*(1-#REF!))</f>
        <v>7657</v>
      </c>
      <c r="X136" s="123">
        <f>P136*W136</f>
        <v>0</v>
      </c>
      <c r="Y136" s="124" t="s">
        <v>72</v>
      </c>
      <c r="Z136" s="103">
        <f t="shared" ref="Z136:Z150" si="50">IF(EXACT(O136,Y136),Q136,0)</f>
        <v>0</v>
      </c>
      <c r="AA136" s="103">
        <f t="shared" ref="AA136:AA150" si="51">IF(Z136=0,Q136,0)</f>
        <v>0</v>
      </c>
      <c r="AB136" s="128">
        <f>IF(U136=0,"",L136/U136-1)</f>
        <v>0.60114927517304428</v>
      </c>
      <c r="AC136" s="128">
        <f>IF(W136=0,"",L136/W136-1)</f>
        <v>0.60114927517304428</v>
      </c>
    </row>
    <row r="137" spans="1:29" ht="50.1" customHeight="1">
      <c r="A137" s="169"/>
      <c r="B137" s="169"/>
      <c r="C137" s="172"/>
      <c r="D137" s="172"/>
      <c r="E137" s="131"/>
      <c r="F137" s="175"/>
      <c r="G137" s="178"/>
      <c r="H137" s="189"/>
      <c r="I137" s="163"/>
      <c r="J137" s="166"/>
      <c r="K137" s="62" t="s">
        <v>104</v>
      </c>
      <c r="L137" s="63">
        <v>12260</v>
      </c>
      <c r="M137" s="63">
        <v>7657</v>
      </c>
      <c r="N137" s="142" t="s">
        <v>1113</v>
      </c>
      <c r="O137" s="127" t="s">
        <v>72</v>
      </c>
      <c r="P137" s="100"/>
      <c r="Q137" s="63">
        <f t="shared" ref="Q137:Q150" si="52">P137*M137</f>
        <v>0</v>
      </c>
      <c r="R137" s="64"/>
      <c r="S137" s="67">
        <v>210</v>
      </c>
      <c r="T137" s="39"/>
      <c r="U137" s="106">
        <f>IF(EXACT(O137,Y137),M137,M137*(1-'Расчет ПРЕДЗАКАЗ'!$D$10))</f>
        <v>7657</v>
      </c>
      <c r="V137" s="106">
        <f t="shared" ref="V137:V150" si="53">P137*U137</f>
        <v>0</v>
      </c>
      <c r="W137" s="106">
        <f>IF(EXACT(O137,Y137),M137,M137*(1-#REF!))</f>
        <v>7657</v>
      </c>
      <c r="X137" s="106">
        <f t="shared" ref="X137:X150" si="54">P137*W137</f>
        <v>0</v>
      </c>
      <c r="Y137" s="107" t="s">
        <v>72</v>
      </c>
      <c r="Z137" s="103">
        <f t="shared" si="50"/>
        <v>0</v>
      </c>
      <c r="AA137" s="103">
        <f t="shared" si="51"/>
        <v>0</v>
      </c>
      <c r="AB137" s="128">
        <f t="shared" ref="AB137:AB150" si="55">IF(U137=0,"",L137/U137-1)</f>
        <v>0.60114927517304428</v>
      </c>
      <c r="AC137" s="128">
        <f t="shared" ref="AC137:AC150" si="56">IF(W137=0,"",L137/W137-1)</f>
        <v>0.60114927517304428</v>
      </c>
    </row>
    <row r="138" spans="1:29" ht="50.1" customHeight="1">
      <c r="A138" s="169"/>
      <c r="B138" s="169"/>
      <c r="C138" s="172"/>
      <c r="D138" s="172"/>
      <c r="E138" s="131"/>
      <c r="F138" s="175"/>
      <c r="G138" s="178"/>
      <c r="H138" s="189"/>
      <c r="I138" s="163"/>
      <c r="J138" s="166"/>
      <c r="K138" s="62" t="s">
        <v>134</v>
      </c>
      <c r="L138" s="63">
        <v>12260</v>
      </c>
      <c r="M138" s="63">
        <v>7657</v>
      </c>
      <c r="N138" s="142" t="s">
        <v>1114</v>
      </c>
      <c r="O138" s="127" t="s">
        <v>72</v>
      </c>
      <c r="P138" s="100"/>
      <c r="Q138" s="63">
        <f t="shared" si="52"/>
        <v>0</v>
      </c>
      <c r="R138" s="64"/>
      <c r="S138" s="67">
        <v>62</v>
      </c>
      <c r="T138" s="39"/>
      <c r="U138" s="106">
        <f>IF(EXACT(O138,Y138),M138,M138*(1-'Расчет ПРЕДЗАКАЗ'!$D$10))</f>
        <v>7657</v>
      </c>
      <c r="V138" s="106">
        <f t="shared" si="53"/>
        <v>0</v>
      </c>
      <c r="W138" s="106">
        <f>IF(EXACT(O138,Y138),M138,M138*(1-#REF!))</f>
        <v>7657</v>
      </c>
      <c r="X138" s="106">
        <f t="shared" si="54"/>
        <v>0</v>
      </c>
      <c r="Y138" s="107" t="s">
        <v>72</v>
      </c>
      <c r="Z138" s="103">
        <f t="shared" si="50"/>
        <v>0</v>
      </c>
      <c r="AA138" s="103">
        <f t="shared" si="51"/>
        <v>0</v>
      </c>
      <c r="AB138" s="128">
        <f t="shared" si="55"/>
        <v>0.60114927517304428</v>
      </c>
      <c r="AC138" s="128">
        <f t="shared" si="56"/>
        <v>0.60114927517304428</v>
      </c>
    </row>
    <row r="139" spans="1:29" ht="50.1" customHeight="1">
      <c r="A139" s="169"/>
      <c r="B139" s="169"/>
      <c r="C139" s="172"/>
      <c r="D139" s="172"/>
      <c r="E139" s="131"/>
      <c r="F139" s="175"/>
      <c r="G139" s="178"/>
      <c r="H139" s="189"/>
      <c r="I139" s="163"/>
      <c r="J139" s="166"/>
      <c r="K139" s="62" t="s">
        <v>84</v>
      </c>
      <c r="L139" s="63">
        <v>12260</v>
      </c>
      <c r="M139" s="63">
        <v>7657</v>
      </c>
      <c r="N139" s="142" t="s">
        <v>1115</v>
      </c>
      <c r="O139" s="127" t="s">
        <v>72</v>
      </c>
      <c r="P139" s="100"/>
      <c r="Q139" s="63">
        <f t="shared" si="52"/>
        <v>0</v>
      </c>
      <c r="R139" s="64"/>
      <c r="S139" s="67">
        <v>30</v>
      </c>
      <c r="T139" s="39"/>
      <c r="U139" s="106">
        <f>IF(EXACT(O139,Y139),M139,M139*(1-'Расчет ПРЕДЗАКАЗ'!$D$10))</f>
        <v>7657</v>
      </c>
      <c r="V139" s="106">
        <f t="shared" si="53"/>
        <v>0</v>
      </c>
      <c r="W139" s="106">
        <f>IF(EXACT(O139,Y139),M139,M139*(1-#REF!))</f>
        <v>7657</v>
      </c>
      <c r="X139" s="106">
        <f t="shared" si="54"/>
        <v>0</v>
      </c>
      <c r="Y139" s="107" t="s">
        <v>72</v>
      </c>
      <c r="Z139" s="103">
        <f t="shared" si="50"/>
        <v>0</v>
      </c>
      <c r="AA139" s="103">
        <f t="shared" si="51"/>
        <v>0</v>
      </c>
      <c r="AB139" s="128">
        <f t="shared" si="55"/>
        <v>0.60114927517304428</v>
      </c>
      <c r="AC139" s="128">
        <f t="shared" si="56"/>
        <v>0.60114927517304428</v>
      </c>
    </row>
    <row r="140" spans="1:29" ht="50.1" customHeight="1">
      <c r="A140" s="169"/>
      <c r="B140" s="169"/>
      <c r="C140" s="172"/>
      <c r="D140" s="172"/>
      <c r="E140" s="131"/>
      <c r="F140" s="175"/>
      <c r="G140" s="178"/>
      <c r="H140" s="189"/>
      <c r="I140" s="163"/>
      <c r="J140" s="166"/>
      <c r="K140" s="62" t="s">
        <v>137</v>
      </c>
      <c r="L140" s="63">
        <v>12260</v>
      </c>
      <c r="M140" s="63">
        <v>7657</v>
      </c>
      <c r="N140" s="142" t="s">
        <v>1116</v>
      </c>
      <c r="O140" s="127" t="s">
        <v>72</v>
      </c>
      <c r="P140" s="100"/>
      <c r="Q140" s="63">
        <f t="shared" si="52"/>
        <v>0</v>
      </c>
      <c r="R140" s="64"/>
      <c r="S140" s="67">
        <v>88</v>
      </c>
      <c r="T140" s="39"/>
      <c r="U140" s="106">
        <f>IF(EXACT(O140,Y140),M140,M140*(1-'Расчет ПРЕДЗАКАЗ'!$D$10))</f>
        <v>7657</v>
      </c>
      <c r="V140" s="106">
        <f t="shared" si="53"/>
        <v>0</v>
      </c>
      <c r="W140" s="106">
        <f>IF(EXACT(O140,Y140),M140,M140*(1-#REF!))</f>
        <v>7657</v>
      </c>
      <c r="X140" s="106">
        <f t="shared" si="54"/>
        <v>0</v>
      </c>
      <c r="Y140" s="107" t="s">
        <v>72</v>
      </c>
      <c r="Z140" s="103">
        <f t="shared" si="50"/>
        <v>0</v>
      </c>
      <c r="AA140" s="103">
        <f t="shared" si="51"/>
        <v>0</v>
      </c>
      <c r="AB140" s="128">
        <f t="shared" si="55"/>
        <v>0.60114927517304428</v>
      </c>
      <c r="AC140" s="128">
        <f t="shared" si="56"/>
        <v>0.60114927517304428</v>
      </c>
    </row>
    <row r="141" spans="1:29" ht="50.1" customHeight="1">
      <c r="A141" s="169"/>
      <c r="B141" s="169"/>
      <c r="C141" s="172"/>
      <c r="D141" s="172"/>
      <c r="E141" s="131"/>
      <c r="F141" s="175"/>
      <c r="G141" s="178"/>
      <c r="H141" s="189"/>
      <c r="I141" s="163"/>
      <c r="J141" s="166"/>
      <c r="K141" s="62" t="s">
        <v>86</v>
      </c>
      <c r="L141" s="63">
        <v>12260</v>
      </c>
      <c r="M141" s="63">
        <v>7657</v>
      </c>
      <c r="N141" s="142" t="s">
        <v>1117</v>
      </c>
      <c r="O141" s="127" t="s">
        <v>72</v>
      </c>
      <c r="P141" s="100"/>
      <c r="Q141" s="63">
        <f t="shared" si="52"/>
        <v>0</v>
      </c>
      <c r="R141" s="64"/>
      <c r="S141" s="67">
        <v>2</v>
      </c>
      <c r="T141" s="39"/>
      <c r="U141" s="106">
        <f>IF(EXACT(O141,Y141),M141,M141*(1-'Расчет ПРЕДЗАКАЗ'!$D$10))</f>
        <v>7657</v>
      </c>
      <c r="V141" s="106">
        <f t="shared" si="53"/>
        <v>0</v>
      </c>
      <c r="W141" s="106">
        <f>IF(EXACT(O141,Y141),M141,M141*(1-#REF!))</f>
        <v>7657</v>
      </c>
      <c r="X141" s="106">
        <f t="shared" si="54"/>
        <v>0</v>
      </c>
      <c r="Y141" s="107" t="s">
        <v>72</v>
      </c>
      <c r="Z141" s="103">
        <f t="shared" si="50"/>
        <v>0</v>
      </c>
      <c r="AA141" s="103">
        <f t="shared" si="51"/>
        <v>0</v>
      </c>
      <c r="AB141" s="128">
        <f t="shared" si="55"/>
        <v>0.60114927517304428</v>
      </c>
      <c r="AC141" s="128">
        <f t="shared" si="56"/>
        <v>0.60114927517304428</v>
      </c>
    </row>
    <row r="142" spans="1:29" ht="50.1" customHeight="1">
      <c r="A142" s="169"/>
      <c r="B142" s="169"/>
      <c r="C142" s="172"/>
      <c r="D142" s="172"/>
      <c r="E142" s="131"/>
      <c r="F142" s="175"/>
      <c r="G142" s="178"/>
      <c r="H142" s="189"/>
      <c r="I142" s="163"/>
      <c r="J142" s="166"/>
      <c r="K142" s="62" t="s">
        <v>88</v>
      </c>
      <c r="L142" s="63">
        <v>12260</v>
      </c>
      <c r="M142" s="63">
        <v>7657</v>
      </c>
      <c r="N142" s="142" t="s">
        <v>1118</v>
      </c>
      <c r="O142" s="127" t="s">
        <v>72</v>
      </c>
      <c r="P142" s="100"/>
      <c r="Q142" s="63">
        <f t="shared" si="52"/>
        <v>0</v>
      </c>
      <c r="R142" s="64"/>
      <c r="S142" s="67">
        <v>17</v>
      </c>
      <c r="T142" s="39"/>
      <c r="U142" s="106">
        <f>IF(EXACT(O142,Y142),M142,M142*(1-'Расчет ПРЕДЗАКАЗ'!$D$10))</f>
        <v>7657</v>
      </c>
      <c r="V142" s="106">
        <f t="shared" si="53"/>
        <v>0</v>
      </c>
      <c r="W142" s="106">
        <f>IF(EXACT(O142,Y142),M142,M142*(1-#REF!))</f>
        <v>7657</v>
      </c>
      <c r="X142" s="106">
        <f t="shared" si="54"/>
        <v>0</v>
      </c>
      <c r="Y142" s="107" t="s">
        <v>72</v>
      </c>
      <c r="Z142" s="103">
        <f t="shared" si="50"/>
        <v>0</v>
      </c>
      <c r="AA142" s="103">
        <f t="shared" si="51"/>
        <v>0</v>
      </c>
      <c r="AB142" s="128">
        <f t="shared" si="55"/>
        <v>0.60114927517304428</v>
      </c>
      <c r="AC142" s="128">
        <f t="shared" si="56"/>
        <v>0.60114927517304428</v>
      </c>
    </row>
    <row r="143" spans="1:29" ht="50.1" customHeight="1">
      <c r="A143" s="169"/>
      <c r="B143" s="169"/>
      <c r="C143" s="172"/>
      <c r="D143" s="172"/>
      <c r="E143" s="131"/>
      <c r="F143" s="175"/>
      <c r="G143" s="178"/>
      <c r="H143" s="189"/>
      <c r="I143" s="163"/>
      <c r="J143" s="166"/>
      <c r="K143" s="62" t="s">
        <v>109</v>
      </c>
      <c r="L143" s="63">
        <v>12260</v>
      </c>
      <c r="M143" s="63">
        <v>7657</v>
      </c>
      <c r="N143" s="142" t="s">
        <v>1119</v>
      </c>
      <c r="O143" s="127" t="s">
        <v>72</v>
      </c>
      <c r="P143" s="100"/>
      <c r="Q143" s="63">
        <f t="shared" si="52"/>
        <v>0</v>
      </c>
      <c r="R143" s="64"/>
      <c r="S143" s="67">
        <v>7</v>
      </c>
      <c r="T143" s="39"/>
      <c r="U143" s="106">
        <f>IF(EXACT(O143,Y143),M143,M143*(1-'Расчет ПРЕДЗАКАЗ'!$D$10))</f>
        <v>7657</v>
      </c>
      <c r="V143" s="106">
        <f t="shared" si="53"/>
        <v>0</v>
      </c>
      <c r="W143" s="106">
        <f>IF(EXACT(O143,Y143),M143,M143*(1-#REF!))</f>
        <v>7657</v>
      </c>
      <c r="X143" s="106">
        <f t="shared" si="54"/>
        <v>0</v>
      </c>
      <c r="Y143" s="107" t="s">
        <v>72</v>
      </c>
      <c r="Z143" s="103">
        <f t="shared" si="50"/>
        <v>0</v>
      </c>
      <c r="AA143" s="103">
        <f t="shared" si="51"/>
        <v>0</v>
      </c>
      <c r="AB143" s="128">
        <f t="shared" si="55"/>
        <v>0.60114927517304428</v>
      </c>
      <c r="AC143" s="128">
        <f t="shared" si="56"/>
        <v>0.60114927517304428</v>
      </c>
    </row>
    <row r="144" spans="1:29" ht="50.1" customHeight="1">
      <c r="A144" s="169"/>
      <c r="B144" s="169"/>
      <c r="C144" s="172"/>
      <c r="D144" s="172"/>
      <c r="E144" s="131"/>
      <c r="F144" s="175"/>
      <c r="G144" s="178"/>
      <c r="H144" s="189"/>
      <c r="I144" s="163"/>
      <c r="J144" s="166"/>
      <c r="K144" s="62" t="s">
        <v>142</v>
      </c>
      <c r="L144" s="63">
        <v>12260</v>
      </c>
      <c r="M144" s="63">
        <v>7657</v>
      </c>
      <c r="N144" s="142" t="s">
        <v>1120</v>
      </c>
      <c r="O144" s="127" t="s">
        <v>72</v>
      </c>
      <c r="P144" s="100"/>
      <c r="Q144" s="63">
        <f t="shared" si="52"/>
        <v>0</v>
      </c>
      <c r="R144" s="64"/>
      <c r="S144" s="67">
        <v>7</v>
      </c>
      <c r="T144" s="39"/>
      <c r="U144" s="106">
        <f>IF(EXACT(O144,Y144),M144,M144*(1-'Расчет ПРЕДЗАКАЗ'!$D$10))</f>
        <v>7657</v>
      </c>
      <c r="V144" s="106">
        <f t="shared" si="53"/>
        <v>0</v>
      </c>
      <c r="W144" s="106">
        <f>IF(EXACT(O144,Y144),M144,M144*(1-#REF!))</f>
        <v>7657</v>
      </c>
      <c r="X144" s="106">
        <f t="shared" si="54"/>
        <v>0</v>
      </c>
      <c r="Y144" s="107" t="s">
        <v>72</v>
      </c>
      <c r="Z144" s="103">
        <f t="shared" si="50"/>
        <v>0</v>
      </c>
      <c r="AA144" s="103">
        <f t="shared" si="51"/>
        <v>0</v>
      </c>
      <c r="AB144" s="128">
        <f t="shared" si="55"/>
        <v>0.60114927517304428</v>
      </c>
      <c r="AC144" s="128">
        <f t="shared" si="56"/>
        <v>0.60114927517304428</v>
      </c>
    </row>
    <row r="145" spans="1:29" ht="50.1" customHeight="1">
      <c r="A145" s="169"/>
      <c r="B145" s="169"/>
      <c r="C145" s="172"/>
      <c r="D145" s="172"/>
      <c r="E145" s="131"/>
      <c r="F145" s="175"/>
      <c r="G145" s="178"/>
      <c r="H145" s="189"/>
      <c r="I145" s="163"/>
      <c r="J145" s="166"/>
      <c r="K145" s="62"/>
      <c r="L145" s="63"/>
      <c r="M145" s="63"/>
      <c r="N145" s="143"/>
      <c r="O145" s="127"/>
      <c r="P145" s="100"/>
      <c r="Q145" s="63">
        <f t="shared" si="52"/>
        <v>0</v>
      </c>
      <c r="R145" s="65"/>
      <c r="S145" s="67"/>
      <c r="T145" s="40"/>
      <c r="U145" s="106">
        <f>IF(EXACT(O145,Y145),M145,M145*(1-'Расчет ПРЕДЗАКАЗ'!$D$10))</f>
        <v>0</v>
      </c>
      <c r="V145" s="106">
        <f t="shared" si="53"/>
        <v>0</v>
      </c>
      <c r="W145" s="106" t="e">
        <f>IF(EXACT(O145,Y145),M145,M145*(1-#REF!))</f>
        <v>#REF!</v>
      </c>
      <c r="X145" s="106" t="e">
        <f t="shared" si="54"/>
        <v>#REF!</v>
      </c>
      <c r="Y145" s="107" t="s">
        <v>72</v>
      </c>
      <c r="Z145" s="103">
        <f t="shared" si="50"/>
        <v>0</v>
      </c>
      <c r="AA145" s="103">
        <f t="shared" si="51"/>
        <v>0</v>
      </c>
      <c r="AB145" s="128" t="str">
        <f t="shared" si="55"/>
        <v/>
      </c>
      <c r="AC145" s="128" t="e">
        <f t="shared" si="56"/>
        <v>#REF!</v>
      </c>
    </row>
    <row r="146" spans="1:29" ht="50.1" customHeight="1">
      <c r="A146" s="169"/>
      <c r="B146" s="169"/>
      <c r="C146" s="172"/>
      <c r="D146" s="172"/>
      <c r="E146" s="131"/>
      <c r="F146" s="175"/>
      <c r="G146" s="178"/>
      <c r="H146" s="189"/>
      <c r="I146" s="163"/>
      <c r="J146" s="166"/>
      <c r="K146" s="62"/>
      <c r="L146" s="63"/>
      <c r="M146" s="63"/>
      <c r="N146" s="65"/>
      <c r="O146" s="127"/>
      <c r="P146" s="100"/>
      <c r="Q146" s="63">
        <f t="shared" si="52"/>
        <v>0</v>
      </c>
      <c r="R146" s="65"/>
      <c r="S146" s="67"/>
      <c r="T146" s="40"/>
      <c r="U146" s="106">
        <f>IF(EXACT(O146,Y146),M146,M146*(1-'Расчет ПРЕДЗАКАЗ'!$D$10))</f>
        <v>0</v>
      </c>
      <c r="V146" s="106">
        <f t="shared" si="53"/>
        <v>0</v>
      </c>
      <c r="W146" s="106" t="e">
        <f>IF(EXACT(O146,Y146),M146,M146*(1-#REF!))</f>
        <v>#REF!</v>
      </c>
      <c r="X146" s="106" t="e">
        <f t="shared" si="54"/>
        <v>#REF!</v>
      </c>
      <c r="Y146" s="107" t="s">
        <v>72</v>
      </c>
      <c r="Z146" s="103">
        <f t="shared" si="50"/>
        <v>0</v>
      </c>
      <c r="AA146" s="103">
        <f t="shared" si="51"/>
        <v>0</v>
      </c>
      <c r="AB146" s="128" t="str">
        <f t="shared" si="55"/>
        <v/>
      </c>
      <c r="AC146" s="128" t="e">
        <f t="shared" si="56"/>
        <v>#REF!</v>
      </c>
    </row>
    <row r="147" spans="1:29" ht="50.1" customHeight="1">
      <c r="A147" s="169"/>
      <c r="B147" s="169"/>
      <c r="C147" s="172"/>
      <c r="D147" s="172"/>
      <c r="E147" s="131"/>
      <c r="F147" s="175"/>
      <c r="G147" s="178"/>
      <c r="H147" s="189"/>
      <c r="I147" s="163"/>
      <c r="J147" s="166"/>
      <c r="K147" s="62"/>
      <c r="L147" s="63"/>
      <c r="M147" s="63"/>
      <c r="N147" s="65"/>
      <c r="O147" s="127"/>
      <c r="P147" s="100"/>
      <c r="Q147" s="63">
        <f t="shared" si="52"/>
        <v>0</v>
      </c>
      <c r="R147" s="65"/>
      <c r="S147" s="67"/>
      <c r="T147" s="40"/>
      <c r="U147" s="106">
        <f>IF(EXACT(O147,Y147),M147,M147*(1-'Расчет ПРЕДЗАКАЗ'!$D$10))</f>
        <v>0</v>
      </c>
      <c r="V147" s="106">
        <f t="shared" si="53"/>
        <v>0</v>
      </c>
      <c r="W147" s="106" t="e">
        <f>IF(EXACT(O147,Y147),M147,M147*(1-#REF!))</f>
        <v>#REF!</v>
      </c>
      <c r="X147" s="106" t="e">
        <f t="shared" si="54"/>
        <v>#REF!</v>
      </c>
      <c r="Y147" s="107" t="s">
        <v>72</v>
      </c>
      <c r="Z147" s="103">
        <f t="shared" si="50"/>
        <v>0</v>
      </c>
      <c r="AA147" s="103">
        <f t="shared" si="51"/>
        <v>0</v>
      </c>
      <c r="AB147" s="128" t="str">
        <f t="shared" si="55"/>
        <v/>
      </c>
      <c r="AC147" s="128" t="e">
        <f t="shared" si="56"/>
        <v>#REF!</v>
      </c>
    </row>
    <row r="148" spans="1:29" ht="50.1" customHeight="1">
      <c r="A148" s="169"/>
      <c r="B148" s="169"/>
      <c r="C148" s="172"/>
      <c r="D148" s="172"/>
      <c r="E148" s="131"/>
      <c r="F148" s="175"/>
      <c r="G148" s="178"/>
      <c r="H148" s="189"/>
      <c r="I148" s="163"/>
      <c r="J148" s="166"/>
      <c r="K148" s="62"/>
      <c r="L148" s="63"/>
      <c r="M148" s="63"/>
      <c r="N148" s="65"/>
      <c r="O148" s="127"/>
      <c r="P148" s="100"/>
      <c r="Q148" s="63">
        <f t="shared" si="52"/>
        <v>0</v>
      </c>
      <c r="R148" s="65"/>
      <c r="S148" s="67"/>
      <c r="T148" s="40"/>
      <c r="U148" s="106">
        <f>IF(EXACT(O148,Y148),M148,M148*(1-'Расчет ПРЕДЗАКАЗ'!$D$10))</f>
        <v>0</v>
      </c>
      <c r="V148" s="106">
        <f t="shared" si="53"/>
        <v>0</v>
      </c>
      <c r="W148" s="106" t="e">
        <f>IF(EXACT(O148,Y148),M148,M148*(1-#REF!))</f>
        <v>#REF!</v>
      </c>
      <c r="X148" s="106" t="e">
        <f t="shared" si="54"/>
        <v>#REF!</v>
      </c>
      <c r="Y148" s="107" t="s">
        <v>72</v>
      </c>
      <c r="Z148" s="103">
        <f t="shared" si="50"/>
        <v>0</v>
      </c>
      <c r="AA148" s="103">
        <f t="shared" si="51"/>
        <v>0</v>
      </c>
      <c r="AB148" s="128" t="str">
        <f t="shared" si="55"/>
        <v/>
      </c>
      <c r="AC148" s="128" t="e">
        <f t="shared" si="56"/>
        <v>#REF!</v>
      </c>
    </row>
    <row r="149" spans="1:29" ht="50.1" customHeight="1">
      <c r="A149" s="169"/>
      <c r="B149" s="169"/>
      <c r="C149" s="172"/>
      <c r="D149" s="172"/>
      <c r="E149" s="131"/>
      <c r="F149" s="175"/>
      <c r="G149" s="178"/>
      <c r="H149" s="189"/>
      <c r="I149" s="163"/>
      <c r="J149" s="166"/>
      <c r="K149" s="62"/>
      <c r="L149" s="63"/>
      <c r="M149" s="63"/>
      <c r="N149" s="65"/>
      <c r="O149" s="127"/>
      <c r="P149" s="100"/>
      <c r="Q149" s="63">
        <f t="shared" si="52"/>
        <v>0</v>
      </c>
      <c r="R149" s="65"/>
      <c r="S149" s="67"/>
      <c r="T149" s="40"/>
      <c r="U149" s="106">
        <f>IF(EXACT(O149,Y149),M149,M149*(1-'Расчет ПРЕДЗАКАЗ'!$D$10))</f>
        <v>0</v>
      </c>
      <c r="V149" s="106">
        <f t="shared" si="53"/>
        <v>0</v>
      </c>
      <c r="W149" s="106" t="e">
        <f>IF(EXACT(O149,Y149),M149,M149*(1-#REF!))</f>
        <v>#REF!</v>
      </c>
      <c r="X149" s="106" t="e">
        <f t="shared" si="54"/>
        <v>#REF!</v>
      </c>
      <c r="Y149" s="107" t="s">
        <v>72</v>
      </c>
      <c r="Z149" s="103">
        <f t="shared" si="50"/>
        <v>0</v>
      </c>
      <c r="AA149" s="103">
        <f t="shared" si="51"/>
        <v>0</v>
      </c>
      <c r="AB149" s="128" t="str">
        <f t="shared" si="55"/>
        <v/>
      </c>
      <c r="AC149" s="128" t="e">
        <f t="shared" si="56"/>
        <v>#REF!</v>
      </c>
    </row>
    <row r="150" spans="1:29" ht="50.1" customHeight="1">
      <c r="A150" s="170"/>
      <c r="B150" s="170"/>
      <c r="C150" s="173"/>
      <c r="D150" s="173"/>
      <c r="E150" s="132"/>
      <c r="F150" s="176"/>
      <c r="G150" s="179"/>
      <c r="H150" s="190"/>
      <c r="I150" s="164"/>
      <c r="J150" s="167"/>
      <c r="K150" s="62"/>
      <c r="L150" s="63"/>
      <c r="M150" s="63"/>
      <c r="N150" s="65"/>
      <c r="O150" s="127"/>
      <c r="P150" s="100"/>
      <c r="Q150" s="63">
        <f t="shared" si="52"/>
        <v>0</v>
      </c>
      <c r="R150" s="65"/>
      <c r="S150" s="67"/>
      <c r="T150" s="40"/>
      <c r="U150" s="106">
        <f>IF(EXACT(O150,Y150),M150,M150*(1-'Расчет ПРЕДЗАКАЗ'!$D$10))</f>
        <v>0</v>
      </c>
      <c r="V150" s="106">
        <f t="shared" si="53"/>
        <v>0</v>
      </c>
      <c r="W150" s="106" t="e">
        <f>IF(EXACT(O150,Y150),M150,M150*(1-#REF!))</f>
        <v>#REF!</v>
      </c>
      <c r="X150" s="106" t="e">
        <f t="shared" si="54"/>
        <v>#REF!</v>
      </c>
      <c r="Y150" s="107" t="s">
        <v>72</v>
      </c>
      <c r="Z150" s="103">
        <f t="shared" si="50"/>
        <v>0</v>
      </c>
      <c r="AA150" s="103">
        <f t="shared" si="51"/>
        <v>0</v>
      </c>
      <c r="AB150" s="128" t="str">
        <f t="shared" si="55"/>
        <v/>
      </c>
      <c r="AC150" s="128" t="e">
        <f t="shared" si="56"/>
        <v>#REF!</v>
      </c>
    </row>
    <row r="151" spans="1:29" ht="11.25" customHeight="1" thickBot="1"/>
    <row r="152" spans="1:29" ht="50.1" customHeight="1">
      <c r="A152" s="168">
        <v>113</v>
      </c>
      <c r="B152" s="168" t="s">
        <v>1121</v>
      </c>
      <c r="C152" s="171" t="s">
        <v>1122</v>
      </c>
      <c r="D152" s="171" t="s">
        <v>77</v>
      </c>
      <c r="E152" s="130"/>
      <c r="F152" s="174" t="s">
        <v>1123</v>
      </c>
      <c r="G152" s="177" t="s">
        <v>1124</v>
      </c>
      <c r="H152" s="162" t="s">
        <v>1125</v>
      </c>
      <c r="I152" s="162" t="s">
        <v>1126</v>
      </c>
      <c r="J152" s="165" t="s">
        <v>19</v>
      </c>
      <c r="K152" s="62" t="s">
        <v>82</v>
      </c>
      <c r="L152" s="63">
        <v>15890</v>
      </c>
      <c r="M152" s="63">
        <v>9925</v>
      </c>
      <c r="N152" s="142" t="s">
        <v>1127</v>
      </c>
      <c r="O152" s="127"/>
      <c r="P152" s="100"/>
      <c r="Q152" s="63">
        <f>P152*M152</f>
        <v>0</v>
      </c>
      <c r="R152" s="64"/>
      <c r="S152" s="67">
        <v>58</v>
      </c>
      <c r="T152" s="39"/>
      <c r="U152" s="106">
        <f>IF(EXACT(O152,Y152),M152,M152*(1-'Расчет ПРЕДЗАКАЗ'!$D$10))</f>
        <v>9726.5</v>
      </c>
      <c r="V152" s="106">
        <f>P152*U152</f>
        <v>0</v>
      </c>
      <c r="W152" s="106" t="e">
        <f>IF(EXACT(O152,Y152),M152,M152*(1-#REF!))</f>
        <v>#REF!</v>
      </c>
      <c r="X152" s="123" t="e">
        <f>P152*W152</f>
        <v>#REF!</v>
      </c>
      <c r="Y152" s="124" t="s">
        <v>72</v>
      </c>
      <c r="Z152" s="103">
        <f t="shared" ref="Z152:Z166" si="57">IF(EXACT(O152,Y152),Q152,0)</f>
        <v>0</v>
      </c>
      <c r="AA152" s="103">
        <f t="shared" ref="AA152:AA166" si="58">IF(Z152=0,Q152,0)</f>
        <v>0</v>
      </c>
      <c r="AB152" s="128">
        <f>IF(U152=0,"",L152/U152-1)</f>
        <v>0.63368118028067655</v>
      </c>
      <c r="AC152" s="128" t="e">
        <f>IF(W152=0,"",L152/W152-1)</f>
        <v>#REF!</v>
      </c>
    </row>
    <row r="153" spans="1:29" ht="50.1" customHeight="1">
      <c r="A153" s="169"/>
      <c r="B153" s="169"/>
      <c r="C153" s="172"/>
      <c r="D153" s="172"/>
      <c r="E153" s="131"/>
      <c r="F153" s="175"/>
      <c r="G153" s="178"/>
      <c r="H153" s="189"/>
      <c r="I153" s="163"/>
      <c r="J153" s="166"/>
      <c r="K153" s="62" t="s">
        <v>104</v>
      </c>
      <c r="L153" s="63">
        <v>15890</v>
      </c>
      <c r="M153" s="63">
        <v>9925</v>
      </c>
      <c r="N153" s="142" t="s">
        <v>1128</v>
      </c>
      <c r="O153" s="127"/>
      <c r="P153" s="100"/>
      <c r="Q153" s="63">
        <f t="shared" ref="Q153:Q166" si="59">P153*M153</f>
        <v>0</v>
      </c>
      <c r="R153" s="64"/>
      <c r="S153" s="67">
        <v>110</v>
      </c>
      <c r="T153" s="39"/>
      <c r="U153" s="106">
        <f>IF(EXACT(O153,Y153),M153,M153*(1-'Расчет ПРЕДЗАКАЗ'!$D$10))</f>
        <v>9726.5</v>
      </c>
      <c r="V153" s="106">
        <f t="shared" ref="V153:V166" si="60">P153*U153</f>
        <v>0</v>
      </c>
      <c r="W153" s="106" t="e">
        <f>IF(EXACT(O153,Y153),M153,M153*(1-#REF!))</f>
        <v>#REF!</v>
      </c>
      <c r="X153" s="106" t="e">
        <f t="shared" ref="X153:X166" si="61">P153*W153</f>
        <v>#REF!</v>
      </c>
      <c r="Y153" s="107" t="s">
        <v>72</v>
      </c>
      <c r="Z153" s="103">
        <f t="shared" si="57"/>
        <v>0</v>
      </c>
      <c r="AA153" s="103">
        <f t="shared" si="58"/>
        <v>0</v>
      </c>
      <c r="AB153" s="128">
        <f t="shared" ref="AB153:AB166" si="62">IF(U153=0,"",L153/U153-1)</f>
        <v>0.63368118028067655</v>
      </c>
      <c r="AC153" s="128" t="e">
        <f t="shared" ref="AC153:AC166" si="63">IF(W153=0,"",L153/W153-1)</f>
        <v>#REF!</v>
      </c>
    </row>
    <row r="154" spans="1:29" ht="50.1" customHeight="1">
      <c r="A154" s="169"/>
      <c r="B154" s="169"/>
      <c r="C154" s="172"/>
      <c r="D154" s="172"/>
      <c r="E154" s="131"/>
      <c r="F154" s="175"/>
      <c r="G154" s="178"/>
      <c r="H154" s="189"/>
      <c r="I154" s="163"/>
      <c r="J154" s="166"/>
      <c r="K154" s="62" t="s">
        <v>134</v>
      </c>
      <c r="L154" s="63">
        <v>15890</v>
      </c>
      <c r="M154" s="63">
        <v>9925</v>
      </c>
      <c r="N154" s="142" t="s">
        <v>1129</v>
      </c>
      <c r="O154" s="127"/>
      <c r="P154" s="100"/>
      <c r="Q154" s="63">
        <f t="shared" si="59"/>
        <v>0</v>
      </c>
      <c r="R154" s="64"/>
      <c r="S154" s="67">
        <v>55</v>
      </c>
      <c r="T154" s="39"/>
      <c r="U154" s="106">
        <f>IF(EXACT(O154,Y154),M154,M154*(1-'Расчет ПРЕДЗАКАЗ'!$D$10))</f>
        <v>9726.5</v>
      </c>
      <c r="V154" s="106">
        <f t="shared" si="60"/>
        <v>0</v>
      </c>
      <c r="W154" s="106" t="e">
        <f>IF(EXACT(O154,Y154),M154,M154*(1-#REF!))</f>
        <v>#REF!</v>
      </c>
      <c r="X154" s="106" t="e">
        <f t="shared" si="61"/>
        <v>#REF!</v>
      </c>
      <c r="Y154" s="107" t="s">
        <v>72</v>
      </c>
      <c r="Z154" s="103">
        <f t="shared" si="57"/>
        <v>0</v>
      </c>
      <c r="AA154" s="103">
        <f t="shared" si="58"/>
        <v>0</v>
      </c>
      <c r="AB154" s="128">
        <f t="shared" si="62"/>
        <v>0.63368118028067655</v>
      </c>
      <c r="AC154" s="128" t="e">
        <f t="shared" si="63"/>
        <v>#REF!</v>
      </c>
    </row>
    <row r="155" spans="1:29" ht="50.1" customHeight="1">
      <c r="A155" s="169"/>
      <c r="B155" s="169"/>
      <c r="C155" s="172"/>
      <c r="D155" s="172"/>
      <c r="E155" s="131"/>
      <c r="F155" s="175"/>
      <c r="G155" s="178"/>
      <c r="H155" s="189"/>
      <c r="I155" s="163"/>
      <c r="J155" s="166"/>
      <c r="K155" s="62" t="s">
        <v>84</v>
      </c>
      <c r="L155" s="63">
        <v>15890</v>
      </c>
      <c r="M155" s="63">
        <v>9925</v>
      </c>
      <c r="N155" s="142" t="s">
        <v>1130</v>
      </c>
      <c r="O155" s="127"/>
      <c r="P155" s="100"/>
      <c r="Q155" s="63">
        <f t="shared" si="59"/>
        <v>0</v>
      </c>
      <c r="R155" s="64"/>
      <c r="S155" s="67">
        <v>98</v>
      </c>
      <c r="T155" s="39"/>
      <c r="U155" s="106">
        <f>IF(EXACT(O155,Y155),M155,M155*(1-'Расчет ПРЕДЗАКАЗ'!$D$10))</f>
        <v>9726.5</v>
      </c>
      <c r="V155" s="106">
        <f t="shared" si="60"/>
        <v>0</v>
      </c>
      <c r="W155" s="106" t="e">
        <f>IF(EXACT(O155,Y155),M155,M155*(1-#REF!))</f>
        <v>#REF!</v>
      </c>
      <c r="X155" s="106" t="e">
        <f t="shared" si="61"/>
        <v>#REF!</v>
      </c>
      <c r="Y155" s="107" t="s">
        <v>72</v>
      </c>
      <c r="Z155" s="103">
        <f t="shared" si="57"/>
        <v>0</v>
      </c>
      <c r="AA155" s="103">
        <f t="shared" si="58"/>
        <v>0</v>
      </c>
      <c r="AB155" s="128">
        <f t="shared" si="62"/>
        <v>0.63368118028067655</v>
      </c>
      <c r="AC155" s="128" t="e">
        <f t="shared" si="63"/>
        <v>#REF!</v>
      </c>
    </row>
    <row r="156" spans="1:29" ht="50.1" customHeight="1">
      <c r="A156" s="169"/>
      <c r="B156" s="169"/>
      <c r="C156" s="172"/>
      <c r="D156" s="172"/>
      <c r="E156" s="131"/>
      <c r="F156" s="175"/>
      <c r="G156" s="178"/>
      <c r="H156" s="189"/>
      <c r="I156" s="163"/>
      <c r="J156" s="166"/>
      <c r="K156" s="62" t="s">
        <v>137</v>
      </c>
      <c r="L156" s="63">
        <v>15890</v>
      </c>
      <c r="M156" s="63">
        <v>9925</v>
      </c>
      <c r="N156" s="142" t="s">
        <v>1131</v>
      </c>
      <c r="O156" s="127"/>
      <c r="P156" s="100"/>
      <c r="Q156" s="63">
        <f t="shared" si="59"/>
        <v>0</v>
      </c>
      <c r="R156" s="64"/>
      <c r="S156" s="67">
        <v>107</v>
      </c>
      <c r="T156" s="39"/>
      <c r="U156" s="106">
        <f>IF(EXACT(O156,Y156),M156,M156*(1-'Расчет ПРЕДЗАКАЗ'!$D$10))</f>
        <v>9726.5</v>
      </c>
      <c r="V156" s="106">
        <f t="shared" si="60"/>
        <v>0</v>
      </c>
      <c r="W156" s="106" t="e">
        <f>IF(EXACT(O156,Y156),M156,M156*(1-#REF!))</f>
        <v>#REF!</v>
      </c>
      <c r="X156" s="106" t="e">
        <f t="shared" si="61"/>
        <v>#REF!</v>
      </c>
      <c r="Y156" s="107" t="s">
        <v>72</v>
      </c>
      <c r="Z156" s="103">
        <f t="shared" si="57"/>
        <v>0</v>
      </c>
      <c r="AA156" s="103">
        <f t="shared" si="58"/>
        <v>0</v>
      </c>
      <c r="AB156" s="128">
        <f t="shared" si="62"/>
        <v>0.63368118028067655</v>
      </c>
      <c r="AC156" s="128" t="e">
        <f t="shared" si="63"/>
        <v>#REF!</v>
      </c>
    </row>
    <row r="157" spans="1:29" ht="50.1" customHeight="1">
      <c r="A157" s="169"/>
      <c r="B157" s="169"/>
      <c r="C157" s="172"/>
      <c r="D157" s="172"/>
      <c r="E157" s="131"/>
      <c r="F157" s="175"/>
      <c r="G157" s="178"/>
      <c r="H157" s="189"/>
      <c r="I157" s="163"/>
      <c r="J157" s="166"/>
      <c r="K157" s="62" t="s">
        <v>86</v>
      </c>
      <c r="L157" s="63">
        <v>15890</v>
      </c>
      <c r="M157" s="63">
        <v>9925</v>
      </c>
      <c r="N157" s="142" t="s">
        <v>1132</v>
      </c>
      <c r="O157" s="127"/>
      <c r="P157" s="100"/>
      <c r="Q157" s="63">
        <f t="shared" si="59"/>
        <v>0</v>
      </c>
      <c r="R157" s="64"/>
      <c r="S157" s="67">
        <v>32</v>
      </c>
      <c r="T157" s="39"/>
      <c r="U157" s="106">
        <f>IF(EXACT(O157,Y157),M157,M157*(1-'Расчет ПРЕДЗАКАЗ'!$D$10))</f>
        <v>9726.5</v>
      </c>
      <c r="V157" s="106">
        <f t="shared" si="60"/>
        <v>0</v>
      </c>
      <c r="W157" s="106" t="e">
        <f>IF(EXACT(O157,Y157),M157,M157*(1-#REF!))</f>
        <v>#REF!</v>
      </c>
      <c r="X157" s="106" t="e">
        <f t="shared" si="61"/>
        <v>#REF!</v>
      </c>
      <c r="Y157" s="107" t="s">
        <v>72</v>
      </c>
      <c r="Z157" s="103">
        <f t="shared" si="57"/>
        <v>0</v>
      </c>
      <c r="AA157" s="103">
        <f t="shared" si="58"/>
        <v>0</v>
      </c>
      <c r="AB157" s="128">
        <f t="shared" si="62"/>
        <v>0.63368118028067655</v>
      </c>
      <c r="AC157" s="128" t="e">
        <f t="shared" si="63"/>
        <v>#REF!</v>
      </c>
    </row>
    <row r="158" spans="1:29" ht="50.1" customHeight="1">
      <c r="A158" s="169"/>
      <c r="B158" s="169"/>
      <c r="C158" s="172"/>
      <c r="D158" s="172"/>
      <c r="E158" s="131"/>
      <c r="F158" s="175"/>
      <c r="G158" s="178"/>
      <c r="H158" s="189"/>
      <c r="I158" s="163"/>
      <c r="J158" s="166"/>
      <c r="K158" s="62" t="s">
        <v>88</v>
      </c>
      <c r="L158" s="63">
        <v>15890</v>
      </c>
      <c r="M158" s="63">
        <v>9925</v>
      </c>
      <c r="N158" s="142" t="s">
        <v>1133</v>
      </c>
      <c r="O158" s="127"/>
      <c r="P158" s="100"/>
      <c r="Q158" s="63">
        <f t="shared" si="59"/>
        <v>0</v>
      </c>
      <c r="R158" s="64"/>
      <c r="S158" s="67">
        <v>55</v>
      </c>
      <c r="T158" s="39"/>
      <c r="U158" s="106">
        <f>IF(EXACT(O158,Y158),M158,M158*(1-'Расчет ПРЕДЗАКАЗ'!$D$10))</f>
        <v>9726.5</v>
      </c>
      <c r="V158" s="106">
        <f t="shared" si="60"/>
        <v>0</v>
      </c>
      <c r="W158" s="106" t="e">
        <f>IF(EXACT(O158,Y158),M158,M158*(1-#REF!))</f>
        <v>#REF!</v>
      </c>
      <c r="X158" s="106" t="e">
        <f t="shared" si="61"/>
        <v>#REF!</v>
      </c>
      <c r="Y158" s="107" t="s">
        <v>72</v>
      </c>
      <c r="Z158" s="103">
        <f t="shared" si="57"/>
        <v>0</v>
      </c>
      <c r="AA158" s="103">
        <f t="shared" si="58"/>
        <v>0</v>
      </c>
      <c r="AB158" s="128">
        <f t="shared" si="62"/>
        <v>0.63368118028067655</v>
      </c>
      <c r="AC158" s="128" t="e">
        <f t="shared" si="63"/>
        <v>#REF!</v>
      </c>
    </row>
    <row r="159" spans="1:29" ht="50.1" customHeight="1">
      <c r="A159" s="169"/>
      <c r="B159" s="169"/>
      <c r="C159" s="172"/>
      <c r="D159" s="172"/>
      <c r="E159" s="131"/>
      <c r="F159" s="175"/>
      <c r="G159" s="178"/>
      <c r="H159" s="189"/>
      <c r="I159" s="163"/>
      <c r="J159" s="166"/>
      <c r="K159" s="62" t="s">
        <v>109</v>
      </c>
      <c r="L159" s="63">
        <v>15890</v>
      </c>
      <c r="M159" s="63">
        <v>9925</v>
      </c>
      <c r="N159" s="142" t="s">
        <v>1134</v>
      </c>
      <c r="O159" s="127"/>
      <c r="P159" s="100"/>
      <c r="Q159" s="63">
        <f t="shared" si="59"/>
        <v>0</v>
      </c>
      <c r="R159" s="64"/>
      <c r="S159" s="67">
        <v>7</v>
      </c>
      <c r="T159" s="39"/>
      <c r="U159" s="106">
        <f>IF(EXACT(O159,Y159),M159,M159*(1-'Расчет ПРЕДЗАКАЗ'!$D$10))</f>
        <v>9726.5</v>
      </c>
      <c r="V159" s="106">
        <f t="shared" si="60"/>
        <v>0</v>
      </c>
      <c r="W159" s="106" t="e">
        <f>IF(EXACT(O159,Y159),M159,M159*(1-#REF!))</f>
        <v>#REF!</v>
      </c>
      <c r="X159" s="106" t="e">
        <f t="shared" si="61"/>
        <v>#REF!</v>
      </c>
      <c r="Y159" s="107" t="s">
        <v>72</v>
      </c>
      <c r="Z159" s="103">
        <f t="shared" si="57"/>
        <v>0</v>
      </c>
      <c r="AA159" s="103">
        <f t="shared" si="58"/>
        <v>0</v>
      </c>
      <c r="AB159" s="128">
        <f t="shared" si="62"/>
        <v>0.63368118028067655</v>
      </c>
      <c r="AC159" s="128" t="e">
        <f t="shared" si="63"/>
        <v>#REF!</v>
      </c>
    </row>
    <row r="160" spans="1:29" ht="50.1" customHeight="1">
      <c r="A160" s="169"/>
      <c r="B160" s="169"/>
      <c r="C160" s="172"/>
      <c r="D160" s="172"/>
      <c r="E160" s="131"/>
      <c r="F160" s="175"/>
      <c r="G160" s="178"/>
      <c r="H160" s="189"/>
      <c r="I160" s="163"/>
      <c r="J160" s="166"/>
      <c r="K160" s="62" t="s">
        <v>142</v>
      </c>
      <c r="L160" s="63">
        <v>15890</v>
      </c>
      <c r="M160" s="63">
        <v>9925</v>
      </c>
      <c r="N160" s="142" t="s">
        <v>1135</v>
      </c>
      <c r="O160" s="127"/>
      <c r="P160" s="100"/>
      <c r="Q160" s="63">
        <f t="shared" si="59"/>
        <v>0</v>
      </c>
      <c r="R160" s="64"/>
      <c r="S160" s="67">
        <v>19</v>
      </c>
      <c r="T160" s="39"/>
      <c r="U160" s="106">
        <f>IF(EXACT(O160,Y160),M160,M160*(1-'Расчет ПРЕДЗАКАЗ'!$D$10))</f>
        <v>9726.5</v>
      </c>
      <c r="V160" s="106">
        <f t="shared" si="60"/>
        <v>0</v>
      </c>
      <c r="W160" s="106" t="e">
        <f>IF(EXACT(O160,Y160),M160,M160*(1-#REF!))</f>
        <v>#REF!</v>
      </c>
      <c r="X160" s="106" t="e">
        <f t="shared" si="61"/>
        <v>#REF!</v>
      </c>
      <c r="Y160" s="107" t="s">
        <v>72</v>
      </c>
      <c r="Z160" s="103">
        <f t="shared" si="57"/>
        <v>0</v>
      </c>
      <c r="AA160" s="103">
        <f t="shared" si="58"/>
        <v>0</v>
      </c>
      <c r="AB160" s="128">
        <f t="shared" si="62"/>
        <v>0.63368118028067655</v>
      </c>
      <c r="AC160" s="128" t="e">
        <f t="shared" si="63"/>
        <v>#REF!</v>
      </c>
    </row>
    <row r="161" spans="1:29" ht="50.1" customHeight="1">
      <c r="A161" s="169"/>
      <c r="B161" s="169"/>
      <c r="C161" s="172"/>
      <c r="D161" s="172"/>
      <c r="E161" s="131"/>
      <c r="F161" s="175"/>
      <c r="G161" s="178"/>
      <c r="H161" s="189"/>
      <c r="I161" s="163"/>
      <c r="J161" s="166"/>
      <c r="K161" s="62" t="s">
        <v>1106</v>
      </c>
      <c r="L161" s="63">
        <v>15890</v>
      </c>
      <c r="M161" s="63">
        <v>9925</v>
      </c>
      <c r="N161" s="143" t="s">
        <v>1136</v>
      </c>
      <c r="O161" s="127"/>
      <c r="P161" s="100"/>
      <c r="Q161" s="63">
        <f t="shared" si="59"/>
        <v>0</v>
      </c>
      <c r="R161" s="65"/>
      <c r="S161" s="67">
        <v>1</v>
      </c>
      <c r="T161" s="40"/>
      <c r="U161" s="106">
        <f>IF(EXACT(O161,Y161),M161,M161*(1-'Расчет ПРЕДЗАКАЗ'!$D$10))</f>
        <v>9726.5</v>
      </c>
      <c r="V161" s="106">
        <f t="shared" si="60"/>
        <v>0</v>
      </c>
      <c r="W161" s="106" t="e">
        <f>IF(EXACT(O161,Y161),M161,M161*(1-#REF!))</f>
        <v>#REF!</v>
      </c>
      <c r="X161" s="106" t="e">
        <f t="shared" si="61"/>
        <v>#REF!</v>
      </c>
      <c r="Y161" s="107" t="s">
        <v>72</v>
      </c>
      <c r="Z161" s="103">
        <f t="shared" si="57"/>
        <v>0</v>
      </c>
      <c r="AA161" s="103">
        <f t="shared" si="58"/>
        <v>0</v>
      </c>
      <c r="AB161" s="128">
        <f t="shared" si="62"/>
        <v>0.63368118028067655</v>
      </c>
      <c r="AC161" s="128" t="e">
        <f t="shared" si="63"/>
        <v>#REF!</v>
      </c>
    </row>
    <row r="162" spans="1:29" ht="50.1" customHeight="1">
      <c r="A162" s="169"/>
      <c r="B162" s="169"/>
      <c r="C162" s="172"/>
      <c r="D162" s="172"/>
      <c r="E162" s="131"/>
      <c r="F162" s="175"/>
      <c r="G162" s="178"/>
      <c r="H162" s="189"/>
      <c r="I162" s="163"/>
      <c r="J162" s="166"/>
      <c r="K162" s="62"/>
      <c r="L162" s="63"/>
      <c r="M162" s="63"/>
      <c r="N162" s="65"/>
      <c r="O162" s="127"/>
      <c r="P162" s="100"/>
      <c r="Q162" s="63">
        <f t="shared" si="59"/>
        <v>0</v>
      </c>
      <c r="R162" s="65"/>
      <c r="S162" s="67"/>
      <c r="T162" s="40"/>
      <c r="U162" s="106">
        <f>IF(EXACT(O162,Y162),M162,M162*(1-'Расчет ПРЕДЗАКАЗ'!$D$10))</f>
        <v>0</v>
      </c>
      <c r="V162" s="106">
        <f t="shared" si="60"/>
        <v>0</v>
      </c>
      <c r="W162" s="106" t="e">
        <f>IF(EXACT(O162,Y162),M162,M162*(1-#REF!))</f>
        <v>#REF!</v>
      </c>
      <c r="X162" s="106" t="e">
        <f t="shared" si="61"/>
        <v>#REF!</v>
      </c>
      <c r="Y162" s="107" t="s">
        <v>72</v>
      </c>
      <c r="Z162" s="103">
        <f t="shared" si="57"/>
        <v>0</v>
      </c>
      <c r="AA162" s="103">
        <f t="shared" si="58"/>
        <v>0</v>
      </c>
      <c r="AB162" s="128" t="str">
        <f t="shared" si="62"/>
        <v/>
      </c>
      <c r="AC162" s="128" t="e">
        <f t="shared" si="63"/>
        <v>#REF!</v>
      </c>
    </row>
    <row r="163" spans="1:29" ht="50.1" customHeight="1">
      <c r="A163" s="169"/>
      <c r="B163" s="169"/>
      <c r="C163" s="172"/>
      <c r="D163" s="172"/>
      <c r="E163" s="131"/>
      <c r="F163" s="175"/>
      <c r="G163" s="178"/>
      <c r="H163" s="189"/>
      <c r="I163" s="163"/>
      <c r="J163" s="166"/>
      <c r="K163" s="62"/>
      <c r="L163" s="63"/>
      <c r="M163" s="63"/>
      <c r="N163" s="65"/>
      <c r="O163" s="127"/>
      <c r="P163" s="100"/>
      <c r="Q163" s="63">
        <f t="shared" si="59"/>
        <v>0</v>
      </c>
      <c r="R163" s="65"/>
      <c r="S163" s="67"/>
      <c r="T163" s="40"/>
      <c r="U163" s="106">
        <f>IF(EXACT(O163,Y163),M163,M163*(1-'Расчет ПРЕДЗАКАЗ'!$D$10))</f>
        <v>0</v>
      </c>
      <c r="V163" s="106">
        <f t="shared" si="60"/>
        <v>0</v>
      </c>
      <c r="W163" s="106" t="e">
        <f>IF(EXACT(O163,Y163),M163,M163*(1-#REF!))</f>
        <v>#REF!</v>
      </c>
      <c r="X163" s="106" t="e">
        <f t="shared" si="61"/>
        <v>#REF!</v>
      </c>
      <c r="Y163" s="107" t="s">
        <v>72</v>
      </c>
      <c r="Z163" s="103">
        <f t="shared" si="57"/>
        <v>0</v>
      </c>
      <c r="AA163" s="103">
        <f t="shared" si="58"/>
        <v>0</v>
      </c>
      <c r="AB163" s="128" t="str">
        <f t="shared" si="62"/>
        <v/>
      </c>
      <c r="AC163" s="128" t="e">
        <f t="shared" si="63"/>
        <v>#REF!</v>
      </c>
    </row>
    <row r="164" spans="1:29" ht="50.1" customHeight="1">
      <c r="A164" s="169"/>
      <c r="B164" s="169"/>
      <c r="C164" s="172"/>
      <c r="D164" s="172"/>
      <c r="E164" s="131"/>
      <c r="F164" s="175"/>
      <c r="G164" s="178"/>
      <c r="H164" s="189"/>
      <c r="I164" s="163"/>
      <c r="J164" s="166"/>
      <c r="K164" s="62"/>
      <c r="L164" s="63"/>
      <c r="M164" s="63"/>
      <c r="N164" s="65"/>
      <c r="O164" s="127"/>
      <c r="P164" s="100"/>
      <c r="Q164" s="63">
        <f t="shared" si="59"/>
        <v>0</v>
      </c>
      <c r="R164" s="65"/>
      <c r="S164" s="67"/>
      <c r="T164" s="40"/>
      <c r="U164" s="106">
        <f>IF(EXACT(O164,Y164),M164,M164*(1-'Расчет ПРЕДЗАКАЗ'!$D$10))</f>
        <v>0</v>
      </c>
      <c r="V164" s="106">
        <f t="shared" si="60"/>
        <v>0</v>
      </c>
      <c r="W164" s="106" t="e">
        <f>IF(EXACT(O164,Y164),M164,M164*(1-#REF!))</f>
        <v>#REF!</v>
      </c>
      <c r="X164" s="106" t="e">
        <f t="shared" si="61"/>
        <v>#REF!</v>
      </c>
      <c r="Y164" s="107" t="s">
        <v>72</v>
      </c>
      <c r="Z164" s="103">
        <f t="shared" si="57"/>
        <v>0</v>
      </c>
      <c r="AA164" s="103">
        <f t="shared" si="58"/>
        <v>0</v>
      </c>
      <c r="AB164" s="128" t="str">
        <f t="shared" si="62"/>
        <v/>
      </c>
      <c r="AC164" s="128" t="e">
        <f t="shared" si="63"/>
        <v>#REF!</v>
      </c>
    </row>
    <row r="165" spans="1:29" ht="50.1" customHeight="1">
      <c r="A165" s="169"/>
      <c r="B165" s="169"/>
      <c r="C165" s="172"/>
      <c r="D165" s="172"/>
      <c r="E165" s="131"/>
      <c r="F165" s="175"/>
      <c r="G165" s="178"/>
      <c r="H165" s="189"/>
      <c r="I165" s="163"/>
      <c r="J165" s="166"/>
      <c r="K165" s="62"/>
      <c r="L165" s="63"/>
      <c r="M165" s="63"/>
      <c r="N165" s="65"/>
      <c r="O165" s="127"/>
      <c r="P165" s="100"/>
      <c r="Q165" s="63">
        <f t="shared" si="59"/>
        <v>0</v>
      </c>
      <c r="R165" s="65"/>
      <c r="S165" s="67"/>
      <c r="T165" s="40"/>
      <c r="U165" s="106">
        <f>IF(EXACT(O165,Y165),M165,M165*(1-'Расчет ПРЕДЗАКАЗ'!$D$10))</f>
        <v>0</v>
      </c>
      <c r="V165" s="106">
        <f t="shared" si="60"/>
        <v>0</v>
      </c>
      <c r="W165" s="106" t="e">
        <f>IF(EXACT(O165,Y165),M165,M165*(1-#REF!))</f>
        <v>#REF!</v>
      </c>
      <c r="X165" s="106" t="e">
        <f t="shared" si="61"/>
        <v>#REF!</v>
      </c>
      <c r="Y165" s="107" t="s">
        <v>72</v>
      </c>
      <c r="Z165" s="103">
        <f t="shared" si="57"/>
        <v>0</v>
      </c>
      <c r="AA165" s="103">
        <f t="shared" si="58"/>
        <v>0</v>
      </c>
      <c r="AB165" s="128" t="str">
        <f t="shared" si="62"/>
        <v/>
      </c>
      <c r="AC165" s="128" t="e">
        <f t="shared" si="63"/>
        <v>#REF!</v>
      </c>
    </row>
    <row r="166" spans="1:29" ht="50.1" customHeight="1">
      <c r="A166" s="170"/>
      <c r="B166" s="170"/>
      <c r="C166" s="173"/>
      <c r="D166" s="173"/>
      <c r="E166" s="132"/>
      <c r="F166" s="176"/>
      <c r="G166" s="179"/>
      <c r="H166" s="190"/>
      <c r="I166" s="164"/>
      <c r="J166" s="167"/>
      <c r="K166" s="62"/>
      <c r="L166" s="63"/>
      <c r="M166" s="63"/>
      <c r="N166" s="65"/>
      <c r="O166" s="127"/>
      <c r="P166" s="100"/>
      <c r="Q166" s="63">
        <f t="shared" si="59"/>
        <v>0</v>
      </c>
      <c r="R166" s="65"/>
      <c r="S166" s="67"/>
      <c r="T166" s="40"/>
      <c r="U166" s="106">
        <f>IF(EXACT(O166,Y166),M166,M166*(1-'Расчет ПРЕДЗАКАЗ'!$D$10))</f>
        <v>0</v>
      </c>
      <c r="V166" s="106">
        <f t="shared" si="60"/>
        <v>0</v>
      </c>
      <c r="W166" s="106" t="e">
        <f>IF(EXACT(O166,Y166),M166,M166*(1-#REF!))</f>
        <v>#REF!</v>
      </c>
      <c r="X166" s="106" t="e">
        <f t="shared" si="61"/>
        <v>#REF!</v>
      </c>
      <c r="Y166" s="107" t="s">
        <v>72</v>
      </c>
      <c r="Z166" s="103">
        <f t="shared" si="57"/>
        <v>0</v>
      </c>
      <c r="AA166" s="103">
        <f t="shared" si="58"/>
        <v>0</v>
      </c>
      <c r="AB166" s="128" t="str">
        <f t="shared" si="62"/>
        <v/>
      </c>
      <c r="AC166" s="128" t="e">
        <f t="shared" si="63"/>
        <v>#REF!</v>
      </c>
    </row>
    <row r="167" spans="1:29" ht="11.25" customHeight="1" thickBot="1"/>
    <row r="168" spans="1:29" ht="50.1" customHeight="1">
      <c r="A168" s="168">
        <v>114</v>
      </c>
      <c r="B168" s="168" t="s">
        <v>1137</v>
      </c>
      <c r="C168" s="171" t="s">
        <v>1138</v>
      </c>
      <c r="D168" s="171" t="s">
        <v>77</v>
      </c>
      <c r="E168" s="130"/>
      <c r="F168" s="174" t="s">
        <v>424</v>
      </c>
      <c r="G168" s="177" t="s">
        <v>251</v>
      </c>
      <c r="H168" s="162" t="s">
        <v>1139</v>
      </c>
      <c r="I168" s="162" t="s">
        <v>1140</v>
      </c>
      <c r="J168" s="165" t="s">
        <v>19</v>
      </c>
      <c r="K168" s="62" t="s">
        <v>226</v>
      </c>
      <c r="L168" s="63">
        <v>11980</v>
      </c>
      <c r="M168" s="63">
        <v>7487</v>
      </c>
      <c r="N168" s="142" t="s">
        <v>1141</v>
      </c>
      <c r="O168" s="127"/>
      <c r="P168" s="100"/>
      <c r="Q168" s="63">
        <f>P168*M168</f>
        <v>0</v>
      </c>
      <c r="R168" s="64"/>
      <c r="S168" s="67">
        <v>53</v>
      </c>
      <c r="T168" s="39"/>
      <c r="U168" s="106">
        <f>IF(EXACT(O168,Y168),M168,M168*(1-'Расчет ПРЕДЗАКАЗ'!$D$10))</f>
        <v>7337.26</v>
      </c>
      <c r="V168" s="106">
        <f>P168*U168</f>
        <v>0</v>
      </c>
      <c r="W168" s="106" t="e">
        <f>IF(EXACT(O168,Y168),M168,M168*(1-#REF!))</f>
        <v>#REF!</v>
      </c>
      <c r="X168" s="123" t="e">
        <f>P168*W168</f>
        <v>#REF!</v>
      </c>
      <c r="Y168" s="124" t="s">
        <v>72</v>
      </c>
      <c r="Z168" s="103">
        <f t="shared" ref="Z168:Z182" si="64">IF(EXACT(O168,Y168),Q168,0)</f>
        <v>0</v>
      </c>
      <c r="AA168" s="103">
        <f t="shared" ref="AA168:AA182" si="65">IF(Z168=0,Q168,0)</f>
        <v>0</v>
      </c>
      <c r="AB168" s="128">
        <f>IF(U168=0,"",L168/U168-1)</f>
        <v>0.63276209375161829</v>
      </c>
      <c r="AC168" s="128" t="e">
        <f>IF(W168=0,"",L168/W168-1)</f>
        <v>#REF!</v>
      </c>
    </row>
    <row r="169" spans="1:29" ht="50.1" customHeight="1">
      <c r="A169" s="169"/>
      <c r="B169" s="169"/>
      <c r="C169" s="172"/>
      <c r="D169" s="172"/>
      <c r="E169" s="131"/>
      <c r="F169" s="175"/>
      <c r="G169" s="178"/>
      <c r="H169" s="189"/>
      <c r="I169" s="163"/>
      <c r="J169" s="166"/>
      <c r="K169" s="62" t="s">
        <v>228</v>
      </c>
      <c r="L169" s="63">
        <v>11980</v>
      </c>
      <c r="M169" s="63">
        <v>7487</v>
      </c>
      <c r="N169" s="142" t="s">
        <v>1142</v>
      </c>
      <c r="O169" s="127"/>
      <c r="P169" s="100"/>
      <c r="Q169" s="63">
        <f t="shared" ref="Q169:Q182" si="66">P169*M169</f>
        <v>0</v>
      </c>
      <c r="R169" s="64"/>
      <c r="S169" s="67">
        <v>123</v>
      </c>
      <c r="T169" s="39"/>
      <c r="U169" s="106">
        <f>IF(EXACT(O169,Y169),M169,M169*(1-'Расчет ПРЕДЗАКАЗ'!$D$10))</f>
        <v>7337.26</v>
      </c>
      <c r="V169" s="106">
        <f t="shared" ref="V169:V182" si="67">P169*U169</f>
        <v>0</v>
      </c>
      <c r="W169" s="106" t="e">
        <f>IF(EXACT(O169,Y169),M169,M169*(1-#REF!))</f>
        <v>#REF!</v>
      </c>
      <c r="X169" s="106" t="e">
        <f t="shared" ref="X169:X182" si="68">P169*W169</f>
        <v>#REF!</v>
      </c>
      <c r="Y169" s="107" t="s">
        <v>72</v>
      </c>
      <c r="Z169" s="103">
        <f t="shared" si="64"/>
        <v>0</v>
      </c>
      <c r="AA169" s="103">
        <f t="shared" si="65"/>
        <v>0</v>
      </c>
      <c r="AB169" s="128">
        <f t="shared" ref="AB169:AB182" si="69">IF(U169=0,"",L169/U169-1)</f>
        <v>0.63276209375161829</v>
      </c>
      <c r="AC169" s="128" t="e">
        <f t="shared" ref="AC169:AC182" si="70">IF(W169=0,"",L169/W169-1)</f>
        <v>#REF!</v>
      </c>
    </row>
    <row r="170" spans="1:29" ht="50.1" customHeight="1">
      <c r="A170" s="169"/>
      <c r="B170" s="169"/>
      <c r="C170" s="172"/>
      <c r="D170" s="172"/>
      <c r="E170" s="131"/>
      <c r="F170" s="175"/>
      <c r="G170" s="178"/>
      <c r="H170" s="189"/>
      <c r="I170" s="163"/>
      <c r="J170" s="166"/>
      <c r="K170" s="62" t="s">
        <v>383</v>
      </c>
      <c r="L170" s="63">
        <v>11980</v>
      </c>
      <c r="M170" s="63">
        <v>7487</v>
      </c>
      <c r="N170" s="142" t="s">
        <v>1143</v>
      </c>
      <c r="O170" s="127"/>
      <c r="P170" s="100"/>
      <c r="Q170" s="63">
        <f t="shared" si="66"/>
        <v>0</v>
      </c>
      <c r="R170" s="64"/>
      <c r="S170" s="67">
        <v>43</v>
      </c>
      <c r="T170" s="39"/>
      <c r="U170" s="106">
        <f>IF(EXACT(O170,Y170),M170,M170*(1-'Расчет ПРЕДЗАКАЗ'!$D$10))</f>
        <v>7337.26</v>
      </c>
      <c r="V170" s="106">
        <f t="shared" si="67"/>
        <v>0</v>
      </c>
      <c r="W170" s="106" t="e">
        <f>IF(EXACT(O170,Y170),M170,M170*(1-#REF!))</f>
        <v>#REF!</v>
      </c>
      <c r="X170" s="106" t="e">
        <f t="shared" si="68"/>
        <v>#REF!</v>
      </c>
      <c r="Y170" s="107" t="s">
        <v>72</v>
      </c>
      <c r="Z170" s="103">
        <f t="shared" si="64"/>
        <v>0</v>
      </c>
      <c r="AA170" s="103">
        <f t="shared" si="65"/>
        <v>0</v>
      </c>
      <c r="AB170" s="128">
        <f t="shared" si="69"/>
        <v>0.63276209375161829</v>
      </c>
      <c r="AC170" s="128" t="e">
        <f t="shared" si="70"/>
        <v>#REF!</v>
      </c>
    </row>
    <row r="171" spans="1:29" ht="50.1" customHeight="1">
      <c r="A171" s="169"/>
      <c r="B171" s="169"/>
      <c r="C171" s="172"/>
      <c r="D171" s="172"/>
      <c r="E171" s="131"/>
      <c r="F171" s="175"/>
      <c r="G171" s="178"/>
      <c r="H171" s="189"/>
      <c r="I171" s="163"/>
      <c r="J171" s="166"/>
      <c r="K171" s="62" t="s">
        <v>82</v>
      </c>
      <c r="L171" s="63">
        <v>11980</v>
      </c>
      <c r="M171" s="63">
        <v>7487</v>
      </c>
      <c r="N171" s="142" t="s">
        <v>1144</v>
      </c>
      <c r="O171" s="127"/>
      <c r="P171" s="100"/>
      <c r="Q171" s="63">
        <f t="shared" si="66"/>
        <v>0</v>
      </c>
      <c r="R171" s="64"/>
      <c r="S171" s="67">
        <v>219</v>
      </c>
      <c r="T171" s="39"/>
      <c r="U171" s="106">
        <f>IF(EXACT(O171,Y171),M171,M171*(1-'Расчет ПРЕДЗАКАЗ'!$D$10))</f>
        <v>7337.26</v>
      </c>
      <c r="V171" s="106">
        <f t="shared" si="67"/>
        <v>0</v>
      </c>
      <c r="W171" s="106" t="e">
        <f>IF(EXACT(O171,Y171),M171,M171*(1-#REF!))</f>
        <v>#REF!</v>
      </c>
      <c r="X171" s="106" t="e">
        <f t="shared" si="68"/>
        <v>#REF!</v>
      </c>
      <c r="Y171" s="107" t="s">
        <v>72</v>
      </c>
      <c r="Z171" s="103">
        <f t="shared" si="64"/>
        <v>0</v>
      </c>
      <c r="AA171" s="103">
        <f t="shared" si="65"/>
        <v>0</v>
      </c>
      <c r="AB171" s="128">
        <f t="shared" si="69"/>
        <v>0.63276209375161829</v>
      </c>
      <c r="AC171" s="128" t="e">
        <f t="shared" si="70"/>
        <v>#REF!</v>
      </c>
    </row>
    <row r="172" spans="1:29" ht="50.1" customHeight="1">
      <c r="A172" s="169"/>
      <c r="B172" s="169"/>
      <c r="C172" s="172"/>
      <c r="D172" s="172"/>
      <c r="E172" s="131"/>
      <c r="F172" s="175"/>
      <c r="G172" s="178"/>
      <c r="H172" s="189"/>
      <c r="I172" s="163"/>
      <c r="J172" s="166"/>
      <c r="K172" s="62" t="s">
        <v>294</v>
      </c>
      <c r="L172" s="63">
        <v>11980</v>
      </c>
      <c r="M172" s="63">
        <v>7487</v>
      </c>
      <c r="N172" s="142" t="s">
        <v>1145</v>
      </c>
      <c r="O172" s="127"/>
      <c r="P172" s="100"/>
      <c r="Q172" s="63">
        <f t="shared" si="66"/>
        <v>0</v>
      </c>
      <c r="R172" s="64"/>
      <c r="S172" s="67">
        <v>143</v>
      </c>
      <c r="T172" s="39"/>
      <c r="U172" s="106">
        <f>IF(EXACT(O172,Y172),M172,M172*(1-'Расчет ПРЕДЗАКАЗ'!$D$10))</f>
        <v>7337.26</v>
      </c>
      <c r="V172" s="106">
        <f t="shared" si="67"/>
        <v>0</v>
      </c>
      <c r="W172" s="106" t="e">
        <f>IF(EXACT(O172,Y172),M172,M172*(1-#REF!))</f>
        <v>#REF!</v>
      </c>
      <c r="X172" s="106" t="e">
        <f t="shared" si="68"/>
        <v>#REF!</v>
      </c>
      <c r="Y172" s="107" t="s">
        <v>72</v>
      </c>
      <c r="Z172" s="103">
        <f t="shared" si="64"/>
        <v>0</v>
      </c>
      <c r="AA172" s="103">
        <f t="shared" si="65"/>
        <v>0</v>
      </c>
      <c r="AB172" s="128">
        <f t="shared" si="69"/>
        <v>0.63276209375161829</v>
      </c>
      <c r="AC172" s="128" t="e">
        <f t="shared" si="70"/>
        <v>#REF!</v>
      </c>
    </row>
    <row r="173" spans="1:29" ht="50.1" customHeight="1">
      <c r="A173" s="169"/>
      <c r="B173" s="169"/>
      <c r="C173" s="172"/>
      <c r="D173" s="172"/>
      <c r="E173" s="131"/>
      <c r="F173" s="175"/>
      <c r="G173" s="178"/>
      <c r="H173" s="189"/>
      <c r="I173" s="163"/>
      <c r="J173" s="166"/>
      <c r="K173" s="62" t="s">
        <v>104</v>
      </c>
      <c r="L173" s="63">
        <v>11980</v>
      </c>
      <c r="M173" s="63">
        <v>7487</v>
      </c>
      <c r="N173" s="142" t="s">
        <v>1146</v>
      </c>
      <c r="O173" s="127"/>
      <c r="P173" s="100"/>
      <c r="Q173" s="63">
        <f t="shared" si="66"/>
        <v>0</v>
      </c>
      <c r="R173" s="64"/>
      <c r="S173" s="67">
        <v>184</v>
      </c>
      <c r="T173" s="39"/>
      <c r="U173" s="106">
        <f>IF(EXACT(O173,Y173),M173,M173*(1-'Расчет ПРЕДЗАКАЗ'!$D$10))</f>
        <v>7337.26</v>
      </c>
      <c r="V173" s="106">
        <f t="shared" si="67"/>
        <v>0</v>
      </c>
      <c r="W173" s="106" t="e">
        <f>IF(EXACT(O173,Y173),M173,M173*(1-#REF!))</f>
        <v>#REF!</v>
      </c>
      <c r="X173" s="106" t="e">
        <f t="shared" si="68"/>
        <v>#REF!</v>
      </c>
      <c r="Y173" s="107" t="s">
        <v>72</v>
      </c>
      <c r="Z173" s="103">
        <f t="shared" si="64"/>
        <v>0</v>
      </c>
      <c r="AA173" s="103">
        <f t="shared" si="65"/>
        <v>0</v>
      </c>
      <c r="AB173" s="128">
        <f t="shared" si="69"/>
        <v>0.63276209375161829</v>
      </c>
      <c r="AC173" s="128" t="e">
        <f t="shared" si="70"/>
        <v>#REF!</v>
      </c>
    </row>
    <row r="174" spans="1:29" ht="50.1" customHeight="1">
      <c r="A174" s="169"/>
      <c r="B174" s="169"/>
      <c r="C174" s="172"/>
      <c r="D174" s="172"/>
      <c r="E174" s="131"/>
      <c r="F174" s="175"/>
      <c r="G174" s="178"/>
      <c r="H174" s="189"/>
      <c r="I174" s="163"/>
      <c r="J174" s="166"/>
      <c r="K174" s="62" t="s">
        <v>84</v>
      </c>
      <c r="L174" s="63">
        <v>11980</v>
      </c>
      <c r="M174" s="63">
        <v>7487</v>
      </c>
      <c r="N174" s="142" t="s">
        <v>1147</v>
      </c>
      <c r="O174" s="127"/>
      <c r="P174" s="100"/>
      <c r="Q174" s="63">
        <f t="shared" si="66"/>
        <v>0</v>
      </c>
      <c r="R174" s="64"/>
      <c r="S174" s="67">
        <v>59</v>
      </c>
      <c r="T174" s="39"/>
      <c r="U174" s="106">
        <f>IF(EXACT(O174,Y174),M174,M174*(1-'Расчет ПРЕДЗАКАЗ'!$D$10))</f>
        <v>7337.26</v>
      </c>
      <c r="V174" s="106">
        <f t="shared" si="67"/>
        <v>0</v>
      </c>
      <c r="W174" s="106" t="e">
        <f>IF(EXACT(O174,Y174),M174,M174*(1-#REF!))</f>
        <v>#REF!</v>
      </c>
      <c r="X174" s="106" t="e">
        <f t="shared" si="68"/>
        <v>#REF!</v>
      </c>
      <c r="Y174" s="107" t="s">
        <v>72</v>
      </c>
      <c r="Z174" s="103">
        <f t="shared" si="64"/>
        <v>0</v>
      </c>
      <c r="AA174" s="103">
        <f t="shared" si="65"/>
        <v>0</v>
      </c>
      <c r="AB174" s="128">
        <f t="shared" si="69"/>
        <v>0.63276209375161829</v>
      </c>
      <c r="AC174" s="128" t="e">
        <f t="shared" si="70"/>
        <v>#REF!</v>
      </c>
    </row>
    <row r="175" spans="1:29" ht="50.1" customHeight="1">
      <c r="A175" s="169"/>
      <c r="B175" s="169"/>
      <c r="C175" s="172"/>
      <c r="D175" s="172"/>
      <c r="E175" s="131"/>
      <c r="F175" s="175"/>
      <c r="G175" s="178"/>
      <c r="H175" s="189"/>
      <c r="I175" s="163"/>
      <c r="J175" s="166"/>
      <c r="K175" s="62"/>
      <c r="L175" s="63"/>
      <c r="M175" s="63"/>
      <c r="N175" s="142"/>
      <c r="O175" s="127"/>
      <c r="P175" s="100"/>
      <c r="Q175" s="63">
        <f t="shared" si="66"/>
        <v>0</v>
      </c>
      <c r="R175" s="64"/>
      <c r="S175" s="67"/>
      <c r="T175" s="39"/>
      <c r="U175" s="106">
        <f>IF(EXACT(O175,Y175),M175,M175*(1-'Расчет ПРЕДЗАКАЗ'!$D$10))</f>
        <v>0</v>
      </c>
      <c r="V175" s="106">
        <f t="shared" si="67"/>
        <v>0</v>
      </c>
      <c r="W175" s="106" t="e">
        <f>IF(EXACT(O175,Y175),M175,M175*(1-#REF!))</f>
        <v>#REF!</v>
      </c>
      <c r="X175" s="106" t="e">
        <f t="shared" si="68"/>
        <v>#REF!</v>
      </c>
      <c r="Y175" s="107" t="s">
        <v>72</v>
      </c>
      <c r="Z175" s="103">
        <f t="shared" si="64"/>
        <v>0</v>
      </c>
      <c r="AA175" s="103">
        <f t="shared" si="65"/>
        <v>0</v>
      </c>
      <c r="AB175" s="128" t="str">
        <f t="shared" si="69"/>
        <v/>
      </c>
      <c r="AC175" s="128" t="e">
        <f t="shared" si="70"/>
        <v>#REF!</v>
      </c>
    </row>
    <row r="176" spans="1:29" ht="50.1" customHeight="1">
      <c r="A176" s="169"/>
      <c r="B176" s="169"/>
      <c r="C176" s="172"/>
      <c r="D176" s="172"/>
      <c r="E176" s="131"/>
      <c r="F176" s="175"/>
      <c r="G176" s="178"/>
      <c r="H176" s="189"/>
      <c r="I176" s="163"/>
      <c r="J176" s="166"/>
      <c r="K176" s="62"/>
      <c r="L176" s="63"/>
      <c r="M176" s="63"/>
      <c r="N176" s="142"/>
      <c r="O176" s="127"/>
      <c r="P176" s="100"/>
      <c r="Q176" s="63">
        <f t="shared" si="66"/>
        <v>0</v>
      </c>
      <c r="R176" s="64"/>
      <c r="S176" s="67"/>
      <c r="T176" s="39"/>
      <c r="U176" s="106">
        <f>IF(EXACT(O176,Y176),M176,M176*(1-'Расчет ПРЕДЗАКАЗ'!$D$10))</f>
        <v>0</v>
      </c>
      <c r="V176" s="106">
        <f t="shared" si="67"/>
        <v>0</v>
      </c>
      <c r="W176" s="106" t="e">
        <f>IF(EXACT(O176,Y176),M176,M176*(1-#REF!))</f>
        <v>#REF!</v>
      </c>
      <c r="X176" s="106" t="e">
        <f t="shared" si="68"/>
        <v>#REF!</v>
      </c>
      <c r="Y176" s="107" t="s">
        <v>72</v>
      </c>
      <c r="Z176" s="103">
        <f t="shared" si="64"/>
        <v>0</v>
      </c>
      <c r="AA176" s="103">
        <f t="shared" si="65"/>
        <v>0</v>
      </c>
      <c r="AB176" s="128" t="str">
        <f t="shared" si="69"/>
        <v/>
      </c>
      <c r="AC176" s="128" t="e">
        <f t="shared" si="70"/>
        <v>#REF!</v>
      </c>
    </row>
    <row r="177" spans="1:29" ht="50.1" customHeight="1">
      <c r="A177" s="169"/>
      <c r="B177" s="169"/>
      <c r="C177" s="172"/>
      <c r="D177" s="172"/>
      <c r="E177" s="131"/>
      <c r="F177" s="175"/>
      <c r="G177" s="178"/>
      <c r="H177" s="189"/>
      <c r="I177" s="163"/>
      <c r="J177" s="166"/>
      <c r="K177" s="62"/>
      <c r="L177" s="63"/>
      <c r="M177" s="63"/>
      <c r="N177" s="143"/>
      <c r="O177" s="127"/>
      <c r="P177" s="100"/>
      <c r="Q177" s="63">
        <f t="shared" si="66"/>
        <v>0</v>
      </c>
      <c r="R177" s="65"/>
      <c r="S177" s="67"/>
      <c r="T177" s="40"/>
      <c r="U177" s="106">
        <f>IF(EXACT(O177,Y177),M177,M177*(1-'Расчет ПРЕДЗАКАЗ'!$D$10))</f>
        <v>0</v>
      </c>
      <c r="V177" s="106">
        <f t="shared" si="67"/>
        <v>0</v>
      </c>
      <c r="W177" s="106" t="e">
        <f>IF(EXACT(O177,Y177),M177,M177*(1-#REF!))</f>
        <v>#REF!</v>
      </c>
      <c r="X177" s="106" t="e">
        <f t="shared" si="68"/>
        <v>#REF!</v>
      </c>
      <c r="Y177" s="107" t="s">
        <v>72</v>
      </c>
      <c r="Z177" s="103">
        <f t="shared" si="64"/>
        <v>0</v>
      </c>
      <c r="AA177" s="103">
        <f t="shared" si="65"/>
        <v>0</v>
      </c>
      <c r="AB177" s="128" t="str">
        <f t="shared" si="69"/>
        <v/>
      </c>
      <c r="AC177" s="128" t="e">
        <f t="shared" si="70"/>
        <v>#REF!</v>
      </c>
    </row>
    <row r="178" spans="1:29" ht="50.1" customHeight="1">
      <c r="A178" s="169"/>
      <c r="B178" s="169"/>
      <c r="C178" s="172"/>
      <c r="D178" s="172"/>
      <c r="E178" s="131"/>
      <c r="F178" s="175"/>
      <c r="G178" s="178"/>
      <c r="H178" s="189"/>
      <c r="I178" s="163"/>
      <c r="J178" s="166"/>
      <c r="K178" s="62"/>
      <c r="L178" s="63"/>
      <c r="M178" s="63"/>
      <c r="N178" s="65"/>
      <c r="O178" s="127"/>
      <c r="P178" s="100"/>
      <c r="Q178" s="63">
        <f t="shared" si="66"/>
        <v>0</v>
      </c>
      <c r="R178" s="65"/>
      <c r="S178" s="67"/>
      <c r="T178" s="40"/>
      <c r="U178" s="106">
        <f>IF(EXACT(O178,Y178),M178,M178*(1-'Расчет ПРЕДЗАКАЗ'!$D$10))</f>
        <v>0</v>
      </c>
      <c r="V178" s="106">
        <f t="shared" si="67"/>
        <v>0</v>
      </c>
      <c r="W178" s="106" t="e">
        <f>IF(EXACT(O178,Y178),M178,M178*(1-#REF!))</f>
        <v>#REF!</v>
      </c>
      <c r="X178" s="106" t="e">
        <f t="shared" si="68"/>
        <v>#REF!</v>
      </c>
      <c r="Y178" s="107" t="s">
        <v>72</v>
      </c>
      <c r="Z178" s="103">
        <f t="shared" si="64"/>
        <v>0</v>
      </c>
      <c r="AA178" s="103">
        <f t="shared" si="65"/>
        <v>0</v>
      </c>
      <c r="AB178" s="128" t="str">
        <f t="shared" si="69"/>
        <v/>
      </c>
      <c r="AC178" s="128" t="e">
        <f t="shared" si="70"/>
        <v>#REF!</v>
      </c>
    </row>
    <row r="179" spans="1:29" ht="50.1" customHeight="1">
      <c r="A179" s="169"/>
      <c r="B179" s="169"/>
      <c r="C179" s="172"/>
      <c r="D179" s="172"/>
      <c r="E179" s="131"/>
      <c r="F179" s="175"/>
      <c r="G179" s="178"/>
      <c r="H179" s="189"/>
      <c r="I179" s="163"/>
      <c r="J179" s="166"/>
      <c r="K179" s="62"/>
      <c r="L179" s="63"/>
      <c r="M179" s="63"/>
      <c r="N179" s="65"/>
      <c r="O179" s="127"/>
      <c r="P179" s="100"/>
      <c r="Q179" s="63">
        <f t="shared" si="66"/>
        <v>0</v>
      </c>
      <c r="R179" s="65"/>
      <c r="S179" s="67"/>
      <c r="T179" s="40"/>
      <c r="U179" s="106">
        <f>IF(EXACT(O179,Y179),M179,M179*(1-'Расчет ПРЕДЗАКАЗ'!$D$10))</f>
        <v>0</v>
      </c>
      <c r="V179" s="106">
        <f t="shared" si="67"/>
        <v>0</v>
      </c>
      <c r="W179" s="106" t="e">
        <f>IF(EXACT(O179,Y179),M179,M179*(1-#REF!))</f>
        <v>#REF!</v>
      </c>
      <c r="X179" s="106" t="e">
        <f t="shared" si="68"/>
        <v>#REF!</v>
      </c>
      <c r="Y179" s="107" t="s">
        <v>72</v>
      </c>
      <c r="Z179" s="103">
        <f t="shared" si="64"/>
        <v>0</v>
      </c>
      <c r="AA179" s="103">
        <f t="shared" si="65"/>
        <v>0</v>
      </c>
      <c r="AB179" s="128" t="str">
        <f t="shared" si="69"/>
        <v/>
      </c>
      <c r="AC179" s="128" t="e">
        <f t="shared" si="70"/>
        <v>#REF!</v>
      </c>
    </row>
    <row r="180" spans="1:29" ht="50.1" customHeight="1">
      <c r="A180" s="169"/>
      <c r="B180" s="169"/>
      <c r="C180" s="172"/>
      <c r="D180" s="172"/>
      <c r="E180" s="131"/>
      <c r="F180" s="175"/>
      <c r="G180" s="178"/>
      <c r="H180" s="189"/>
      <c r="I180" s="163"/>
      <c r="J180" s="166"/>
      <c r="K180" s="62"/>
      <c r="L180" s="63"/>
      <c r="M180" s="63"/>
      <c r="N180" s="65"/>
      <c r="O180" s="127"/>
      <c r="P180" s="100"/>
      <c r="Q180" s="63">
        <f t="shared" si="66"/>
        <v>0</v>
      </c>
      <c r="R180" s="65"/>
      <c r="S180" s="67"/>
      <c r="T180" s="40"/>
      <c r="U180" s="106">
        <f>IF(EXACT(O180,Y180),M180,M180*(1-'Расчет ПРЕДЗАКАЗ'!$D$10))</f>
        <v>0</v>
      </c>
      <c r="V180" s="106">
        <f t="shared" si="67"/>
        <v>0</v>
      </c>
      <c r="W180" s="106" t="e">
        <f>IF(EXACT(O180,Y180),M180,M180*(1-#REF!))</f>
        <v>#REF!</v>
      </c>
      <c r="X180" s="106" t="e">
        <f t="shared" si="68"/>
        <v>#REF!</v>
      </c>
      <c r="Y180" s="107" t="s">
        <v>72</v>
      </c>
      <c r="Z180" s="103">
        <f t="shared" si="64"/>
        <v>0</v>
      </c>
      <c r="AA180" s="103">
        <f t="shared" si="65"/>
        <v>0</v>
      </c>
      <c r="AB180" s="128" t="str">
        <f t="shared" si="69"/>
        <v/>
      </c>
      <c r="AC180" s="128" t="e">
        <f t="shared" si="70"/>
        <v>#REF!</v>
      </c>
    </row>
    <row r="181" spans="1:29" ht="50.1" customHeight="1">
      <c r="A181" s="169"/>
      <c r="B181" s="169"/>
      <c r="C181" s="172"/>
      <c r="D181" s="172"/>
      <c r="E181" s="131"/>
      <c r="F181" s="175"/>
      <c r="G181" s="178"/>
      <c r="H181" s="189"/>
      <c r="I181" s="163"/>
      <c r="J181" s="166"/>
      <c r="K181" s="62"/>
      <c r="L181" s="63"/>
      <c r="M181" s="63"/>
      <c r="N181" s="65"/>
      <c r="O181" s="127"/>
      <c r="P181" s="100"/>
      <c r="Q181" s="63">
        <f t="shared" si="66"/>
        <v>0</v>
      </c>
      <c r="R181" s="65"/>
      <c r="S181" s="67"/>
      <c r="T181" s="40"/>
      <c r="U181" s="106">
        <f>IF(EXACT(O181,Y181),M181,M181*(1-'Расчет ПРЕДЗАКАЗ'!$D$10))</f>
        <v>0</v>
      </c>
      <c r="V181" s="106">
        <f t="shared" si="67"/>
        <v>0</v>
      </c>
      <c r="W181" s="106" t="e">
        <f>IF(EXACT(O181,Y181),M181,M181*(1-#REF!))</f>
        <v>#REF!</v>
      </c>
      <c r="X181" s="106" t="e">
        <f t="shared" si="68"/>
        <v>#REF!</v>
      </c>
      <c r="Y181" s="107" t="s">
        <v>72</v>
      </c>
      <c r="Z181" s="103">
        <f t="shared" si="64"/>
        <v>0</v>
      </c>
      <c r="AA181" s="103">
        <f t="shared" si="65"/>
        <v>0</v>
      </c>
      <c r="AB181" s="128" t="str">
        <f t="shared" si="69"/>
        <v/>
      </c>
      <c r="AC181" s="128" t="e">
        <f t="shared" si="70"/>
        <v>#REF!</v>
      </c>
    </row>
    <row r="182" spans="1:29" ht="50.1" customHeight="1">
      <c r="A182" s="170"/>
      <c r="B182" s="170"/>
      <c r="C182" s="173"/>
      <c r="D182" s="173"/>
      <c r="E182" s="132"/>
      <c r="F182" s="176"/>
      <c r="G182" s="179"/>
      <c r="H182" s="190"/>
      <c r="I182" s="164"/>
      <c r="J182" s="167"/>
      <c r="K182" s="62"/>
      <c r="L182" s="63"/>
      <c r="M182" s="63"/>
      <c r="N182" s="65"/>
      <c r="O182" s="127"/>
      <c r="P182" s="100"/>
      <c r="Q182" s="63">
        <f t="shared" si="66"/>
        <v>0</v>
      </c>
      <c r="R182" s="65"/>
      <c r="S182" s="67"/>
      <c r="T182" s="40"/>
      <c r="U182" s="106">
        <f>IF(EXACT(O182,Y182),M182,M182*(1-'Расчет ПРЕДЗАКАЗ'!$D$10))</f>
        <v>0</v>
      </c>
      <c r="V182" s="106">
        <f t="shared" si="67"/>
        <v>0</v>
      </c>
      <c r="W182" s="106" t="e">
        <f>IF(EXACT(O182,Y182),M182,M182*(1-#REF!))</f>
        <v>#REF!</v>
      </c>
      <c r="X182" s="106" t="e">
        <f t="shared" si="68"/>
        <v>#REF!</v>
      </c>
      <c r="Y182" s="107" t="s">
        <v>72</v>
      </c>
      <c r="Z182" s="103">
        <f t="shared" si="64"/>
        <v>0</v>
      </c>
      <c r="AA182" s="103">
        <f t="shared" si="65"/>
        <v>0</v>
      </c>
      <c r="AB182" s="128" t="str">
        <f t="shared" si="69"/>
        <v/>
      </c>
      <c r="AC182" s="128" t="e">
        <f t="shared" si="70"/>
        <v>#REF!</v>
      </c>
    </row>
    <row r="183" spans="1:29" ht="11.25" customHeight="1" thickBot="1"/>
    <row r="184" spans="1:29" ht="50.1" customHeight="1">
      <c r="A184" s="168">
        <v>115</v>
      </c>
      <c r="B184" s="168" t="s">
        <v>1148</v>
      </c>
      <c r="C184" s="171" t="s">
        <v>1149</v>
      </c>
      <c r="D184" s="171" t="s">
        <v>77</v>
      </c>
      <c r="E184" s="130"/>
      <c r="F184" s="174" t="s">
        <v>424</v>
      </c>
      <c r="G184" s="177" t="s">
        <v>1150</v>
      </c>
      <c r="H184" s="162" t="s">
        <v>1151</v>
      </c>
      <c r="I184" s="162" t="s">
        <v>1152</v>
      </c>
      <c r="J184" s="165" t="s">
        <v>19</v>
      </c>
      <c r="K184" s="62" t="s">
        <v>226</v>
      </c>
      <c r="L184" s="63">
        <v>12320</v>
      </c>
      <c r="M184" s="63">
        <v>7700</v>
      </c>
      <c r="N184" s="142" t="s">
        <v>1153</v>
      </c>
      <c r="O184" s="127"/>
      <c r="P184" s="100"/>
      <c r="Q184" s="63">
        <f>P184*M184</f>
        <v>0</v>
      </c>
      <c r="R184" s="64"/>
      <c r="S184" s="67">
        <v>57</v>
      </c>
      <c r="T184" s="39"/>
      <c r="U184" s="106">
        <f>IF(EXACT(O184,Y184),M184,M184*(1-'Расчет ПРЕДЗАКАЗ'!$D$10))</f>
        <v>7546</v>
      </c>
      <c r="V184" s="106">
        <f>P184*U184</f>
        <v>0</v>
      </c>
      <c r="W184" s="106" t="e">
        <f>IF(EXACT(O184,Y184),M184,M184*(1-#REF!))</f>
        <v>#REF!</v>
      </c>
      <c r="X184" s="123" t="e">
        <f>P184*W184</f>
        <v>#REF!</v>
      </c>
      <c r="Y184" s="124" t="s">
        <v>72</v>
      </c>
      <c r="Z184" s="103">
        <f t="shared" ref="Z184:Z198" si="71">IF(EXACT(O184,Y184),Q184,0)</f>
        <v>0</v>
      </c>
      <c r="AA184" s="103">
        <f t="shared" ref="AA184:AA198" si="72">IF(Z184=0,Q184,0)</f>
        <v>0</v>
      </c>
      <c r="AB184" s="128">
        <f>IF(U184=0,"",L184/U184-1)</f>
        <v>0.63265306122448983</v>
      </c>
      <c r="AC184" s="128" t="e">
        <f>IF(W184=0,"",L184/W184-1)</f>
        <v>#REF!</v>
      </c>
    </row>
    <row r="185" spans="1:29" ht="50.1" customHeight="1">
      <c r="A185" s="169"/>
      <c r="B185" s="169"/>
      <c r="C185" s="172"/>
      <c r="D185" s="172"/>
      <c r="E185" s="131"/>
      <c r="F185" s="175"/>
      <c r="G185" s="178"/>
      <c r="H185" s="189"/>
      <c r="I185" s="163"/>
      <c r="J185" s="166"/>
      <c r="K185" s="62" t="s">
        <v>228</v>
      </c>
      <c r="L185" s="63">
        <v>12320</v>
      </c>
      <c r="M185" s="63">
        <v>7700</v>
      </c>
      <c r="N185" s="142" t="s">
        <v>1154</v>
      </c>
      <c r="O185" s="127"/>
      <c r="P185" s="100"/>
      <c r="Q185" s="63">
        <f t="shared" ref="Q185:Q198" si="73">P185*M185</f>
        <v>0</v>
      </c>
      <c r="R185" s="64"/>
      <c r="S185" s="67">
        <v>50</v>
      </c>
      <c r="T185" s="39"/>
      <c r="U185" s="106">
        <f>IF(EXACT(O185,Y185),M185,M185*(1-'Расчет ПРЕДЗАКАЗ'!$D$10))</f>
        <v>7546</v>
      </c>
      <c r="V185" s="106">
        <f t="shared" ref="V185:V198" si="74">P185*U185</f>
        <v>0</v>
      </c>
      <c r="W185" s="106" t="e">
        <f>IF(EXACT(O185,Y185),M185,M185*(1-#REF!))</f>
        <v>#REF!</v>
      </c>
      <c r="X185" s="106" t="e">
        <f t="shared" ref="X185:X198" si="75">P185*W185</f>
        <v>#REF!</v>
      </c>
      <c r="Y185" s="107" t="s">
        <v>72</v>
      </c>
      <c r="Z185" s="103">
        <f t="shared" si="71"/>
        <v>0</v>
      </c>
      <c r="AA185" s="103">
        <f t="shared" si="72"/>
        <v>0</v>
      </c>
      <c r="AB185" s="128">
        <f t="shared" ref="AB185:AB198" si="76">IF(U185=0,"",L185/U185-1)</f>
        <v>0.63265306122448983</v>
      </c>
      <c r="AC185" s="128" t="e">
        <f t="shared" ref="AC185:AC198" si="77">IF(W185=0,"",L185/W185-1)</f>
        <v>#REF!</v>
      </c>
    </row>
    <row r="186" spans="1:29" ht="50.1" customHeight="1">
      <c r="A186" s="169"/>
      <c r="B186" s="169"/>
      <c r="C186" s="172"/>
      <c r="D186" s="172"/>
      <c r="E186" s="131"/>
      <c r="F186" s="175"/>
      <c r="G186" s="178"/>
      <c r="H186" s="189"/>
      <c r="I186" s="163"/>
      <c r="J186" s="166"/>
      <c r="K186" s="62" t="s">
        <v>383</v>
      </c>
      <c r="L186" s="63">
        <v>12320</v>
      </c>
      <c r="M186" s="63">
        <v>7700</v>
      </c>
      <c r="N186" s="142" t="s">
        <v>1155</v>
      </c>
      <c r="O186" s="127"/>
      <c r="P186" s="100"/>
      <c r="Q186" s="63">
        <f t="shared" si="73"/>
        <v>0</v>
      </c>
      <c r="R186" s="64"/>
      <c r="S186" s="67">
        <v>92</v>
      </c>
      <c r="T186" s="39"/>
      <c r="U186" s="106">
        <f>IF(EXACT(O186,Y186),M186,M186*(1-'Расчет ПРЕДЗАКАЗ'!$D$10))</f>
        <v>7546</v>
      </c>
      <c r="V186" s="106">
        <f t="shared" si="74"/>
        <v>0</v>
      </c>
      <c r="W186" s="106" t="e">
        <f>IF(EXACT(O186,Y186),M186,M186*(1-#REF!))</f>
        <v>#REF!</v>
      </c>
      <c r="X186" s="106" t="e">
        <f t="shared" si="75"/>
        <v>#REF!</v>
      </c>
      <c r="Y186" s="107" t="s">
        <v>72</v>
      </c>
      <c r="Z186" s="103">
        <f t="shared" si="71"/>
        <v>0</v>
      </c>
      <c r="AA186" s="103">
        <f t="shared" si="72"/>
        <v>0</v>
      </c>
      <c r="AB186" s="128">
        <f t="shared" si="76"/>
        <v>0.63265306122448983</v>
      </c>
      <c r="AC186" s="128" t="e">
        <f t="shared" si="77"/>
        <v>#REF!</v>
      </c>
    </row>
    <row r="187" spans="1:29" ht="50.1" customHeight="1">
      <c r="A187" s="169"/>
      <c r="B187" s="169"/>
      <c r="C187" s="172"/>
      <c r="D187" s="172"/>
      <c r="E187" s="131"/>
      <c r="F187" s="175"/>
      <c r="G187" s="178"/>
      <c r="H187" s="189"/>
      <c r="I187" s="163"/>
      <c r="J187" s="166"/>
      <c r="K187" s="62" t="s">
        <v>82</v>
      </c>
      <c r="L187" s="63">
        <v>12320</v>
      </c>
      <c r="M187" s="63">
        <v>7700</v>
      </c>
      <c r="N187" s="142" t="s">
        <v>1156</v>
      </c>
      <c r="O187" s="127"/>
      <c r="P187" s="100"/>
      <c r="Q187" s="63">
        <f t="shared" si="73"/>
        <v>0</v>
      </c>
      <c r="R187" s="64"/>
      <c r="S187" s="67">
        <v>100</v>
      </c>
      <c r="T187" s="39"/>
      <c r="U187" s="106">
        <f>IF(EXACT(O187,Y187),M187,M187*(1-'Расчет ПРЕДЗАКАЗ'!$D$10))</f>
        <v>7546</v>
      </c>
      <c r="V187" s="106">
        <f t="shared" si="74"/>
        <v>0</v>
      </c>
      <c r="W187" s="106" t="e">
        <f>IF(EXACT(O187,Y187),M187,M187*(1-#REF!))</f>
        <v>#REF!</v>
      </c>
      <c r="X187" s="106" t="e">
        <f t="shared" si="75"/>
        <v>#REF!</v>
      </c>
      <c r="Y187" s="107" t="s">
        <v>72</v>
      </c>
      <c r="Z187" s="103">
        <f t="shared" si="71"/>
        <v>0</v>
      </c>
      <c r="AA187" s="103">
        <f t="shared" si="72"/>
        <v>0</v>
      </c>
      <c r="AB187" s="128">
        <f t="shared" si="76"/>
        <v>0.63265306122448983</v>
      </c>
      <c r="AC187" s="128" t="e">
        <f t="shared" si="77"/>
        <v>#REF!</v>
      </c>
    </row>
    <row r="188" spans="1:29" ht="50.1" customHeight="1">
      <c r="A188" s="169"/>
      <c r="B188" s="169"/>
      <c r="C188" s="172"/>
      <c r="D188" s="172"/>
      <c r="E188" s="131"/>
      <c r="F188" s="175"/>
      <c r="G188" s="178"/>
      <c r="H188" s="189"/>
      <c r="I188" s="163"/>
      <c r="J188" s="166"/>
      <c r="K188" s="62" t="s">
        <v>294</v>
      </c>
      <c r="L188" s="63">
        <v>12320</v>
      </c>
      <c r="M188" s="63">
        <v>7700</v>
      </c>
      <c r="N188" s="142" t="s">
        <v>1157</v>
      </c>
      <c r="O188" s="127"/>
      <c r="P188" s="100"/>
      <c r="Q188" s="63">
        <f t="shared" si="73"/>
        <v>0</v>
      </c>
      <c r="R188" s="64"/>
      <c r="S188" s="67">
        <v>93</v>
      </c>
      <c r="T188" s="39"/>
      <c r="U188" s="106">
        <f>IF(EXACT(O188,Y188),M188,M188*(1-'Расчет ПРЕДЗАКАЗ'!$D$10))</f>
        <v>7546</v>
      </c>
      <c r="V188" s="106">
        <f t="shared" si="74"/>
        <v>0</v>
      </c>
      <c r="W188" s="106" t="e">
        <f>IF(EXACT(O188,Y188),M188,M188*(1-#REF!))</f>
        <v>#REF!</v>
      </c>
      <c r="X188" s="106" t="e">
        <f t="shared" si="75"/>
        <v>#REF!</v>
      </c>
      <c r="Y188" s="107" t="s">
        <v>72</v>
      </c>
      <c r="Z188" s="103">
        <f t="shared" si="71"/>
        <v>0</v>
      </c>
      <c r="AA188" s="103">
        <f t="shared" si="72"/>
        <v>0</v>
      </c>
      <c r="AB188" s="128">
        <f t="shared" si="76"/>
        <v>0.63265306122448983</v>
      </c>
      <c r="AC188" s="128" t="e">
        <f t="shared" si="77"/>
        <v>#REF!</v>
      </c>
    </row>
    <row r="189" spans="1:29" ht="50.1" customHeight="1">
      <c r="A189" s="169"/>
      <c r="B189" s="169"/>
      <c r="C189" s="172"/>
      <c r="D189" s="172"/>
      <c r="E189" s="131"/>
      <c r="F189" s="175"/>
      <c r="G189" s="178"/>
      <c r="H189" s="189"/>
      <c r="I189" s="163"/>
      <c r="J189" s="166"/>
      <c r="K189" s="62" t="s">
        <v>104</v>
      </c>
      <c r="L189" s="63">
        <v>12320</v>
      </c>
      <c r="M189" s="63">
        <v>7700</v>
      </c>
      <c r="N189" s="142" t="s">
        <v>1158</v>
      </c>
      <c r="O189" s="127"/>
      <c r="P189" s="100"/>
      <c r="Q189" s="63">
        <f t="shared" si="73"/>
        <v>0</v>
      </c>
      <c r="R189" s="64"/>
      <c r="S189" s="67">
        <v>72</v>
      </c>
      <c r="T189" s="39"/>
      <c r="U189" s="106">
        <f>IF(EXACT(O189,Y189),M189,M189*(1-'Расчет ПРЕДЗАКАЗ'!$D$10))</f>
        <v>7546</v>
      </c>
      <c r="V189" s="106">
        <f t="shared" si="74"/>
        <v>0</v>
      </c>
      <c r="W189" s="106" t="e">
        <f>IF(EXACT(O189,Y189),M189,M189*(1-#REF!))</f>
        <v>#REF!</v>
      </c>
      <c r="X189" s="106" t="e">
        <f t="shared" si="75"/>
        <v>#REF!</v>
      </c>
      <c r="Y189" s="107" t="s">
        <v>72</v>
      </c>
      <c r="Z189" s="103">
        <f t="shared" si="71"/>
        <v>0</v>
      </c>
      <c r="AA189" s="103">
        <f t="shared" si="72"/>
        <v>0</v>
      </c>
      <c r="AB189" s="128">
        <f t="shared" si="76"/>
        <v>0.63265306122448983</v>
      </c>
      <c r="AC189" s="128" t="e">
        <f t="shared" si="77"/>
        <v>#REF!</v>
      </c>
    </row>
    <row r="190" spans="1:29" ht="50.1" customHeight="1">
      <c r="A190" s="169"/>
      <c r="B190" s="169"/>
      <c r="C190" s="172"/>
      <c r="D190" s="172"/>
      <c r="E190" s="131"/>
      <c r="F190" s="175"/>
      <c r="G190" s="178"/>
      <c r="H190" s="189"/>
      <c r="I190" s="163"/>
      <c r="J190" s="166"/>
      <c r="K190" s="62" t="s">
        <v>297</v>
      </c>
      <c r="L190" s="63">
        <v>12320</v>
      </c>
      <c r="M190" s="63">
        <v>7700</v>
      </c>
      <c r="N190" s="142" t="s">
        <v>1159</v>
      </c>
      <c r="O190" s="127"/>
      <c r="P190" s="100"/>
      <c r="Q190" s="63">
        <f t="shared" si="73"/>
        <v>0</v>
      </c>
      <c r="R190" s="64"/>
      <c r="S190" s="67">
        <v>7</v>
      </c>
      <c r="T190" s="39"/>
      <c r="U190" s="106">
        <f>IF(EXACT(O190,Y190),M190,M190*(1-'Расчет ПРЕДЗАКАЗ'!$D$10))</f>
        <v>7546</v>
      </c>
      <c r="V190" s="106">
        <f t="shared" si="74"/>
        <v>0</v>
      </c>
      <c r="W190" s="106" t="e">
        <f>IF(EXACT(O190,Y190),M190,M190*(1-#REF!))</f>
        <v>#REF!</v>
      </c>
      <c r="X190" s="106" t="e">
        <f t="shared" si="75"/>
        <v>#REF!</v>
      </c>
      <c r="Y190" s="107" t="s">
        <v>72</v>
      </c>
      <c r="Z190" s="103">
        <f t="shared" si="71"/>
        <v>0</v>
      </c>
      <c r="AA190" s="103">
        <f t="shared" si="72"/>
        <v>0</v>
      </c>
      <c r="AB190" s="128">
        <f t="shared" si="76"/>
        <v>0.63265306122448983</v>
      </c>
      <c r="AC190" s="128" t="e">
        <f t="shared" si="77"/>
        <v>#REF!</v>
      </c>
    </row>
    <row r="191" spans="1:29" ht="50.1" customHeight="1">
      <c r="A191" s="169"/>
      <c r="B191" s="169"/>
      <c r="C191" s="172"/>
      <c r="D191" s="172"/>
      <c r="E191" s="131"/>
      <c r="F191" s="175"/>
      <c r="G191" s="178"/>
      <c r="H191" s="189"/>
      <c r="I191" s="163"/>
      <c r="J191" s="166"/>
      <c r="K191" s="62" t="s">
        <v>84</v>
      </c>
      <c r="L191" s="63">
        <v>12320</v>
      </c>
      <c r="M191" s="63">
        <v>7700</v>
      </c>
      <c r="N191" s="142" t="s">
        <v>1160</v>
      </c>
      <c r="O191" s="127"/>
      <c r="P191" s="100"/>
      <c r="Q191" s="63">
        <f t="shared" si="73"/>
        <v>0</v>
      </c>
      <c r="R191" s="64"/>
      <c r="S191" s="67">
        <v>25</v>
      </c>
      <c r="T191" s="39"/>
      <c r="U191" s="106">
        <f>IF(EXACT(O191,Y191),M191,M191*(1-'Расчет ПРЕДЗАКАЗ'!$D$10))</f>
        <v>7546</v>
      </c>
      <c r="V191" s="106">
        <f t="shared" si="74"/>
        <v>0</v>
      </c>
      <c r="W191" s="106" t="e">
        <f>IF(EXACT(O191,Y191),M191,M191*(1-#REF!))</f>
        <v>#REF!</v>
      </c>
      <c r="X191" s="106" t="e">
        <f t="shared" si="75"/>
        <v>#REF!</v>
      </c>
      <c r="Y191" s="107" t="s">
        <v>72</v>
      </c>
      <c r="Z191" s="103">
        <f t="shared" si="71"/>
        <v>0</v>
      </c>
      <c r="AA191" s="103">
        <f t="shared" si="72"/>
        <v>0</v>
      </c>
      <c r="AB191" s="128">
        <f t="shared" si="76"/>
        <v>0.63265306122448983</v>
      </c>
      <c r="AC191" s="128" t="e">
        <f t="shared" si="77"/>
        <v>#REF!</v>
      </c>
    </row>
    <row r="192" spans="1:29" ht="50.1" customHeight="1">
      <c r="A192" s="169"/>
      <c r="B192" s="169"/>
      <c r="C192" s="172"/>
      <c r="D192" s="172"/>
      <c r="E192" s="131"/>
      <c r="F192" s="175"/>
      <c r="G192" s="178"/>
      <c r="H192" s="189"/>
      <c r="I192" s="163"/>
      <c r="J192" s="166"/>
      <c r="K192" s="62" t="s">
        <v>86</v>
      </c>
      <c r="L192" s="63">
        <v>12320</v>
      </c>
      <c r="M192" s="63">
        <v>7700</v>
      </c>
      <c r="N192" s="142" t="s">
        <v>1161</v>
      </c>
      <c r="O192" s="127"/>
      <c r="P192" s="100"/>
      <c r="Q192" s="63">
        <f t="shared" si="73"/>
        <v>0</v>
      </c>
      <c r="R192" s="64"/>
      <c r="S192" s="67">
        <v>1</v>
      </c>
      <c r="T192" s="39"/>
      <c r="U192" s="106">
        <f>IF(EXACT(O192,Y192),M192,M192*(1-'Расчет ПРЕДЗАКАЗ'!$D$10))</f>
        <v>7546</v>
      </c>
      <c r="V192" s="106">
        <f t="shared" si="74"/>
        <v>0</v>
      </c>
      <c r="W192" s="106" t="e">
        <f>IF(EXACT(O192,Y192),M192,M192*(1-#REF!))</f>
        <v>#REF!</v>
      </c>
      <c r="X192" s="106" t="e">
        <f t="shared" si="75"/>
        <v>#REF!</v>
      </c>
      <c r="Y192" s="107" t="s">
        <v>72</v>
      </c>
      <c r="Z192" s="103">
        <f t="shared" si="71"/>
        <v>0</v>
      </c>
      <c r="AA192" s="103">
        <f t="shared" si="72"/>
        <v>0</v>
      </c>
      <c r="AB192" s="128">
        <f t="shared" si="76"/>
        <v>0.63265306122448983</v>
      </c>
      <c r="AC192" s="128" t="e">
        <f t="shared" si="77"/>
        <v>#REF!</v>
      </c>
    </row>
    <row r="193" spans="1:29" ht="50.1" customHeight="1">
      <c r="A193" s="169"/>
      <c r="B193" s="169"/>
      <c r="C193" s="172"/>
      <c r="D193" s="172"/>
      <c r="E193" s="131"/>
      <c r="F193" s="175"/>
      <c r="G193" s="178"/>
      <c r="H193" s="189"/>
      <c r="I193" s="163"/>
      <c r="J193" s="166"/>
      <c r="K193" s="62"/>
      <c r="L193" s="63"/>
      <c r="M193" s="63"/>
      <c r="N193" s="143"/>
      <c r="O193" s="127"/>
      <c r="P193" s="100"/>
      <c r="Q193" s="63">
        <f t="shared" si="73"/>
        <v>0</v>
      </c>
      <c r="R193" s="65"/>
      <c r="S193" s="67"/>
      <c r="T193" s="40"/>
      <c r="U193" s="106">
        <f>IF(EXACT(O193,Y193),M193,M193*(1-'Расчет ПРЕДЗАКАЗ'!$D$10))</f>
        <v>0</v>
      </c>
      <c r="V193" s="106">
        <f t="shared" si="74"/>
        <v>0</v>
      </c>
      <c r="W193" s="106" t="e">
        <f>IF(EXACT(O193,Y193),M193,M193*(1-#REF!))</f>
        <v>#REF!</v>
      </c>
      <c r="X193" s="106" t="e">
        <f t="shared" si="75"/>
        <v>#REF!</v>
      </c>
      <c r="Y193" s="107" t="s">
        <v>72</v>
      </c>
      <c r="Z193" s="103">
        <f t="shared" si="71"/>
        <v>0</v>
      </c>
      <c r="AA193" s="103">
        <f t="shared" si="72"/>
        <v>0</v>
      </c>
      <c r="AB193" s="128" t="str">
        <f t="shared" si="76"/>
        <v/>
      </c>
      <c r="AC193" s="128" t="e">
        <f t="shared" si="77"/>
        <v>#REF!</v>
      </c>
    </row>
    <row r="194" spans="1:29" ht="50.1" customHeight="1">
      <c r="A194" s="169"/>
      <c r="B194" s="169"/>
      <c r="C194" s="172"/>
      <c r="D194" s="172"/>
      <c r="E194" s="131"/>
      <c r="F194" s="175"/>
      <c r="G194" s="178"/>
      <c r="H194" s="189"/>
      <c r="I194" s="163"/>
      <c r="J194" s="166"/>
      <c r="K194" s="62"/>
      <c r="L194" s="63"/>
      <c r="M194" s="63"/>
      <c r="N194" s="65"/>
      <c r="O194" s="127"/>
      <c r="P194" s="100"/>
      <c r="Q194" s="63">
        <f t="shared" si="73"/>
        <v>0</v>
      </c>
      <c r="R194" s="65"/>
      <c r="S194" s="67"/>
      <c r="T194" s="40"/>
      <c r="U194" s="106">
        <f>IF(EXACT(O194,Y194),M194,M194*(1-'Расчет ПРЕДЗАКАЗ'!$D$10))</f>
        <v>0</v>
      </c>
      <c r="V194" s="106">
        <f t="shared" si="74"/>
        <v>0</v>
      </c>
      <c r="W194" s="106" t="e">
        <f>IF(EXACT(O194,Y194),M194,M194*(1-#REF!))</f>
        <v>#REF!</v>
      </c>
      <c r="X194" s="106" t="e">
        <f t="shared" si="75"/>
        <v>#REF!</v>
      </c>
      <c r="Y194" s="107" t="s">
        <v>72</v>
      </c>
      <c r="Z194" s="103">
        <f t="shared" si="71"/>
        <v>0</v>
      </c>
      <c r="AA194" s="103">
        <f t="shared" si="72"/>
        <v>0</v>
      </c>
      <c r="AB194" s="128" t="str">
        <f t="shared" si="76"/>
        <v/>
      </c>
      <c r="AC194" s="128" t="e">
        <f t="shared" si="77"/>
        <v>#REF!</v>
      </c>
    </row>
    <row r="195" spans="1:29" ht="50.1" customHeight="1">
      <c r="A195" s="169"/>
      <c r="B195" s="169"/>
      <c r="C195" s="172"/>
      <c r="D195" s="172"/>
      <c r="E195" s="131"/>
      <c r="F195" s="175"/>
      <c r="G195" s="178"/>
      <c r="H195" s="189"/>
      <c r="I195" s="163"/>
      <c r="J195" s="166"/>
      <c r="K195" s="62"/>
      <c r="L195" s="63"/>
      <c r="M195" s="63"/>
      <c r="N195" s="65"/>
      <c r="O195" s="127"/>
      <c r="P195" s="100"/>
      <c r="Q195" s="63">
        <f t="shared" si="73"/>
        <v>0</v>
      </c>
      <c r="R195" s="65"/>
      <c r="S195" s="67"/>
      <c r="T195" s="40"/>
      <c r="U195" s="106">
        <f>IF(EXACT(O195,Y195),M195,M195*(1-'Расчет ПРЕДЗАКАЗ'!$D$10))</f>
        <v>0</v>
      </c>
      <c r="V195" s="106">
        <f t="shared" si="74"/>
        <v>0</v>
      </c>
      <c r="W195" s="106" t="e">
        <f>IF(EXACT(O195,Y195),M195,M195*(1-#REF!))</f>
        <v>#REF!</v>
      </c>
      <c r="X195" s="106" t="e">
        <f t="shared" si="75"/>
        <v>#REF!</v>
      </c>
      <c r="Y195" s="107" t="s">
        <v>72</v>
      </c>
      <c r="Z195" s="103">
        <f t="shared" si="71"/>
        <v>0</v>
      </c>
      <c r="AA195" s="103">
        <f t="shared" si="72"/>
        <v>0</v>
      </c>
      <c r="AB195" s="128" t="str">
        <f t="shared" si="76"/>
        <v/>
      </c>
      <c r="AC195" s="128" t="e">
        <f t="shared" si="77"/>
        <v>#REF!</v>
      </c>
    </row>
    <row r="196" spans="1:29" ht="50.1" customHeight="1">
      <c r="A196" s="169"/>
      <c r="B196" s="169"/>
      <c r="C196" s="172"/>
      <c r="D196" s="172"/>
      <c r="E196" s="131"/>
      <c r="F196" s="175"/>
      <c r="G196" s="178"/>
      <c r="H196" s="189"/>
      <c r="I196" s="163"/>
      <c r="J196" s="166"/>
      <c r="K196" s="62"/>
      <c r="L196" s="63"/>
      <c r="M196" s="63"/>
      <c r="N196" s="65"/>
      <c r="O196" s="127"/>
      <c r="P196" s="100"/>
      <c r="Q196" s="63">
        <f t="shared" si="73"/>
        <v>0</v>
      </c>
      <c r="R196" s="65"/>
      <c r="S196" s="67"/>
      <c r="T196" s="40"/>
      <c r="U196" s="106">
        <f>IF(EXACT(O196,Y196),M196,M196*(1-'Расчет ПРЕДЗАКАЗ'!$D$10))</f>
        <v>0</v>
      </c>
      <c r="V196" s="106">
        <f t="shared" si="74"/>
        <v>0</v>
      </c>
      <c r="W196" s="106" t="e">
        <f>IF(EXACT(O196,Y196),M196,M196*(1-#REF!))</f>
        <v>#REF!</v>
      </c>
      <c r="X196" s="106" t="e">
        <f t="shared" si="75"/>
        <v>#REF!</v>
      </c>
      <c r="Y196" s="107" t="s">
        <v>72</v>
      </c>
      <c r="Z196" s="103">
        <f t="shared" si="71"/>
        <v>0</v>
      </c>
      <c r="AA196" s="103">
        <f t="shared" si="72"/>
        <v>0</v>
      </c>
      <c r="AB196" s="128" t="str">
        <f t="shared" si="76"/>
        <v/>
      </c>
      <c r="AC196" s="128" t="e">
        <f t="shared" si="77"/>
        <v>#REF!</v>
      </c>
    </row>
    <row r="197" spans="1:29" ht="50.1" customHeight="1">
      <c r="A197" s="169"/>
      <c r="B197" s="169"/>
      <c r="C197" s="172"/>
      <c r="D197" s="172"/>
      <c r="E197" s="131"/>
      <c r="F197" s="175"/>
      <c r="G197" s="178"/>
      <c r="H197" s="189"/>
      <c r="I197" s="163"/>
      <c r="J197" s="166"/>
      <c r="K197" s="62"/>
      <c r="L197" s="63"/>
      <c r="M197" s="63"/>
      <c r="N197" s="65"/>
      <c r="O197" s="127"/>
      <c r="P197" s="100"/>
      <c r="Q197" s="63">
        <f t="shared" si="73"/>
        <v>0</v>
      </c>
      <c r="R197" s="65"/>
      <c r="S197" s="67"/>
      <c r="T197" s="40"/>
      <c r="U197" s="106">
        <f>IF(EXACT(O197,Y197),M197,M197*(1-'Расчет ПРЕДЗАКАЗ'!$D$10))</f>
        <v>0</v>
      </c>
      <c r="V197" s="106">
        <f t="shared" si="74"/>
        <v>0</v>
      </c>
      <c r="W197" s="106" t="e">
        <f>IF(EXACT(O197,Y197),M197,M197*(1-#REF!))</f>
        <v>#REF!</v>
      </c>
      <c r="X197" s="106" t="e">
        <f t="shared" si="75"/>
        <v>#REF!</v>
      </c>
      <c r="Y197" s="107" t="s">
        <v>72</v>
      </c>
      <c r="Z197" s="103">
        <f t="shared" si="71"/>
        <v>0</v>
      </c>
      <c r="AA197" s="103">
        <f t="shared" si="72"/>
        <v>0</v>
      </c>
      <c r="AB197" s="128" t="str">
        <f t="shared" si="76"/>
        <v/>
      </c>
      <c r="AC197" s="128" t="e">
        <f t="shared" si="77"/>
        <v>#REF!</v>
      </c>
    </row>
    <row r="198" spans="1:29" ht="50.1" customHeight="1">
      <c r="A198" s="170"/>
      <c r="B198" s="170"/>
      <c r="C198" s="173"/>
      <c r="D198" s="173"/>
      <c r="E198" s="132"/>
      <c r="F198" s="176"/>
      <c r="G198" s="179"/>
      <c r="H198" s="190"/>
      <c r="I198" s="164"/>
      <c r="J198" s="167"/>
      <c r="K198" s="62"/>
      <c r="L198" s="63"/>
      <c r="M198" s="63"/>
      <c r="N198" s="65"/>
      <c r="O198" s="127"/>
      <c r="P198" s="100"/>
      <c r="Q198" s="63">
        <f t="shared" si="73"/>
        <v>0</v>
      </c>
      <c r="R198" s="65"/>
      <c r="S198" s="67"/>
      <c r="T198" s="40"/>
      <c r="U198" s="106">
        <f>IF(EXACT(O198,Y198),M198,M198*(1-'Расчет ПРЕДЗАКАЗ'!$D$10))</f>
        <v>0</v>
      </c>
      <c r="V198" s="106">
        <f t="shared" si="74"/>
        <v>0</v>
      </c>
      <c r="W198" s="106" t="e">
        <f>IF(EXACT(O198,Y198),M198,M198*(1-#REF!))</f>
        <v>#REF!</v>
      </c>
      <c r="X198" s="106" t="e">
        <f t="shared" si="75"/>
        <v>#REF!</v>
      </c>
      <c r="Y198" s="107" t="s">
        <v>72</v>
      </c>
      <c r="Z198" s="103">
        <f t="shared" si="71"/>
        <v>0</v>
      </c>
      <c r="AA198" s="103">
        <f t="shared" si="72"/>
        <v>0</v>
      </c>
      <c r="AB198" s="128" t="str">
        <f t="shared" si="76"/>
        <v/>
      </c>
      <c r="AC198" s="128" t="e">
        <f t="shared" si="77"/>
        <v>#REF!</v>
      </c>
    </row>
    <row r="199" spans="1:29" ht="11.25" customHeight="1" thickBot="1"/>
    <row r="200" spans="1:29" ht="50.1" customHeight="1">
      <c r="A200" s="168">
        <v>116</v>
      </c>
      <c r="B200" s="168" t="s">
        <v>1162</v>
      </c>
      <c r="C200" s="171" t="s">
        <v>1163</v>
      </c>
      <c r="D200" s="171" t="s">
        <v>77</v>
      </c>
      <c r="E200" s="130"/>
      <c r="F200" s="174" t="s">
        <v>1164</v>
      </c>
      <c r="G200" s="177" t="s">
        <v>1165</v>
      </c>
      <c r="H200" s="162"/>
      <c r="I200" s="162"/>
      <c r="J200" s="165" t="s">
        <v>19</v>
      </c>
      <c r="K200" s="62" t="s">
        <v>383</v>
      </c>
      <c r="L200" s="63">
        <v>16480</v>
      </c>
      <c r="M200" s="63">
        <v>10300</v>
      </c>
      <c r="N200" s="142" t="s">
        <v>1166</v>
      </c>
      <c r="O200" s="127"/>
      <c r="P200" s="100"/>
      <c r="Q200" s="63">
        <f>P200*M200</f>
        <v>0</v>
      </c>
      <c r="R200" s="64"/>
      <c r="S200" s="67">
        <v>19</v>
      </c>
      <c r="T200" s="39"/>
      <c r="U200" s="106">
        <f>IF(EXACT(O200,Y200),M200,M200*(1-'Расчет ПРЕДЗАКАЗ'!$D$10))</f>
        <v>10094</v>
      </c>
      <c r="V200" s="106">
        <f>P200*U200</f>
        <v>0</v>
      </c>
      <c r="W200" s="106" t="e">
        <f>IF(EXACT(O200,Y200),M200,M200*(1-#REF!))</f>
        <v>#REF!</v>
      </c>
      <c r="X200" s="123" t="e">
        <f>P200*W200</f>
        <v>#REF!</v>
      </c>
      <c r="Y200" s="124" t="s">
        <v>72</v>
      </c>
      <c r="Z200" s="103">
        <f t="shared" ref="Z200:Z214" si="78">IF(EXACT(O200,Y200),Q200,0)</f>
        <v>0</v>
      </c>
      <c r="AA200" s="103">
        <f t="shared" ref="AA200:AA214" si="79">IF(Z200=0,Q200,0)</f>
        <v>0</v>
      </c>
      <c r="AB200" s="128">
        <f>IF(U200=0,"",L200/U200-1)</f>
        <v>0.63265306122448983</v>
      </c>
      <c r="AC200" s="128" t="e">
        <f>IF(W200=0,"",L200/W200-1)</f>
        <v>#REF!</v>
      </c>
    </row>
    <row r="201" spans="1:29" ht="50.1" customHeight="1">
      <c r="A201" s="169"/>
      <c r="B201" s="169"/>
      <c r="C201" s="172"/>
      <c r="D201" s="172"/>
      <c r="E201" s="131"/>
      <c r="F201" s="175"/>
      <c r="G201" s="178"/>
      <c r="H201" s="189"/>
      <c r="I201" s="163"/>
      <c r="J201" s="166"/>
      <c r="K201" s="62" t="s">
        <v>82</v>
      </c>
      <c r="L201" s="63">
        <v>16480</v>
      </c>
      <c r="M201" s="63">
        <v>10300</v>
      </c>
      <c r="N201" s="142" t="s">
        <v>1167</v>
      </c>
      <c r="O201" s="127"/>
      <c r="P201" s="100"/>
      <c r="Q201" s="63">
        <f t="shared" ref="Q201:Q214" si="80">P201*M201</f>
        <v>0</v>
      </c>
      <c r="R201" s="64"/>
      <c r="S201" s="67">
        <v>58</v>
      </c>
      <c r="T201" s="39"/>
      <c r="U201" s="106">
        <f>IF(EXACT(O201,Y201),M201,M201*(1-'Расчет ПРЕДЗАКАЗ'!$D$10))</f>
        <v>10094</v>
      </c>
      <c r="V201" s="106">
        <f t="shared" ref="V201:V214" si="81">P201*U201</f>
        <v>0</v>
      </c>
      <c r="W201" s="106" t="e">
        <f>IF(EXACT(O201,Y201),M201,M201*(1-#REF!))</f>
        <v>#REF!</v>
      </c>
      <c r="X201" s="106" t="e">
        <f t="shared" ref="X201:X214" si="82">P201*W201</f>
        <v>#REF!</v>
      </c>
      <c r="Y201" s="107" t="s">
        <v>72</v>
      </c>
      <c r="Z201" s="103">
        <f t="shared" si="78"/>
        <v>0</v>
      </c>
      <c r="AA201" s="103">
        <f t="shared" si="79"/>
        <v>0</v>
      </c>
      <c r="AB201" s="128">
        <f t="shared" ref="AB201:AB214" si="83">IF(U201=0,"",L201/U201-1)</f>
        <v>0.63265306122448983</v>
      </c>
      <c r="AC201" s="128" t="e">
        <f t="shared" ref="AC201:AC214" si="84">IF(W201=0,"",L201/W201-1)</f>
        <v>#REF!</v>
      </c>
    </row>
    <row r="202" spans="1:29" ht="50.1" customHeight="1">
      <c r="A202" s="169"/>
      <c r="B202" s="169"/>
      <c r="C202" s="172"/>
      <c r="D202" s="172"/>
      <c r="E202" s="131"/>
      <c r="F202" s="175"/>
      <c r="G202" s="178"/>
      <c r="H202" s="189"/>
      <c r="I202" s="163"/>
      <c r="J202" s="166"/>
      <c r="K202" s="62" t="s">
        <v>294</v>
      </c>
      <c r="L202" s="63">
        <v>16480</v>
      </c>
      <c r="M202" s="63">
        <v>10300</v>
      </c>
      <c r="N202" s="142" t="s">
        <v>1168</v>
      </c>
      <c r="O202" s="127"/>
      <c r="P202" s="100"/>
      <c r="Q202" s="63">
        <f t="shared" si="80"/>
        <v>0</v>
      </c>
      <c r="R202" s="64"/>
      <c r="S202" s="67">
        <v>21</v>
      </c>
      <c r="T202" s="39"/>
      <c r="U202" s="106">
        <f>IF(EXACT(O202,Y202),M202,M202*(1-'Расчет ПРЕДЗАКАЗ'!$D$10))</f>
        <v>10094</v>
      </c>
      <c r="V202" s="106">
        <f t="shared" si="81"/>
        <v>0</v>
      </c>
      <c r="W202" s="106" t="e">
        <f>IF(EXACT(O202,Y202),M202,M202*(1-#REF!))</f>
        <v>#REF!</v>
      </c>
      <c r="X202" s="106" t="e">
        <f t="shared" si="82"/>
        <v>#REF!</v>
      </c>
      <c r="Y202" s="107" t="s">
        <v>72</v>
      </c>
      <c r="Z202" s="103">
        <f t="shared" si="78"/>
        <v>0</v>
      </c>
      <c r="AA202" s="103">
        <f t="shared" si="79"/>
        <v>0</v>
      </c>
      <c r="AB202" s="128">
        <f t="shared" si="83"/>
        <v>0.63265306122448983</v>
      </c>
      <c r="AC202" s="128" t="e">
        <f t="shared" si="84"/>
        <v>#REF!</v>
      </c>
    </row>
    <row r="203" spans="1:29" ht="50.1" customHeight="1">
      <c r="A203" s="169"/>
      <c r="B203" s="169"/>
      <c r="C203" s="172"/>
      <c r="D203" s="172"/>
      <c r="E203" s="131"/>
      <c r="F203" s="175"/>
      <c r="G203" s="178"/>
      <c r="H203" s="189"/>
      <c r="I203" s="163"/>
      <c r="J203" s="166"/>
      <c r="K203" s="62" t="s">
        <v>104</v>
      </c>
      <c r="L203" s="63">
        <v>16480</v>
      </c>
      <c r="M203" s="63">
        <v>10300</v>
      </c>
      <c r="N203" s="142" t="s">
        <v>1169</v>
      </c>
      <c r="O203" s="127"/>
      <c r="P203" s="100"/>
      <c r="Q203" s="63">
        <f t="shared" si="80"/>
        <v>0</v>
      </c>
      <c r="R203" s="64"/>
      <c r="S203" s="67">
        <v>74</v>
      </c>
      <c r="T203" s="39"/>
      <c r="U203" s="106">
        <f>IF(EXACT(O203,Y203),M203,M203*(1-'Расчет ПРЕДЗАКАЗ'!$D$10))</f>
        <v>10094</v>
      </c>
      <c r="V203" s="106">
        <f t="shared" si="81"/>
        <v>0</v>
      </c>
      <c r="W203" s="106" t="e">
        <f>IF(EXACT(O203,Y203),M203,M203*(1-#REF!))</f>
        <v>#REF!</v>
      </c>
      <c r="X203" s="106" t="e">
        <f t="shared" si="82"/>
        <v>#REF!</v>
      </c>
      <c r="Y203" s="107" t="s">
        <v>72</v>
      </c>
      <c r="Z203" s="103">
        <f t="shared" si="78"/>
        <v>0</v>
      </c>
      <c r="AA203" s="103">
        <f t="shared" si="79"/>
        <v>0</v>
      </c>
      <c r="AB203" s="128">
        <f t="shared" si="83"/>
        <v>0.63265306122448983</v>
      </c>
      <c r="AC203" s="128" t="e">
        <f t="shared" si="84"/>
        <v>#REF!</v>
      </c>
    </row>
    <row r="204" spans="1:29" ht="50.1" customHeight="1">
      <c r="A204" s="169"/>
      <c r="B204" s="169"/>
      <c r="C204" s="172"/>
      <c r="D204" s="172"/>
      <c r="E204" s="131"/>
      <c r="F204" s="175"/>
      <c r="G204" s="178"/>
      <c r="H204" s="189"/>
      <c r="I204" s="163"/>
      <c r="J204" s="166"/>
      <c r="K204" s="62" t="s">
        <v>84</v>
      </c>
      <c r="L204" s="63">
        <v>16480</v>
      </c>
      <c r="M204" s="63">
        <v>10300</v>
      </c>
      <c r="N204" s="142" t="s">
        <v>1170</v>
      </c>
      <c r="O204" s="127"/>
      <c r="P204" s="100"/>
      <c r="Q204" s="63">
        <f t="shared" si="80"/>
        <v>0</v>
      </c>
      <c r="R204" s="64"/>
      <c r="S204" s="67">
        <v>58</v>
      </c>
      <c r="T204" s="39"/>
      <c r="U204" s="106">
        <f>IF(EXACT(O204,Y204),M204,M204*(1-'Расчет ПРЕДЗАКАЗ'!$D$10))</f>
        <v>10094</v>
      </c>
      <c r="V204" s="106">
        <f t="shared" si="81"/>
        <v>0</v>
      </c>
      <c r="W204" s="106" t="e">
        <f>IF(EXACT(O204,Y204),M204,M204*(1-#REF!))</f>
        <v>#REF!</v>
      </c>
      <c r="X204" s="106" t="e">
        <f t="shared" si="82"/>
        <v>#REF!</v>
      </c>
      <c r="Y204" s="107" t="s">
        <v>72</v>
      </c>
      <c r="Z204" s="103">
        <f t="shared" si="78"/>
        <v>0</v>
      </c>
      <c r="AA204" s="103">
        <f t="shared" si="79"/>
        <v>0</v>
      </c>
      <c r="AB204" s="128">
        <f t="shared" si="83"/>
        <v>0.63265306122448983</v>
      </c>
      <c r="AC204" s="128" t="e">
        <f t="shared" si="84"/>
        <v>#REF!</v>
      </c>
    </row>
    <row r="205" spans="1:29" ht="50.1" customHeight="1">
      <c r="A205" s="169"/>
      <c r="B205" s="169"/>
      <c r="C205" s="172"/>
      <c r="D205" s="172"/>
      <c r="E205" s="131"/>
      <c r="F205" s="175"/>
      <c r="G205" s="178"/>
      <c r="H205" s="189"/>
      <c r="I205" s="163"/>
      <c r="J205" s="166"/>
      <c r="K205" s="62" t="s">
        <v>86</v>
      </c>
      <c r="L205" s="63">
        <v>16480</v>
      </c>
      <c r="M205" s="63">
        <v>10300</v>
      </c>
      <c r="N205" s="142" t="s">
        <v>1171</v>
      </c>
      <c r="O205" s="127"/>
      <c r="P205" s="100"/>
      <c r="Q205" s="63">
        <f t="shared" si="80"/>
        <v>0</v>
      </c>
      <c r="R205" s="64"/>
      <c r="S205" s="67">
        <v>43</v>
      </c>
      <c r="T205" s="39"/>
      <c r="U205" s="106">
        <f>IF(EXACT(O205,Y205),M205,M205*(1-'Расчет ПРЕДЗАКАЗ'!$D$10))</f>
        <v>10094</v>
      </c>
      <c r="V205" s="106">
        <f t="shared" si="81"/>
        <v>0</v>
      </c>
      <c r="W205" s="106" t="e">
        <f>IF(EXACT(O205,Y205),M205,M205*(1-#REF!))</f>
        <v>#REF!</v>
      </c>
      <c r="X205" s="106" t="e">
        <f t="shared" si="82"/>
        <v>#REF!</v>
      </c>
      <c r="Y205" s="107" t="s">
        <v>72</v>
      </c>
      <c r="Z205" s="103">
        <f t="shared" si="78"/>
        <v>0</v>
      </c>
      <c r="AA205" s="103">
        <f t="shared" si="79"/>
        <v>0</v>
      </c>
      <c r="AB205" s="128">
        <f t="shared" si="83"/>
        <v>0.63265306122448983</v>
      </c>
      <c r="AC205" s="128" t="e">
        <f t="shared" si="84"/>
        <v>#REF!</v>
      </c>
    </row>
    <row r="206" spans="1:29" ht="50.1" customHeight="1">
      <c r="A206" s="169"/>
      <c r="B206" s="169"/>
      <c r="C206" s="172"/>
      <c r="D206" s="172"/>
      <c r="E206" s="131"/>
      <c r="F206" s="175"/>
      <c r="G206" s="178"/>
      <c r="H206" s="189"/>
      <c r="I206" s="163"/>
      <c r="J206" s="166"/>
      <c r="K206" s="62"/>
      <c r="L206" s="63"/>
      <c r="M206" s="63"/>
      <c r="N206" s="142"/>
      <c r="O206" s="127"/>
      <c r="P206" s="100"/>
      <c r="Q206" s="63">
        <f t="shared" si="80"/>
        <v>0</v>
      </c>
      <c r="R206" s="64"/>
      <c r="S206" s="67"/>
      <c r="T206" s="39"/>
      <c r="U206" s="106">
        <f>IF(EXACT(O206,Y206),M206,M206*(1-'Расчет ПРЕДЗАКАЗ'!$D$10))</f>
        <v>0</v>
      </c>
      <c r="V206" s="106">
        <f t="shared" si="81"/>
        <v>0</v>
      </c>
      <c r="W206" s="106" t="e">
        <f>IF(EXACT(O206,Y206),M206,M206*(1-#REF!))</f>
        <v>#REF!</v>
      </c>
      <c r="X206" s="106" t="e">
        <f t="shared" si="82"/>
        <v>#REF!</v>
      </c>
      <c r="Y206" s="107" t="s">
        <v>72</v>
      </c>
      <c r="Z206" s="103">
        <f t="shared" si="78"/>
        <v>0</v>
      </c>
      <c r="AA206" s="103">
        <f t="shared" si="79"/>
        <v>0</v>
      </c>
      <c r="AB206" s="128" t="str">
        <f t="shared" si="83"/>
        <v/>
      </c>
      <c r="AC206" s="128" t="e">
        <f t="shared" si="84"/>
        <v>#REF!</v>
      </c>
    </row>
    <row r="207" spans="1:29" ht="50.1" customHeight="1">
      <c r="A207" s="169"/>
      <c r="B207" s="169"/>
      <c r="C207" s="172"/>
      <c r="D207" s="172"/>
      <c r="E207" s="131"/>
      <c r="F207" s="175"/>
      <c r="G207" s="178"/>
      <c r="H207" s="189"/>
      <c r="I207" s="163"/>
      <c r="J207" s="166"/>
      <c r="K207" s="62"/>
      <c r="L207" s="63"/>
      <c r="M207" s="63"/>
      <c r="N207" s="142"/>
      <c r="O207" s="127"/>
      <c r="P207" s="100"/>
      <c r="Q207" s="63">
        <f t="shared" si="80"/>
        <v>0</v>
      </c>
      <c r="R207" s="64"/>
      <c r="S207" s="67"/>
      <c r="T207" s="39"/>
      <c r="U207" s="106">
        <f>IF(EXACT(O207,Y207),M207,M207*(1-'Расчет ПРЕДЗАКАЗ'!$D$10))</f>
        <v>0</v>
      </c>
      <c r="V207" s="106">
        <f t="shared" si="81"/>
        <v>0</v>
      </c>
      <c r="W207" s="106" t="e">
        <f>IF(EXACT(O207,Y207),M207,M207*(1-#REF!))</f>
        <v>#REF!</v>
      </c>
      <c r="X207" s="106" t="e">
        <f t="shared" si="82"/>
        <v>#REF!</v>
      </c>
      <c r="Y207" s="107" t="s">
        <v>72</v>
      </c>
      <c r="Z207" s="103">
        <f t="shared" si="78"/>
        <v>0</v>
      </c>
      <c r="AA207" s="103">
        <f t="shared" si="79"/>
        <v>0</v>
      </c>
      <c r="AB207" s="128" t="str">
        <f t="shared" si="83"/>
        <v/>
      </c>
      <c r="AC207" s="128" t="e">
        <f t="shared" si="84"/>
        <v>#REF!</v>
      </c>
    </row>
    <row r="208" spans="1:29" ht="50.1" customHeight="1">
      <c r="A208" s="169"/>
      <c r="B208" s="169"/>
      <c r="C208" s="172"/>
      <c r="D208" s="172"/>
      <c r="E208" s="131"/>
      <c r="F208" s="175"/>
      <c r="G208" s="178"/>
      <c r="H208" s="189"/>
      <c r="I208" s="163"/>
      <c r="J208" s="166"/>
      <c r="K208" s="62"/>
      <c r="L208" s="63"/>
      <c r="M208" s="63"/>
      <c r="N208" s="142"/>
      <c r="O208" s="127"/>
      <c r="P208" s="100"/>
      <c r="Q208" s="63">
        <f t="shared" si="80"/>
        <v>0</v>
      </c>
      <c r="R208" s="64"/>
      <c r="S208" s="67"/>
      <c r="T208" s="39"/>
      <c r="U208" s="106">
        <f>IF(EXACT(O208,Y208),M208,M208*(1-'Расчет ПРЕДЗАКАЗ'!$D$10))</f>
        <v>0</v>
      </c>
      <c r="V208" s="106">
        <f t="shared" si="81"/>
        <v>0</v>
      </c>
      <c r="W208" s="106" t="e">
        <f>IF(EXACT(O208,Y208),M208,M208*(1-#REF!))</f>
        <v>#REF!</v>
      </c>
      <c r="X208" s="106" t="e">
        <f t="shared" si="82"/>
        <v>#REF!</v>
      </c>
      <c r="Y208" s="107" t="s">
        <v>72</v>
      </c>
      <c r="Z208" s="103">
        <f t="shared" si="78"/>
        <v>0</v>
      </c>
      <c r="AA208" s="103">
        <f t="shared" si="79"/>
        <v>0</v>
      </c>
      <c r="AB208" s="128" t="str">
        <f t="shared" si="83"/>
        <v/>
      </c>
      <c r="AC208" s="128" t="e">
        <f t="shared" si="84"/>
        <v>#REF!</v>
      </c>
    </row>
    <row r="209" spans="1:29" ht="50.1" customHeight="1">
      <c r="A209" s="169"/>
      <c r="B209" s="169"/>
      <c r="C209" s="172"/>
      <c r="D209" s="172"/>
      <c r="E209" s="131"/>
      <c r="F209" s="175"/>
      <c r="G209" s="178"/>
      <c r="H209" s="189"/>
      <c r="I209" s="163"/>
      <c r="J209" s="166"/>
      <c r="K209" s="62"/>
      <c r="L209" s="63"/>
      <c r="M209" s="63"/>
      <c r="N209" s="143"/>
      <c r="O209" s="127"/>
      <c r="P209" s="100"/>
      <c r="Q209" s="63">
        <f t="shared" si="80"/>
        <v>0</v>
      </c>
      <c r="R209" s="65"/>
      <c r="S209" s="67"/>
      <c r="T209" s="40"/>
      <c r="U209" s="106">
        <f>IF(EXACT(O209,Y209),M209,M209*(1-'Расчет ПРЕДЗАКАЗ'!$D$10))</f>
        <v>0</v>
      </c>
      <c r="V209" s="106">
        <f t="shared" si="81"/>
        <v>0</v>
      </c>
      <c r="W209" s="106" t="e">
        <f>IF(EXACT(O209,Y209),M209,M209*(1-#REF!))</f>
        <v>#REF!</v>
      </c>
      <c r="X209" s="106" t="e">
        <f t="shared" si="82"/>
        <v>#REF!</v>
      </c>
      <c r="Y209" s="107" t="s">
        <v>72</v>
      </c>
      <c r="Z209" s="103">
        <f t="shared" si="78"/>
        <v>0</v>
      </c>
      <c r="AA209" s="103">
        <f t="shared" si="79"/>
        <v>0</v>
      </c>
      <c r="AB209" s="128" t="str">
        <f t="shared" si="83"/>
        <v/>
      </c>
      <c r="AC209" s="128" t="e">
        <f t="shared" si="84"/>
        <v>#REF!</v>
      </c>
    </row>
    <row r="210" spans="1:29" ht="50.1" customHeight="1">
      <c r="A210" s="169"/>
      <c r="B210" s="169"/>
      <c r="C210" s="172"/>
      <c r="D210" s="172"/>
      <c r="E210" s="131"/>
      <c r="F210" s="175"/>
      <c r="G210" s="178"/>
      <c r="H210" s="189"/>
      <c r="I210" s="163"/>
      <c r="J210" s="166"/>
      <c r="K210" s="62"/>
      <c r="L210" s="63"/>
      <c r="M210" s="63"/>
      <c r="N210" s="65"/>
      <c r="O210" s="127"/>
      <c r="P210" s="100"/>
      <c r="Q210" s="63">
        <f t="shared" si="80"/>
        <v>0</v>
      </c>
      <c r="R210" s="65"/>
      <c r="S210" s="67"/>
      <c r="T210" s="40"/>
      <c r="U210" s="106">
        <f>IF(EXACT(O210,Y210),M210,M210*(1-'Расчет ПРЕДЗАКАЗ'!$D$10))</f>
        <v>0</v>
      </c>
      <c r="V210" s="106">
        <f t="shared" si="81"/>
        <v>0</v>
      </c>
      <c r="W210" s="106" t="e">
        <f>IF(EXACT(O210,Y210),M210,M210*(1-#REF!))</f>
        <v>#REF!</v>
      </c>
      <c r="X210" s="106" t="e">
        <f t="shared" si="82"/>
        <v>#REF!</v>
      </c>
      <c r="Y210" s="107" t="s">
        <v>72</v>
      </c>
      <c r="Z210" s="103">
        <f t="shared" si="78"/>
        <v>0</v>
      </c>
      <c r="AA210" s="103">
        <f t="shared" si="79"/>
        <v>0</v>
      </c>
      <c r="AB210" s="128" t="str">
        <f t="shared" si="83"/>
        <v/>
      </c>
      <c r="AC210" s="128" t="e">
        <f t="shared" si="84"/>
        <v>#REF!</v>
      </c>
    </row>
    <row r="211" spans="1:29" ht="50.1" customHeight="1">
      <c r="A211" s="169"/>
      <c r="B211" s="169"/>
      <c r="C211" s="172"/>
      <c r="D211" s="172"/>
      <c r="E211" s="131"/>
      <c r="F211" s="175"/>
      <c r="G211" s="178"/>
      <c r="H211" s="189"/>
      <c r="I211" s="163"/>
      <c r="J211" s="166"/>
      <c r="K211" s="62"/>
      <c r="L211" s="63"/>
      <c r="M211" s="63"/>
      <c r="N211" s="65"/>
      <c r="O211" s="127"/>
      <c r="P211" s="100"/>
      <c r="Q211" s="63">
        <f t="shared" si="80"/>
        <v>0</v>
      </c>
      <c r="R211" s="65"/>
      <c r="S211" s="67"/>
      <c r="T211" s="40"/>
      <c r="U211" s="106">
        <f>IF(EXACT(O211,Y211),M211,M211*(1-'Расчет ПРЕДЗАКАЗ'!$D$10))</f>
        <v>0</v>
      </c>
      <c r="V211" s="106">
        <f t="shared" si="81"/>
        <v>0</v>
      </c>
      <c r="W211" s="106" t="e">
        <f>IF(EXACT(O211,Y211),M211,M211*(1-#REF!))</f>
        <v>#REF!</v>
      </c>
      <c r="X211" s="106" t="e">
        <f t="shared" si="82"/>
        <v>#REF!</v>
      </c>
      <c r="Y211" s="107" t="s">
        <v>72</v>
      </c>
      <c r="Z211" s="103">
        <f t="shared" si="78"/>
        <v>0</v>
      </c>
      <c r="AA211" s="103">
        <f t="shared" si="79"/>
        <v>0</v>
      </c>
      <c r="AB211" s="128" t="str">
        <f t="shared" si="83"/>
        <v/>
      </c>
      <c r="AC211" s="128" t="e">
        <f t="shared" si="84"/>
        <v>#REF!</v>
      </c>
    </row>
    <row r="212" spans="1:29" ht="50.1" customHeight="1">
      <c r="A212" s="169"/>
      <c r="B212" s="169"/>
      <c r="C212" s="172"/>
      <c r="D212" s="172"/>
      <c r="E212" s="131"/>
      <c r="F212" s="175"/>
      <c r="G212" s="178"/>
      <c r="H212" s="189"/>
      <c r="I212" s="163"/>
      <c r="J212" s="166"/>
      <c r="K212" s="62"/>
      <c r="L212" s="63"/>
      <c r="M212" s="63"/>
      <c r="N212" s="65"/>
      <c r="O212" s="127"/>
      <c r="P212" s="100"/>
      <c r="Q212" s="63">
        <f t="shared" si="80"/>
        <v>0</v>
      </c>
      <c r="R212" s="65"/>
      <c r="S212" s="67"/>
      <c r="T212" s="40"/>
      <c r="U212" s="106">
        <f>IF(EXACT(O212,Y212),M212,M212*(1-'Расчет ПРЕДЗАКАЗ'!$D$10))</f>
        <v>0</v>
      </c>
      <c r="V212" s="106">
        <f t="shared" si="81"/>
        <v>0</v>
      </c>
      <c r="W212" s="106" t="e">
        <f>IF(EXACT(O212,Y212),M212,M212*(1-#REF!))</f>
        <v>#REF!</v>
      </c>
      <c r="X212" s="106" t="e">
        <f t="shared" si="82"/>
        <v>#REF!</v>
      </c>
      <c r="Y212" s="107" t="s">
        <v>72</v>
      </c>
      <c r="Z212" s="103">
        <f t="shared" si="78"/>
        <v>0</v>
      </c>
      <c r="AA212" s="103">
        <f t="shared" si="79"/>
        <v>0</v>
      </c>
      <c r="AB212" s="128" t="str">
        <f t="shared" si="83"/>
        <v/>
      </c>
      <c r="AC212" s="128" t="e">
        <f t="shared" si="84"/>
        <v>#REF!</v>
      </c>
    </row>
    <row r="213" spans="1:29" ht="50.1" customHeight="1">
      <c r="A213" s="169"/>
      <c r="B213" s="169"/>
      <c r="C213" s="172"/>
      <c r="D213" s="172"/>
      <c r="E213" s="131"/>
      <c r="F213" s="175"/>
      <c r="G213" s="178"/>
      <c r="H213" s="189"/>
      <c r="I213" s="163"/>
      <c r="J213" s="166"/>
      <c r="K213" s="62"/>
      <c r="L213" s="63"/>
      <c r="M213" s="63"/>
      <c r="N213" s="65"/>
      <c r="O213" s="127"/>
      <c r="P213" s="100"/>
      <c r="Q213" s="63">
        <f t="shared" si="80"/>
        <v>0</v>
      </c>
      <c r="R213" s="65"/>
      <c r="S213" s="67"/>
      <c r="T213" s="40"/>
      <c r="U213" s="106">
        <f>IF(EXACT(O213,Y213),M213,M213*(1-'Расчет ПРЕДЗАКАЗ'!$D$10))</f>
        <v>0</v>
      </c>
      <c r="V213" s="106">
        <f t="shared" si="81"/>
        <v>0</v>
      </c>
      <c r="W213" s="106" t="e">
        <f>IF(EXACT(O213,Y213),M213,M213*(1-#REF!))</f>
        <v>#REF!</v>
      </c>
      <c r="X213" s="106" t="e">
        <f t="shared" si="82"/>
        <v>#REF!</v>
      </c>
      <c r="Y213" s="107" t="s">
        <v>72</v>
      </c>
      <c r="Z213" s="103">
        <f t="shared" si="78"/>
        <v>0</v>
      </c>
      <c r="AA213" s="103">
        <f t="shared" si="79"/>
        <v>0</v>
      </c>
      <c r="AB213" s="128" t="str">
        <f t="shared" si="83"/>
        <v/>
      </c>
      <c r="AC213" s="128" t="e">
        <f t="shared" si="84"/>
        <v>#REF!</v>
      </c>
    </row>
    <row r="214" spans="1:29" ht="50.1" customHeight="1">
      <c r="A214" s="170"/>
      <c r="B214" s="170"/>
      <c r="C214" s="173"/>
      <c r="D214" s="173"/>
      <c r="E214" s="132"/>
      <c r="F214" s="176"/>
      <c r="G214" s="179"/>
      <c r="H214" s="190"/>
      <c r="I214" s="164"/>
      <c r="J214" s="167"/>
      <c r="K214" s="62"/>
      <c r="L214" s="63"/>
      <c r="M214" s="63"/>
      <c r="N214" s="65"/>
      <c r="O214" s="127"/>
      <c r="P214" s="100"/>
      <c r="Q214" s="63">
        <f t="shared" si="80"/>
        <v>0</v>
      </c>
      <c r="R214" s="65"/>
      <c r="S214" s="67"/>
      <c r="T214" s="40"/>
      <c r="U214" s="106">
        <f>IF(EXACT(O214,Y214),M214,M214*(1-'Расчет ПРЕДЗАКАЗ'!$D$10))</f>
        <v>0</v>
      </c>
      <c r="V214" s="106">
        <f t="shared" si="81"/>
        <v>0</v>
      </c>
      <c r="W214" s="106" t="e">
        <f>IF(EXACT(O214,Y214),M214,M214*(1-#REF!))</f>
        <v>#REF!</v>
      </c>
      <c r="X214" s="106" t="e">
        <f t="shared" si="82"/>
        <v>#REF!</v>
      </c>
      <c r="Y214" s="107" t="s">
        <v>72</v>
      </c>
      <c r="Z214" s="103">
        <f t="shared" si="78"/>
        <v>0</v>
      </c>
      <c r="AA214" s="103">
        <f t="shared" si="79"/>
        <v>0</v>
      </c>
      <c r="AB214" s="128" t="str">
        <f t="shared" si="83"/>
        <v/>
      </c>
      <c r="AC214" s="128" t="e">
        <f t="shared" si="84"/>
        <v>#REF!</v>
      </c>
    </row>
    <row r="215" spans="1:29" ht="11.25" customHeight="1" thickBot="1"/>
    <row r="216" spans="1:29" ht="50.1" customHeight="1">
      <c r="A216" s="168">
        <v>117</v>
      </c>
      <c r="B216" s="168" t="s">
        <v>1172</v>
      </c>
      <c r="C216" s="171" t="s">
        <v>1173</v>
      </c>
      <c r="D216" s="171" t="s">
        <v>77</v>
      </c>
      <c r="E216" s="130"/>
      <c r="F216" s="174" t="s">
        <v>630</v>
      </c>
      <c r="G216" s="177" t="s">
        <v>410</v>
      </c>
      <c r="H216" s="162" t="s">
        <v>1174</v>
      </c>
      <c r="I216" s="162" t="s">
        <v>1175</v>
      </c>
      <c r="J216" s="165" t="s">
        <v>19</v>
      </c>
      <c r="K216" s="62" t="s">
        <v>82</v>
      </c>
      <c r="L216" s="63">
        <v>3600</v>
      </c>
      <c r="M216" s="63">
        <v>2250</v>
      </c>
      <c r="N216" s="142" t="s">
        <v>1176</v>
      </c>
      <c r="O216" s="127"/>
      <c r="P216" s="100"/>
      <c r="Q216" s="63">
        <f>P216*M216</f>
        <v>0</v>
      </c>
      <c r="R216" s="64"/>
      <c r="S216" s="67">
        <v>16</v>
      </c>
      <c r="T216" s="39"/>
      <c r="U216" s="106">
        <f>IF(EXACT(O216,Y216),M216,M216*(1-'Расчет ПРЕДЗАКАЗ'!$D$10))</f>
        <v>2205</v>
      </c>
      <c r="V216" s="106">
        <f>P216*U216</f>
        <v>0</v>
      </c>
      <c r="W216" s="106" t="e">
        <f>IF(EXACT(O216,Y216),M216,M216*(1-#REF!))</f>
        <v>#REF!</v>
      </c>
      <c r="X216" s="123" t="e">
        <f>P216*W216</f>
        <v>#REF!</v>
      </c>
      <c r="Y216" s="124" t="s">
        <v>72</v>
      </c>
      <c r="Z216" s="103">
        <f t="shared" ref="Z216:Z230" si="85">IF(EXACT(O216,Y216),Q216,0)</f>
        <v>0</v>
      </c>
      <c r="AA216" s="103">
        <f t="shared" ref="AA216:AA230" si="86">IF(Z216=0,Q216,0)</f>
        <v>0</v>
      </c>
      <c r="AB216" s="128">
        <f>IF(U216=0,"",L216/U216-1)</f>
        <v>0.63265306122448983</v>
      </c>
      <c r="AC216" s="128" t="e">
        <f>IF(W216=0,"",L216/W216-1)</f>
        <v>#REF!</v>
      </c>
    </row>
    <row r="217" spans="1:29" ht="50.1" customHeight="1">
      <c r="A217" s="169"/>
      <c r="B217" s="169"/>
      <c r="C217" s="172"/>
      <c r="D217" s="172"/>
      <c r="E217" s="131"/>
      <c r="F217" s="175"/>
      <c r="G217" s="178"/>
      <c r="H217" s="189"/>
      <c r="I217" s="163"/>
      <c r="J217" s="166"/>
      <c r="K217" s="62"/>
      <c r="L217" s="63"/>
      <c r="M217" s="63"/>
      <c r="N217" s="142"/>
      <c r="O217" s="127"/>
      <c r="P217" s="100"/>
      <c r="Q217" s="63">
        <f t="shared" ref="Q217:Q230" si="87">P217*M217</f>
        <v>0</v>
      </c>
      <c r="R217" s="64"/>
      <c r="S217" s="67"/>
      <c r="T217" s="39"/>
      <c r="U217" s="106">
        <f>IF(EXACT(O217,Y217),M217,M217*(1-'Расчет ПРЕДЗАКАЗ'!$D$10))</f>
        <v>0</v>
      </c>
      <c r="V217" s="106">
        <f t="shared" ref="V217:V230" si="88">P217*U217</f>
        <v>0</v>
      </c>
      <c r="W217" s="106" t="e">
        <f>IF(EXACT(O217,Y217),M217,M217*(1-#REF!))</f>
        <v>#REF!</v>
      </c>
      <c r="X217" s="106" t="e">
        <f t="shared" ref="X217:X230" si="89">P217*W217</f>
        <v>#REF!</v>
      </c>
      <c r="Y217" s="107" t="s">
        <v>72</v>
      </c>
      <c r="Z217" s="103">
        <f t="shared" si="85"/>
        <v>0</v>
      </c>
      <c r="AA217" s="103">
        <f t="shared" si="86"/>
        <v>0</v>
      </c>
      <c r="AB217" s="128" t="str">
        <f t="shared" ref="AB217:AB230" si="90">IF(U217=0,"",L217/U217-1)</f>
        <v/>
      </c>
      <c r="AC217" s="128" t="e">
        <f t="shared" ref="AC217:AC230" si="91">IF(W217=0,"",L217/W217-1)</f>
        <v>#REF!</v>
      </c>
    </row>
    <row r="218" spans="1:29" ht="50.1" customHeight="1">
      <c r="A218" s="169"/>
      <c r="B218" s="169"/>
      <c r="C218" s="172"/>
      <c r="D218" s="172"/>
      <c r="E218" s="131"/>
      <c r="F218" s="175"/>
      <c r="G218" s="178"/>
      <c r="H218" s="189"/>
      <c r="I218" s="163"/>
      <c r="J218" s="166"/>
      <c r="K218" s="62"/>
      <c r="L218" s="63"/>
      <c r="M218" s="63"/>
      <c r="N218" s="142"/>
      <c r="O218" s="127"/>
      <c r="P218" s="100"/>
      <c r="Q218" s="63">
        <f t="shared" si="87"/>
        <v>0</v>
      </c>
      <c r="R218" s="64"/>
      <c r="S218" s="67"/>
      <c r="T218" s="39"/>
      <c r="U218" s="106">
        <f>IF(EXACT(O218,Y218),M218,M218*(1-'Расчет ПРЕДЗАКАЗ'!$D$10))</f>
        <v>0</v>
      </c>
      <c r="V218" s="106">
        <f t="shared" si="88"/>
        <v>0</v>
      </c>
      <c r="W218" s="106" t="e">
        <f>IF(EXACT(O218,Y218),M218,M218*(1-#REF!))</f>
        <v>#REF!</v>
      </c>
      <c r="X218" s="106" t="e">
        <f t="shared" si="89"/>
        <v>#REF!</v>
      </c>
      <c r="Y218" s="107" t="s">
        <v>72</v>
      </c>
      <c r="Z218" s="103">
        <f t="shared" si="85"/>
        <v>0</v>
      </c>
      <c r="AA218" s="103">
        <f t="shared" si="86"/>
        <v>0</v>
      </c>
      <c r="AB218" s="128" t="str">
        <f t="shared" si="90"/>
        <v/>
      </c>
      <c r="AC218" s="128" t="e">
        <f t="shared" si="91"/>
        <v>#REF!</v>
      </c>
    </row>
    <row r="219" spans="1:29" ht="50.1" customHeight="1">
      <c r="A219" s="169"/>
      <c r="B219" s="169"/>
      <c r="C219" s="172"/>
      <c r="D219" s="172"/>
      <c r="E219" s="131"/>
      <c r="F219" s="175"/>
      <c r="G219" s="178"/>
      <c r="H219" s="189"/>
      <c r="I219" s="163"/>
      <c r="J219" s="166"/>
      <c r="K219" s="62"/>
      <c r="L219" s="63"/>
      <c r="M219" s="63"/>
      <c r="N219" s="142"/>
      <c r="O219" s="127"/>
      <c r="P219" s="100"/>
      <c r="Q219" s="63">
        <f t="shared" si="87"/>
        <v>0</v>
      </c>
      <c r="R219" s="64"/>
      <c r="S219" s="67"/>
      <c r="T219" s="39"/>
      <c r="U219" s="106">
        <f>IF(EXACT(O219,Y219),M219,M219*(1-'Расчет ПРЕДЗАКАЗ'!$D$10))</f>
        <v>0</v>
      </c>
      <c r="V219" s="106">
        <f t="shared" si="88"/>
        <v>0</v>
      </c>
      <c r="W219" s="106" t="e">
        <f>IF(EXACT(O219,Y219),M219,M219*(1-#REF!))</f>
        <v>#REF!</v>
      </c>
      <c r="X219" s="106" t="e">
        <f t="shared" si="89"/>
        <v>#REF!</v>
      </c>
      <c r="Y219" s="107" t="s">
        <v>72</v>
      </c>
      <c r="Z219" s="103">
        <f t="shared" si="85"/>
        <v>0</v>
      </c>
      <c r="AA219" s="103">
        <f t="shared" si="86"/>
        <v>0</v>
      </c>
      <c r="AB219" s="128" t="str">
        <f t="shared" si="90"/>
        <v/>
      </c>
      <c r="AC219" s="128" t="e">
        <f t="shared" si="91"/>
        <v>#REF!</v>
      </c>
    </row>
    <row r="220" spans="1:29" ht="50.1" customHeight="1">
      <c r="A220" s="169"/>
      <c r="B220" s="169"/>
      <c r="C220" s="172"/>
      <c r="D220" s="172"/>
      <c r="E220" s="131"/>
      <c r="F220" s="175"/>
      <c r="G220" s="178"/>
      <c r="H220" s="189"/>
      <c r="I220" s="163"/>
      <c r="J220" s="166"/>
      <c r="K220" s="62"/>
      <c r="L220" s="63"/>
      <c r="M220" s="63"/>
      <c r="N220" s="142"/>
      <c r="O220" s="127"/>
      <c r="P220" s="100"/>
      <c r="Q220" s="63">
        <f t="shared" si="87"/>
        <v>0</v>
      </c>
      <c r="R220" s="64"/>
      <c r="S220" s="67"/>
      <c r="T220" s="39"/>
      <c r="U220" s="106">
        <f>IF(EXACT(O220,Y220),M220,M220*(1-'Расчет ПРЕДЗАКАЗ'!$D$10))</f>
        <v>0</v>
      </c>
      <c r="V220" s="106">
        <f t="shared" si="88"/>
        <v>0</v>
      </c>
      <c r="W220" s="106" t="e">
        <f>IF(EXACT(O220,Y220),M220,M220*(1-#REF!))</f>
        <v>#REF!</v>
      </c>
      <c r="X220" s="106" t="e">
        <f t="shared" si="89"/>
        <v>#REF!</v>
      </c>
      <c r="Y220" s="107" t="s">
        <v>72</v>
      </c>
      <c r="Z220" s="103">
        <f t="shared" si="85"/>
        <v>0</v>
      </c>
      <c r="AA220" s="103">
        <f t="shared" si="86"/>
        <v>0</v>
      </c>
      <c r="AB220" s="128" t="str">
        <f t="shared" si="90"/>
        <v/>
      </c>
      <c r="AC220" s="128" t="e">
        <f t="shared" si="91"/>
        <v>#REF!</v>
      </c>
    </row>
    <row r="221" spans="1:29" ht="50.1" customHeight="1">
      <c r="A221" s="169"/>
      <c r="B221" s="169"/>
      <c r="C221" s="172"/>
      <c r="D221" s="172"/>
      <c r="E221" s="131"/>
      <c r="F221" s="175"/>
      <c r="G221" s="178"/>
      <c r="H221" s="189"/>
      <c r="I221" s="163"/>
      <c r="J221" s="166"/>
      <c r="K221" s="62"/>
      <c r="L221" s="63"/>
      <c r="M221" s="63"/>
      <c r="N221" s="142"/>
      <c r="O221" s="127"/>
      <c r="P221" s="100"/>
      <c r="Q221" s="63">
        <f t="shared" si="87"/>
        <v>0</v>
      </c>
      <c r="R221" s="64"/>
      <c r="S221" s="67"/>
      <c r="T221" s="39"/>
      <c r="U221" s="106">
        <f>IF(EXACT(O221,Y221),M221,M221*(1-'Расчет ПРЕДЗАКАЗ'!$D$10))</f>
        <v>0</v>
      </c>
      <c r="V221" s="106">
        <f t="shared" si="88"/>
        <v>0</v>
      </c>
      <c r="W221" s="106" t="e">
        <f>IF(EXACT(O221,Y221),M221,M221*(1-#REF!))</f>
        <v>#REF!</v>
      </c>
      <c r="X221" s="106" t="e">
        <f t="shared" si="89"/>
        <v>#REF!</v>
      </c>
      <c r="Y221" s="107" t="s">
        <v>72</v>
      </c>
      <c r="Z221" s="103">
        <f t="shared" si="85"/>
        <v>0</v>
      </c>
      <c r="AA221" s="103">
        <f t="shared" si="86"/>
        <v>0</v>
      </c>
      <c r="AB221" s="128" t="str">
        <f t="shared" si="90"/>
        <v/>
      </c>
      <c r="AC221" s="128" t="e">
        <f t="shared" si="91"/>
        <v>#REF!</v>
      </c>
    </row>
    <row r="222" spans="1:29" ht="50.1" customHeight="1">
      <c r="A222" s="169"/>
      <c r="B222" s="169"/>
      <c r="C222" s="172"/>
      <c r="D222" s="172"/>
      <c r="E222" s="131"/>
      <c r="F222" s="175"/>
      <c r="G222" s="178"/>
      <c r="H222" s="189"/>
      <c r="I222" s="163"/>
      <c r="J222" s="166"/>
      <c r="K222" s="62"/>
      <c r="L222" s="63"/>
      <c r="M222" s="63"/>
      <c r="N222" s="142"/>
      <c r="O222" s="127"/>
      <c r="P222" s="100"/>
      <c r="Q222" s="63">
        <f t="shared" si="87"/>
        <v>0</v>
      </c>
      <c r="R222" s="64"/>
      <c r="S222" s="67"/>
      <c r="T222" s="39"/>
      <c r="U222" s="106">
        <f>IF(EXACT(O222,Y222),M222,M222*(1-'Расчет ПРЕДЗАКАЗ'!$D$10))</f>
        <v>0</v>
      </c>
      <c r="V222" s="106">
        <f t="shared" si="88"/>
        <v>0</v>
      </c>
      <c r="W222" s="106" t="e">
        <f>IF(EXACT(O222,Y222),M222,M222*(1-#REF!))</f>
        <v>#REF!</v>
      </c>
      <c r="X222" s="106" t="e">
        <f t="shared" si="89"/>
        <v>#REF!</v>
      </c>
      <c r="Y222" s="107" t="s">
        <v>72</v>
      </c>
      <c r="Z222" s="103">
        <f t="shared" si="85"/>
        <v>0</v>
      </c>
      <c r="AA222" s="103">
        <f t="shared" si="86"/>
        <v>0</v>
      </c>
      <c r="AB222" s="128" t="str">
        <f t="shared" si="90"/>
        <v/>
      </c>
      <c r="AC222" s="128" t="e">
        <f t="shared" si="91"/>
        <v>#REF!</v>
      </c>
    </row>
    <row r="223" spans="1:29" ht="50.1" customHeight="1">
      <c r="A223" s="169"/>
      <c r="B223" s="169"/>
      <c r="C223" s="172"/>
      <c r="D223" s="172"/>
      <c r="E223" s="131"/>
      <c r="F223" s="175"/>
      <c r="G223" s="178"/>
      <c r="H223" s="189"/>
      <c r="I223" s="163"/>
      <c r="J223" s="166"/>
      <c r="K223" s="62"/>
      <c r="L223" s="63"/>
      <c r="M223" s="63"/>
      <c r="N223" s="142"/>
      <c r="O223" s="127"/>
      <c r="P223" s="100"/>
      <c r="Q223" s="63">
        <f t="shared" si="87"/>
        <v>0</v>
      </c>
      <c r="R223" s="64"/>
      <c r="S223" s="67"/>
      <c r="T223" s="39"/>
      <c r="U223" s="106">
        <f>IF(EXACT(O223,Y223),M223,M223*(1-'Расчет ПРЕДЗАКАЗ'!$D$10))</f>
        <v>0</v>
      </c>
      <c r="V223" s="106">
        <f t="shared" si="88"/>
        <v>0</v>
      </c>
      <c r="W223" s="106" t="e">
        <f>IF(EXACT(O223,Y223),M223,M223*(1-#REF!))</f>
        <v>#REF!</v>
      </c>
      <c r="X223" s="106" t="e">
        <f t="shared" si="89"/>
        <v>#REF!</v>
      </c>
      <c r="Y223" s="107" t="s">
        <v>72</v>
      </c>
      <c r="Z223" s="103">
        <f t="shared" si="85"/>
        <v>0</v>
      </c>
      <c r="AA223" s="103">
        <f t="shared" si="86"/>
        <v>0</v>
      </c>
      <c r="AB223" s="128" t="str">
        <f t="shared" si="90"/>
        <v/>
      </c>
      <c r="AC223" s="128" t="e">
        <f t="shared" si="91"/>
        <v>#REF!</v>
      </c>
    </row>
    <row r="224" spans="1:29" ht="50.1" customHeight="1">
      <c r="A224" s="169"/>
      <c r="B224" s="169"/>
      <c r="C224" s="172"/>
      <c r="D224" s="172"/>
      <c r="E224" s="131"/>
      <c r="F224" s="175"/>
      <c r="G224" s="178"/>
      <c r="H224" s="189"/>
      <c r="I224" s="163"/>
      <c r="J224" s="166"/>
      <c r="K224" s="62"/>
      <c r="L224" s="63"/>
      <c r="M224" s="63"/>
      <c r="N224" s="142"/>
      <c r="O224" s="127"/>
      <c r="P224" s="100"/>
      <c r="Q224" s="63">
        <f t="shared" si="87"/>
        <v>0</v>
      </c>
      <c r="R224" s="64"/>
      <c r="S224" s="67"/>
      <c r="T224" s="39"/>
      <c r="U224" s="106">
        <f>IF(EXACT(O224,Y224),M224,M224*(1-'Расчет ПРЕДЗАКАЗ'!$D$10))</f>
        <v>0</v>
      </c>
      <c r="V224" s="106">
        <f t="shared" si="88"/>
        <v>0</v>
      </c>
      <c r="W224" s="106" t="e">
        <f>IF(EXACT(O224,Y224),M224,M224*(1-#REF!))</f>
        <v>#REF!</v>
      </c>
      <c r="X224" s="106" t="e">
        <f t="shared" si="89"/>
        <v>#REF!</v>
      </c>
      <c r="Y224" s="107" t="s">
        <v>72</v>
      </c>
      <c r="Z224" s="103">
        <f t="shared" si="85"/>
        <v>0</v>
      </c>
      <c r="AA224" s="103">
        <f t="shared" si="86"/>
        <v>0</v>
      </c>
      <c r="AB224" s="128" t="str">
        <f t="shared" si="90"/>
        <v/>
      </c>
      <c r="AC224" s="128" t="e">
        <f t="shared" si="91"/>
        <v>#REF!</v>
      </c>
    </row>
    <row r="225" spans="1:29" ht="50.1" customHeight="1">
      <c r="A225" s="169"/>
      <c r="B225" s="169"/>
      <c r="C225" s="172"/>
      <c r="D225" s="172"/>
      <c r="E225" s="131"/>
      <c r="F225" s="175"/>
      <c r="G225" s="178"/>
      <c r="H225" s="189"/>
      <c r="I225" s="163"/>
      <c r="J225" s="166"/>
      <c r="K225" s="62"/>
      <c r="L225" s="63"/>
      <c r="M225" s="63"/>
      <c r="N225" s="143"/>
      <c r="O225" s="127"/>
      <c r="P225" s="100"/>
      <c r="Q225" s="63">
        <f t="shared" si="87"/>
        <v>0</v>
      </c>
      <c r="R225" s="65"/>
      <c r="S225" s="67"/>
      <c r="T225" s="40"/>
      <c r="U225" s="106">
        <f>IF(EXACT(O225,Y225),M225,M225*(1-'Расчет ПРЕДЗАКАЗ'!$D$10))</f>
        <v>0</v>
      </c>
      <c r="V225" s="106">
        <f t="shared" si="88"/>
        <v>0</v>
      </c>
      <c r="W225" s="106" t="e">
        <f>IF(EXACT(O225,Y225),M225,M225*(1-#REF!))</f>
        <v>#REF!</v>
      </c>
      <c r="X225" s="106" t="e">
        <f t="shared" si="89"/>
        <v>#REF!</v>
      </c>
      <c r="Y225" s="107" t="s">
        <v>72</v>
      </c>
      <c r="Z225" s="103">
        <f t="shared" si="85"/>
        <v>0</v>
      </c>
      <c r="AA225" s="103">
        <f t="shared" si="86"/>
        <v>0</v>
      </c>
      <c r="AB225" s="128" t="str">
        <f t="shared" si="90"/>
        <v/>
      </c>
      <c r="AC225" s="128" t="e">
        <f t="shared" si="91"/>
        <v>#REF!</v>
      </c>
    </row>
    <row r="226" spans="1:29" ht="50.1" customHeight="1">
      <c r="A226" s="169"/>
      <c r="B226" s="169"/>
      <c r="C226" s="172"/>
      <c r="D226" s="172"/>
      <c r="E226" s="131"/>
      <c r="F226" s="175"/>
      <c r="G226" s="178"/>
      <c r="H226" s="189"/>
      <c r="I226" s="163"/>
      <c r="J226" s="166"/>
      <c r="K226" s="62"/>
      <c r="L226" s="63"/>
      <c r="M226" s="63"/>
      <c r="N226" s="65"/>
      <c r="O226" s="127"/>
      <c r="P226" s="100"/>
      <c r="Q226" s="63">
        <f t="shared" si="87"/>
        <v>0</v>
      </c>
      <c r="R226" s="65"/>
      <c r="S226" s="67"/>
      <c r="T226" s="40"/>
      <c r="U226" s="106">
        <f>IF(EXACT(O226,Y226),M226,M226*(1-'Расчет ПРЕДЗАКАЗ'!$D$10))</f>
        <v>0</v>
      </c>
      <c r="V226" s="106">
        <f t="shared" si="88"/>
        <v>0</v>
      </c>
      <c r="W226" s="106" t="e">
        <f>IF(EXACT(O226,Y226),M226,M226*(1-#REF!))</f>
        <v>#REF!</v>
      </c>
      <c r="X226" s="106" t="e">
        <f t="shared" si="89"/>
        <v>#REF!</v>
      </c>
      <c r="Y226" s="107" t="s">
        <v>72</v>
      </c>
      <c r="Z226" s="103">
        <f t="shared" si="85"/>
        <v>0</v>
      </c>
      <c r="AA226" s="103">
        <f t="shared" si="86"/>
        <v>0</v>
      </c>
      <c r="AB226" s="128" t="str">
        <f t="shared" si="90"/>
        <v/>
      </c>
      <c r="AC226" s="128" t="e">
        <f t="shared" si="91"/>
        <v>#REF!</v>
      </c>
    </row>
    <row r="227" spans="1:29" ht="50.1" customHeight="1">
      <c r="A227" s="169"/>
      <c r="B227" s="169"/>
      <c r="C227" s="172"/>
      <c r="D227" s="172"/>
      <c r="E227" s="131"/>
      <c r="F227" s="175"/>
      <c r="G227" s="178"/>
      <c r="H227" s="189"/>
      <c r="I227" s="163"/>
      <c r="J227" s="166"/>
      <c r="K227" s="62"/>
      <c r="L227" s="63"/>
      <c r="M227" s="63"/>
      <c r="N227" s="65"/>
      <c r="O227" s="127"/>
      <c r="P227" s="100"/>
      <c r="Q227" s="63">
        <f t="shared" si="87"/>
        <v>0</v>
      </c>
      <c r="R227" s="65"/>
      <c r="S227" s="67"/>
      <c r="T227" s="40"/>
      <c r="U227" s="106">
        <f>IF(EXACT(O227,Y227),M227,M227*(1-'Расчет ПРЕДЗАКАЗ'!$D$10))</f>
        <v>0</v>
      </c>
      <c r="V227" s="106">
        <f t="shared" si="88"/>
        <v>0</v>
      </c>
      <c r="W227" s="106" t="e">
        <f>IF(EXACT(O227,Y227),M227,M227*(1-#REF!))</f>
        <v>#REF!</v>
      </c>
      <c r="X227" s="106" t="e">
        <f t="shared" si="89"/>
        <v>#REF!</v>
      </c>
      <c r="Y227" s="107" t="s">
        <v>72</v>
      </c>
      <c r="Z227" s="103">
        <f t="shared" si="85"/>
        <v>0</v>
      </c>
      <c r="AA227" s="103">
        <f t="shared" si="86"/>
        <v>0</v>
      </c>
      <c r="AB227" s="128" t="str">
        <f t="shared" si="90"/>
        <v/>
      </c>
      <c r="AC227" s="128" t="e">
        <f t="shared" si="91"/>
        <v>#REF!</v>
      </c>
    </row>
    <row r="228" spans="1:29" ht="50.1" customHeight="1">
      <c r="A228" s="169"/>
      <c r="B228" s="169"/>
      <c r="C228" s="172"/>
      <c r="D228" s="172"/>
      <c r="E228" s="131"/>
      <c r="F228" s="175"/>
      <c r="G228" s="178"/>
      <c r="H228" s="189"/>
      <c r="I228" s="163"/>
      <c r="J228" s="166"/>
      <c r="K228" s="62"/>
      <c r="L228" s="63"/>
      <c r="M228" s="63"/>
      <c r="N228" s="65"/>
      <c r="O228" s="127"/>
      <c r="P228" s="100"/>
      <c r="Q228" s="63">
        <f t="shared" si="87"/>
        <v>0</v>
      </c>
      <c r="R228" s="65"/>
      <c r="S228" s="67"/>
      <c r="T228" s="40"/>
      <c r="U228" s="106">
        <f>IF(EXACT(O228,Y228),M228,M228*(1-'Расчет ПРЕДЗАКАЗ'!$D$10))</f>
        <v>0</v>
      </c>
      <c r="V228" s="106">
        <f t="shared" si="88"/>
        <v>0</v>
      </c>
      <c r="W228" s="106" t="e">
        <f>IF(EXACT(O228,Y228),M228,M228*(1-#REF!))</f>
        <v>#REF!</v>
      </c>
      <c r="X228" s="106" t="e">
        <f t="shared" si="89"/>
        <v>#REF!</v>
      </c>
      <c r="Y228" s="107" t="s">
        <v>72</v>
      </c>
      <c r="Z228" s="103">
        <f t="shared" si="85"/>
        <v>0</v>
      </c>
      <c r="AA228" s="103">
        <f t="shared" si="86"/>
        <v>0</v>
      </c>
      <c r="AB228" s="128" t="str">
        <f t="shared" si="90"/>
        <v/>
      </c>
      <c r="AC228" s="128" t="e">
        <f t="shared" si="91"/>
        <v>#REF!</v>
      </c>
    </row>
    <row r="229" spans="1:29" ht="50.1" customHeight="1">
      <c r="A229" s="169"/>
      <c r="B229" s="169"/>
      <c r="C229" s="172"/>
      <c r="D229" s="172"/>
      <c r="E229" s="131"/>
      <c r="F229" s="175"/>
      <c r="G229" s="178"/>
      <c r="H229" s="189"/>
      <c r="I229" s="163"/>
      <c r="J229" s="166"/>
      <c r="K229" s="62"/>
      <c r="L229" s="63"/>
      <c r="M229" s="63"/>
      <c r="N229" s="65"/>
      <c r="O229" s="127"/>
      <c r="P229" s="100"/>
      <c r="Q229" s="63">
        <f t="shared" si="87"/>
        <v>0</v>
      </c>
      <c r="R229" s="65"/>
      <c r="S229" s="67"/>
      <c r="T229" s="40"/>
      <c r="U229" s="106">
        <f>IF(EXACT(O229,Y229),M229,M229*(1-'Расчет ПРЕДЗАКАЗ'!$D$10))</f>
        <v>0</v>
      </c>
      <c r="V229" s="106">
        <f t="shared" si="88"/>
        <v>0</v>
      </c>
      <c r="W229" s="106" t="e">
        <f>IF(EXACT(O229,Y229),M229,M229*(1-#REF!))</f>
        <v>#REF!</v>
      </c>
      <c r="X229" s="106" t="e">
        <f t="shared" si="89"/>
        <v>#REF!</v>
      </c>
      <c r="Y229" s="107" t="s">
        <v>72</v>
      </c>
      <c r="Z229" s="103">
        <f t="shared" si="85"/>
        <v>0</v>
      </c>
      <c r="AA229" s="103">
        <f t="shared" si="86"/>
        <v>0</v>
      </c>
      <c r="AB229" s="128" t="str">
        <f t="shared" si="90"/>
        <v/>
      </c>
      <c r="AC229" s="128" t="e">
        <f t="shared" si="91"/>
        <v>#REF!</v>
      </c>
    </row>
    <row r="230" spans="1:29" ht="50.1" customHeight="1">
      <c r="A230" s="170"/>
      <c r="B230" s="170"/>
      <c r="C230" s="173"/>
      <c r="D230" s="173"/>
      <c r="E230" s="132"/>
      <c r="F230" s="176"/>
      <c r="G230" s="179"/>
      <c r="H230" s="190"/>
      <c r="I230" s="164"/>
      <c r="J230" s="167"/>
      <c r="K230" s="62"/>
      <c r="L230" s="63"/>
      <c r="M230" s="63"/>
      <c r="N230" s="65"/>
      <c r="O230" s="127"/>
      <c r="P230" s="100"/>
      <c r="Q230" s="63">
        <f t="shared" si="87"/>
        <v>0</v>
      </c>
      <c r="R230" s="65"/>
      <c r="S230" s="67"/>
      <c r="T230" s="40"/>
      <c r="U230" s="106">
        <f>IF(EXACT(O230,Y230),M230,M230*(1-'Расчет ПРЕДЗАКАЗ'!$D$10))</f>
        <v>0</v>
      </c>
      <c r="V230" s="106">
        <f t="shared" si="88"/>
        <v>0</v>
      </c>
      <c r="W230" s="106" t="e">
        <f>IF(EXACT(O230,Y230),M230,M230*(1-#REF!))</f>
        <v>#REF!</v>
      </c>
      <c r="X230" s="106" t="e">
        <f t="shared" si="89"/>
        <v>#REF!</v>
      </c>
      <c r="Y230" s="107" t="s">
        <v>72</v>
      </c>
      <c r="Z230" s="103">
        <f t="shared" si="85"/>
        <v>0</v>
      </c>
      <c r="AA230" s="103">
        <f t="shared" si="86"/>
        <v>0</v>
      </c>
      <c r="AB230" s="128" t="str">
        <f t="shared" si="90"/>
        <v/>
      </c>
      <c r="AC230" s="128" t="e">
        <f t="shared" si="91"/>
        <v>#REF!</v>
      </c>
    </row>
    <row r="231" spans="1:29" ht="11.25" customHeight="1" thickBot="1"/>
    <row r="232" spans="1:29" ht="50.1" customHeight="1">
      <c r="A232" s="168">
        <v>118</v>
      </c>
      <c r="B232" s="168" t="s">
        <v>1177</v>
      </c>
      <c r="C232" s="171" t="s">
        <v>1178</v>
      </c>
      <c r="D232" s="171" t="s">
        <v>77</v>
      </c>
      <c r="E232" s="130"/>
      <c r="F232" s="174" t="s">
        <v>1179</v>
      </c>
      <c r="G232" s="177" t="s">
        <v>79</v>
      </c>
      <c r="H232" s="162" t="s">
        <v>1180</v>
      </c>
      <c r="I232" s="162" t="s">
        <v>1181</v>
      </c>
      <c r="J232" s="165" t="s">
        <v>19</v>
      </c>
      <c r="K232" s="62" t="s">
        <v>82</v>
      </c>
      <c r="L232" s="63">
        <v>16530</v>
      </c>
      <c r="M232" s="63">
        <v>10330</v>
      </c>
      <c r="N232" s="142" t="s">
        <v>1182</v>
      </c>
      <c r="O232" s="127"/>
      <c r="P232" s="100"/>
      <c r="Q232" s="63">
        <f>P232*M232</f>
        <v>0</v>
      </c>
      <c r="R232" s="64"/>
      <c r="S232" s="67">
        <v>4</v>
      </c>
      <c r="T232" s="39"/>
      <c r="U232" s="106">
        <f>IF(EXACT(O232,Y232),M232,M232*(1-'Расчет ПРЕДЗАКАЗ'!$D$10))</f>
        <v>10123.4</v>
      </c>
      <c r="V232" s="106">
        <f>P232*U232</f>
        <v>0</v>
      </c>
      <c r="W232" s="106" t="e">
        <f>IF(EXACT(O232,Y232),M232,M232*(1-#REF!))</f>
        <v>#REF!</v>
      </c>
      <c r="X232" s="123" t="e">
        <f>P232*W232</f>
        <v>#REF!</v>
      </c>
      <c r="Y232" s="124" t="s">
        <v>72</v>
      </c>
      <c r="Z232" s="103">
        <f t="shared" ref="Z232:Z246" si="92">IF(EXACT(O232,Y232),Q232,0)</f>
        <v>0</v>
      </c>
      <c r="AA232" s="103">
        <f t="shared" ref="AA232:AA246" si="93">IF(Z232=0,Q232,0)</f>
        <v>0</v>
      </c>
      <c r="AB232" s="128">
        <f>IF(U232=0,"",L232/U232-1)</f>
        <v>0.6328506233083746</v>
      </c>
      <c r="AC232" s="128" t="e">
        <f>IF(W232=0,"",L232/W232-1)</f>
        <v>#REF!</v>
      </c>
    </row>
    <row r="233" spans="1:29" ht="50.1" customHeight="1">
      <c r="A233" s="169"/>
      <c r="B233" s="169"/>
      <c r="C233" s="172"/>
      <c r="D233" s="172"/>
      <c r="E233" s="131"/>
      <c r="F233" s="175"/>
      <c r="G233" s="178"/>
      <c r="H233" s="189"/>
      <c r="I233" s="163"/>
      <c r="J233" s="166"/>
      <c r="K233" s="62" t="s">
        <v>134</v>
      </c>
      <c r="L233" s="63">
        <v>16530</v>
      </c>
      <c r="M233" s="63">
        <v>10330</v>
      </c>
      <c r="N233" s="142" t="s">
        <v>1183</v>
      </c>
      <c r="O233" s="127"/>
      <c r="P233" s="100"/>
      <c r="Q233" s="63">
        <f t="shared" ref="Q233:Q246" si="94">P233*M233</f>
        <v>0</v>
      </c>
      <c r="R233" s="64"/>
      <c r="S233" s="67">
        <v>1</v>
      </c>
      <c r="T233" s="39"/>
      <c r="U233" s="106">
        <f>IF(EXACT(O233,Y233),M233,M233*(1-'Расчет ПРЕДЗАКАЗ'!$D$10))</f>
        <v>10123.4</v>
      </c>
      <c r="V233" s="106">
        <f t="shared" ref="V233:V246" si="95">P233*U233</f>
        <v>0</v>
      </c>
      <c r="W233" s="106" t="e">
        <f>IF(EXACT(O233,Y233),M233,M233*(1-#REF!))</f>
        <v>#REF!</v>
      </c>
      <c r="X233" s="106" t="e">
        <f t="shared" ref="X233:X246" si="96">P233*W233</f>
        <v>#REF!</v>
      </c>
      <c r="Y233" s="107" t="s">
        <v>72</v>
      </c>
      <c r="Z233" s="103">
        <f t="shared" si="92"/>
        <v>0</v>
      </c>
      <c r="AA233" s="103">
        <f t="shared" si="93"/>
        <v>0</v>
      </c>
      <c r="AB233" s="128">
        <f t="shared" ref="AB233:AB246" si="97">IF(U233=0,"",L233/U233-1)</f>
        <v>0.6328506233083746</v>
      </c>
      <c r="AC233" s="128" t="e">
        <f t="shared" ref="AC233:AC246" si="98">IF(W233=0,"",L233/W233-1)</f>
        <v>#REF!</v>
      </c>
    </row>
    <row r="234" spans="1:29" ht="50.1" customHeight="1">
      <c r="A234" s="169"/>
      <c r="B234" s="169"/>
      <c r="C234" s="172"/>
      <c r="D234" s="172"/>
      <c r="E234" s="131"/>
      <c r="F234" s="175"/>
      <c r="G234" s="178"/>
      <c r="H234" s="189"/>
      <c r="I234" s="163"/>
      <c r="J234" s="166"/>
      <c r="K234" s="62" t="s">
        <v>84</v>
      </c>
      <c r="L234" s="63">
        <v>16530</v>
      </c>
      <c r="M234" s="63">
        <v>10330</v>
      </c>
      <c r="N234" s="142" t="s">
        <v>1184</v>
      </c>
      <c r="O234" s="127"/>
      <c r="P234" s="100"/>
      <c r="Q234" s="63">
        <f t="shared" si="94"/>
        <v>0</v>
      </c>
      <c r="R234" s="64"/>
      <c r="S234" s="67">
        <v>2</v>
      </c>
      <c r="T234" s="39"/>
      <c r="U234" s="106">
        <f>IF(EXACT(O234,Y234),M234,M234*(1-'Расчет ПРЕДЗАКАЗ'!$D$10))</f>
        <v>10123.4</v>
      </c>
      <c r="V234" s="106">
        <f t="shared" si="95"/>
        <v>0</v>
      </c>
      <c r="W234" s="106" t="e">
        <f>IF(EXACT(O234,Y234),M234,M234*(1-#REF!))</f>
        <v>#REF!</v>
      </c>
      <c r="X234" s="106" t="e">
        <f t="shared" si="96"/>
        <v>#REF!</v>
      </c>
      <c r="Y234" s="107" t="s">
        <v>72</v>
      </c>
      <c r="Z234" s="103">
        <f t="shared" si="92"/>
        <v>0</v>
      </c>
      <c r="AA234" s="103">
        <f t="shared" si="93"/>
        <v>0</v>
      </c>
      <c r="AB234" s="128">
        <f t="shared" si="97"/>
        <v>0.6328506233083746</v>
      </c>
      <c r="AC234" s="128" t="e">
        <f t="shared" si="98"/>
        <v>#REF!</v>
      </c>
    </row>
    <row r="235" spans="1:29" ht="50.1" customHeight="1">
      <c r="A235" s="169"/>
      <c r="B235" s="169"/>
      <c r="C235" s="172"/>
      <c r="D235" s="172"/>
      <c r="E235" s="131"/>
      <c r="F235" s="175"/>
      <c r="G235" s="178"/>
      <c r="H235" s="189"/>
      <c r="I235" s="163"/>
      <c r="J235" s="166"/>
      <c r="K235" s="62" t="s">
        <v>137</v>
      </c>
      <c r="L235" s="63">
        <v>16530</v>
      </c>
      <c r="M235" s="63">
        <v>10330</v>
      </c>
      <c r="N235" s="142" t="s">
        <v>1185</v>
      </c>
      <c r="O235" s="127"/>
      <c r="P235" s="100"/>
      <c r="Q235" s="63">
        <f t="shared" si="94"/>
        <v>0</v>
      </c>
      <c r="R235" s="64"/>
      <c r="S235" s="67">
        <v>3</v>
      </c>
      <c r="T235" s="39"/>
      <c r="U235" s="106">
        <f>IF(EXACT(O235,Y235),M235,M235*(1-'Расчет ПРЕДЗАКАЗ'!$D$10))</f>
        <v>10123.4</v>
      </c>
      <c r="V235" s="106">
        <f t="shared" si="95"/>
        <v>0</v>
      </c>
      <c r="W235" s="106" t="e">
        <f>IF(EXACT(O235,Y235),M235,M235*(1-#REF!))</f>
        <v>#REF!</v>
      </c>
      <c r="X235" s="106" t="e">
        <f t="shared" si="96"/>
        <v>#REF!</v>
      </c>
      <c r="Y235" s="107" t="s">
        <v>72</v>
      </c>
      <c r="Z235" s="103">
        <f t="shared" si="92"/>
        <v>0</v>
      </c>
      <c r="AA235" s="103">
        <f t="shared" si="93"/>
        <v>0</v>
      </c>
      <c r="AB235" s="128">
        <f t="shared" si="97"/>
        <v>0.6328506233083746</v>
      </c>
      <c r="AC235" s="128" t="e">
        <f t="shared" si="98"/>
        <v>#REF!</v>
      </c>
    </row>
    <row r="236" spans="1:29" ht="50.1" customHeight="1">
      <c r="A236" s="169"/>
      <c r="B236" s="169"/>
      <c r="C236" s="172"/>
      <c r="D236" s="172"/>
      <c r="E236" s="131"/>
      <c r="F236" s="175"/>
      <c r="G236" s="178"/>
      <c r="H236" s="189"/>
      <c r="I236" s="163"/>
      <c r="J236" s="166"/>
      <c r="K236" s="62" t="s">
        <v>86</v>
      </c>
      <c r="L236" s="63">
        <v>16530</v>
      </c>
      <c r="M236" s="63">
        <v>10330</v>
      </c>
      <c r="N236" s="142" t="s">
        <v>1186</v>
      </c>
      <c r="O236" s="127"/>
      <c r="P236" s="100"/>
      <c r="Q236" s="63">
        <f t="shared" si="94"/>
        <v>0</v>
      </c>
      <c r="R236" s="64"/>
      <c r="S236" s="67">
        <v>1</v>
      </c>
      <c r="T236" s="39"/>
      <c r="U236" s="106">
        <f>IF(EXACT(O236,Y236),M236,M236*(1-'Расчет ПРЕДЗАКАЗ'!$D$10))</f>
        <v>10123.4</v>
      </c>
      <c r="V236" s="106">
        <f t="shared" si="95"/>
        <v>0</v>
      </c>
      <c r="W236" s="106" t="e">
        <f>IF(EXACT(O236,Y236),M236,M236*(1-#REF!))</f>
        <v>#REF!</v>
      </c>
      <c r="X236" s="106" t="e">
        <f t="shared" si="96"/>
        <v>#REF!</v>
      </c>
      <c r="Y236" s="107" t="s">
        <v>72</v>
      </c>
      <c r="Z236" s="103">
        <f t="shared" si="92"/>
        <v>0</v>
      </c>
      <c r="AA236" s="103">
        <f t="shared" si="93"/>
        <v>0</v>
      </c>
      <c r="AB236" s="128">
        <f t="shared" si="97"/>
        <v>0.6328506233083746</v>
      </c>
      <c r="AC236" s="128" t="e">
        <f t="shared" si="98"/>
        <v>#REF!</v>
      </c>
    </row>
    <row r="237" spans="1:29" ht="50.1" customHeight="1">
      <c r="A237" s="169"/>
      <c r="B237" s="169"/>
      <c r="C237" s="172"/>
      <c r="D237" s="172"/>
      <c r="E237" s="131"/>
      <c r="F237" s="175"/>
      <c r="G237" s="178"/>
      <c r="H237" s="189"/>
      <c r="I237" s="163"/>
      <c r="J237" s="166"/>
      <c r="K237" s="62" t="s">
        <v>88</v>
      </c>
      <c r="L237" s="63">
        <v>16530</v>
      </c>
      <c r="M237" s="63">
        <v>10330</v>
      </c>
      <c r="N237" s="142" t="s">
        <v>1187</v>
      </c>
      <c r="O237" s="127"/>
      <c r="P237" s="100"/>
      <c r="Q237" s="63">
        <f t="shared" si="94"/>
        <v>0</v>
      </c>
      <c r="R237" s="64"/>
      <c r="S237" s="67">
        <v>4</v>
      </c>
      <c r="T237" s="39"/>
      <c r="U237" s="106">
        <f>IF(EXACT(O237,Y237),M237,M237*(1-'Расчет ПРЕДЗАКАЗ'!$D$10))</f>
        <v>10123.4</v>
      </c>
      <c r="V237" s="106">
        <f t="shared" si="95"/>
        <v>0</v>
      </c>
      <c r="W237" s="106" t="e">
        <f>IF(EXACT(O237,Y237),M237,M237*(1-#REF!))</f>
        <v>#REF!</v>
      </c>
      <c r="X237" s="106" t="e">
        <f t="shared" si="96"/>
        <v>#REF!</v>
      </c>
      <c r="Y237" s="107" t="s">
        <v>72</v>
      </c>
      <c r="Z237" s="103">
        <f t="shared" si="92"/>
        <v>0</v>
      </c>
      <c r="AA237" s="103">
        <f t="shared" si="93"/>
        <v>0</v>
      </c>
      <c r="AB237" s="128">
        <f t="shared" si="97"/>
        <v>0.6328506233083746</v>
      </c>
      <c r="AC237" s="128" t="e">
        <f t="shared" si="98"/>
        <v>#REF!</v>
      </c>
    </row>
    <row r="238" spans="1:29" ht="50.1" customHeight="1">
      <c r="A238" s="169"/>
      <c r="B238" s="169"/>
      <c r="C238" s="172"/>
      <c r="D238" s="172"/>
      <c r="E238" s="131"/>
      <c r="F238" s="175"/>
      <c r="G238" s="178"/>
      <c r="H238" s="189"/>
      <c r="I238" s="163"/>
      <c r="J238" s="166"/>
      <c r="K238" s="62" t="s">
        <v>142</v>
      </c>
      <c r="L238" s="63">
        <v>16530</v>
      </c>
      <c r="M238" s="63">
        <v>10330</v>
      </c>
      <c r="N238" s="142" t="s">
        <v>1188</v>
      </c>
      <c r="O238" s="127"/>
      <c r="P238" s="100"/>
      <c r="Q238" s="63">
        <f t="shared" si="94"/>
        <v>0</v>
      </c>
      <c r="R238" s="64"/>
      <c r="S238" s="67">
        <v>2</v>
      </c>
      <c r="T238" s="39"/>
      <c r="U238" s="106">
        <f>IF(EXACT(O238,Y238),M238,M238*(1-'Расчет ПРЕДЗАКАЗ'!$D$10))</f>
        <v>10123.4</v>
      </c>
      <c r="V238" s="106">
        <f t="shared" si="95"/>
        <v>0</v>
      </c>
      <c r="W238" s="106" t="e">
        <f>IF(EXACT(O238,Y238),M238,M238*(1-#REF!))</f>
        <v>#REF!</v>
      </c>
      <c r="X238" s="106" t="e">
        <f t="shared" si="96"/>
        <v>#REF!</v>
      </c>
      <c r="Y238" s="107" t="s">
        <v>72</v>
      </c>
      <c r="Z238" s="103">
        <f t="shared" si="92"/>
        <v>0</v>
      </c>
      <c r="AA238" s="103">
        <f t="shared" si="93"/>
        <v>0</v>
      </c>
      <c r="AB238" s="128">
        <f t="shared" si="97"/>
        <v>0.6328506233083746</v>
      </c>
      <c r="AC238" s="128" t="e">
        <f t="shared" si="98"/>
        <v>#REF!</v>
      </c>
    </row>
    <row r="239" spans="1:29" ht="50.1" customHeight="1">
      <c r="A239" s="169"/>
      <c r="B239" s="169"/>
      <c r="C239" s="172"/>
      <c r="D239" s="172"/>
      <c r="E239" s="131"/>
      <c r="F239" s="175"/>
      <c r="G239" s="178"/>
      <c r="H239" s="189"/>
      <c r="I239" s="163"/>
      <c r="J239" s="166"/>
      <c r="K239" s="62" t="s">
        <v>1106</v>
      </c>
      <c r="L239" s="63">
        <v>16530</v>
      </c>
      <c r="M239" s="63">
        <v>10330</v>
      </c>
      <c r="N239" s="142" t="s">
        <v>1189</v>
      </c>
      <c r="O239" s="127"/>
      <c r="P239" s="100"/>
      <c r="Q239" s="63">
        <f t="shared" si="94"/>
        <v>0</v>
      </c>
      <c r="R239" s="64"/>
      <c r="S239" s="67">
        <v>1</v>
      </c>
      <c r="T239" s="39"/>
      <c r="U239" s="106">
        <f>IF(EXACT(O239,Y239),M239,M239*(1-'Расчет ПРЕДЗАКАЗ'!$D$10))</f>
        <v>10123.4</v>
      </c>
      <c r="V239" s="106">
        <f t="shared" si="95"/>
        <v>0</v>
      </c>
      <c r="W239" s="106" t="e">
        <f>IF(EXACT(O239,Y239),M239,M239*(1-#REF!))</f>
        <v>#REF!</v>
      </c>
      <c r="X239" s="106" t="e">
        <f t="shared" si="96"/>
        <v>#REF!</v>
      </c>
      <c r="Y239" s="107" t="s">
        <v>72</v>
      </c>
      <c r="Z239" s="103">
        <f t="shared" si="92"/>
        <v>0</v>
      </c>
      <c r="AA239" s="103">
        <f t="shared" si="93"/>
        <v>0</v>
      </c>
      <c r="AB239" s="128">
        <f t="shared" si="97"/>
        <v>0.6328506233083746</v>
      </c>
      <c r="AC239" s="128" t="e">
        <f t="shared" si="98"/>
        <v>#REF!</v>
      </c>
    </row>
    <row r="240" spans="1:29" ht="50.1" customHeight="1">
      <c r="A240" s="169"/>
      <c r="B240" s="169"/>
      <c r="C240" s="172"/>
      <c r="D240" s="172"/>
      <c r="E240" s="131"/>
      <c r="F240" s="175"/>
      <c r="G240" s="178"/>
      <c r="H240" s="189"/>
      <c r="I240" s="163"/>
      <c r="J240" s="166"/>
      <c r="K240" s="62"/>
      <c r="L240" s="63"/>
      <c r="M240" s="63"/>
      <c r="N240" s="142"/>
      <c r="O240" s="127"/>
      <c r="P240" s="100"/>
      <c r="Q240" s="63">
        <f t="shared" si="94"/>
        <v>0</v>
      </c>
      <c r="R240" s="64"/>
      <c r="S240" s="67"/>
      <c r="T240" s="39"/>
      <c r="U240" s="106">
        <f>IF(EXACT(O240,Y240),M240,M240*(1-'Расчет ПРЕДЗАКАЗ'!$D$10))</f>
        <v>0</v>
      </c>
      <c r="V240" s="106">
        <f t="shared" si="95"/>
        <v>0</v>
      </c>
      <c r="W240" s="106" t="e">
        <f>IF(EXACT(O240,Y240),M240,M240*(1-#REF!))</f>
        <v>#REF!</v>
      </c>
      <c r="X240" s="106" t="e">
        <f t="shared" si="96"/>
        <v>#REF!</v>
      </c>
      <c r="Y240" s="107" t="s">
        <v>72</v>
      </c>
      <c r="Z240" s="103">
        <f t="shared" si="92"/>
        <v>0</v>
      </c>
      <c r="AA240" s="103">
        <f t="shared" si="93"/>
        <v>0</v>
      </c>
      <c r="AB240" s="128" t="str">
        <f t="shared" si="97"/>
        <v/>
      </c>
      <c r="AC240" s="128" t="e">
        <f t="shared" si="98"/>
        <v>#REF!</v>
      </c>
    </row>
    <row r="241" spans="1:29" ht="50.1" customHeight="1">
      <c r="A241" s="169"/>
      <c r="B241" s="169"/>
      <c r="C241" s="172"/>
      <c r="D241" s="172"/>
      <c r="E241" s="131"/>
      <c r="F241" s="175"/>
      <c r="G241" s="178"/>
      <c r="H241" s="189"/>
      <c r="I241" s="163"/>
      <c r="J241" s="166"/>
      <c r="K241" s="62"/>
      <c r="L241" s="63"/>
      <c r="M241" s="63"/>
      <c r="N241" s="143"/>
      <c r="O241" s="127"/>
      <c r="P241" s="100"/>
      <c r="Q241" s="63">
        <f t="shared" si="94"/>
        <v>0</v>
      </c>
      <c r="R241" s="65"/>
      <c r="S241" s="67"/>
      <c r="T241" s="40"/>
      <c r="U241" s="106">
        <f>IF(EXACT(O241,Y241),M241,M241*(1-'Расчет ПРЕДЗАКАЗ'!$D$10))</f>
        <v>0</v>
      </c>
      <c r="V241" s="106">
        <f t="shared" si="95"/>
        <v>0</v>
      </c>
      <c r="W241" s="106" t="e">
        <f>IF(EXACT(O241,Y241),M241,M241*(1-#REF!))</f>
        <v>#REF!</v>
      </c>
      <c r="X241" s="106" t="e">
        <f t="shared" si="96"/>
        <v>#REF!</v>
      </c>
      <c r="Y241" s="107" t="s">
        <v>72</v>
      </c>
      <c r="Z241" s="103">
        <f t="shared" si="92"/>
        <v>0</v>
      </c>
      <c r="AA241" s="103">
        <f t="shared" si="93"/>
        <v>0</v>
      </c>
      <c r="AB241" s="128" t="str">
        <f t="shared" si="97"/>
        <v/>
      </c>
      <c r="AC241" s="128" t="e">
        <f t="shared" si="98"/>
        <v>#REF!</v>
      </c>
    </row>
    <row r="242" spans="1:29" ht="50.1" customHeight="1">
      <c r="A242" s="169"/>
      <c r="B242" s="169"/>
      <c r="C242" s="172"/>
      <c r="D242" s="172"/>
      <c r="E242" s="131"/>
      <c r="F242" s="175"/>
      <c r="G242" s="178"/>
      <c r="H242" s="189"/>
      <c r="I242" s="163"/>
      <c r="J242" s="166"/>
      <c r="K242" s="62"/>
      <c r="L242" s="63"/>
      <c r="M242" s="63"/>
      <c r="N242" s="65"/>
      <c r="O242" s="127"/>
      <c r="P242" s="100"/>
      <c r="Q242" s="63">
        <f t="shared" si="94"/>
        <v>0</v>
      </c>
      <c r="R242" s="65"/>
      <c r="S242" s="67"/>
      <c r="T242" s="40"/>
      <c r="U242" s="106">
        <f>IF(EXACT(O242,Y242),M242,M242*(1-'Расчет ПРЕДЗАКАЗ'!$D$10))</f>
        <v>0</v>
      </c>
      <c r="V242" s="106">
        <f t="shared" si="95"/>
        <v>0</v>
      </c>
      <c r="W242" s="106" t="e">
        <f>IF(EXACT(O242,Y242),M242,M242*(1-#REF!))</f>
        <v>#REF!</v>
      </c>
      <c r="X242" s="106" t="e">
        <f t="shared" si="96"/>
        <v>#REF!</v>
      </c>
      <c r="Y242" s="107" t="s">
        <v>72</v>
      </c>
      <c r="Z242" s="103">
        <f t="shared" si="92"/>
        <v>0</v>
      </c>
      <c r="AA242" s="103">
        <f t="shared" si="93"/>
        <v>0</v>
      </c>
      <c r="AB242" s="128" t="str">
        <f t="shared" si="97"/>
        <v/>
      </c>
      <c r="AC242" s="128" t="e">
        <f t="shared" si="98"/>
        <v>#REF!</v>
      </c>
    </row>
    <row r="243" spans="1:29" ht="50.1" customHeight="1">
      <c r="A243" s="169"/>
      <c r="B243" s="169"/>
      <c r="C243" s="172"/>
      <c r="D243" s="172"/>
      <c r="E243" s="131"/>
      <c r="F243" s="175"/>
      <c r="G243" s="178"/>
      <c r="H243" s="189"/>
      <c r="I243" s="163"/>
      <c r="J243" s="166"/>
      <c r="K243" s="62"/>
      <c r="L243" s="63"/>
      <c r="M243" s="63"/>
      <c r="N243" s="65"/>
      <c r="O243" s="127"/>
      <c r="P243" s="100"/>
      <c r="Q243" s="63">
        <f t="shared" si="94"/>
        <v>0</v>
      </c>
      <c r="R243" s="65"/>
      <c r="S243" s="67"/>
      <c r="T243" s="40"/>
      <c r="U243" s="106">
        <f>IF(EXACT(O243,Y243),M243,M243*(1-'Расчет ПРЕДЗАКАЗ'!$D$10))</f>
        <v>0</v>
      </c>
      <c r="V243" s="106">
        <f t="shared" si="95"/>
        <v>0</v>
      </c>
      <c r="W243" s="106" t="e">
        <f>IF(EXACT(O243,Y243),M243,M243*(1-#REF!))</f>
        <v>#REF!</v>
      </c>
      <c r="X243" s="106" t="e">
        <f t="shared" si="96"/>
        <v>#REF!</v>
      </c>
      <c r="Y243" s="107" t="s">
        <v>72</v>
      </c>
      <c r="Z243" s="103">
        <f t="shared" si="92"/>
        <v>0</v>
      </c>
      <c r="AA243" s="103">
        <f t="shared" si="93"/>
        <v>0</v>
      </c>
      <c r="AB243" s="128" t="str">
        <f t="shared" si="97"/>
        <v/>
      </c>
      <c r="AC243" s="128" t="e">
        <f t="shared" si="98"/>
        <v>#REF!</v>
      </c>
    </row>
    <row r="244" spans="1:29" ht="50.1" customHeight="1">
      <c r="A244" s="169"/>
      <c r="B244" s="169"/>
      <c r="C244" s="172"/>
      <c r="D244" s="172"/>
      <c r="E244" s="131"/>
      <c r="F244" s="175"/>
      <c r="G244" s="178"/>
      <c r="H244" s="189"/>
      <c r="I244" s="163"/>
      <c r="J244" s="166"/>
      <c r="K244" s="62"/>
      <c r="L244" s="63"/>
      <c r="M244" s="63"/>
      <c r="N244" s="65"/>
      <c r="O244" s="127"/>
      <c r="P244" s="100"/>
      <c r="Q244" s="63">
        <f t="shared" si="94"/>
        <v>0</v>
      </c>
      <c r="R244" s="65"/>
      <c r="S244" s="67"/>
      <c r="T244" s="40"/>
      <c r="U244" s="106">
        <f>IF(EXACT(O244,Y244),M244,M244*(1-'Расчет ПРЕДЗАКАЗ'!$D$10))</f>
        <v>0</v>
      </c>
      <c r="V244" s="106">
        <f t="shared" si="95"/>
        <v>0</v>
      </c>
      <c r="W244" s="106" t="e">
        <f>IF(EXACT(O244,Y244),M244,M244*(1-#REF!))</f>
        <v>#REF!</v>
      </c>
      <c r="X244" s="106" t="e">
        <f t="shared" si="96"/>
        <v>#REF!</v>
      </c>
      <c r="Y244" s="107" t="s">
        <v>72</v>
      </c>
      <c r="Z244" s="103">
        <f t="shared" si="92"/>
        <v>0</v>
      </c>
      <c r="AA244" s="103">
        <f t="shared" si="93"/>
        <v>0</v>
      </c>
      <c r="AB244" s="128" t="str">
        <f t="shared" si="97"/>
        <v/>
      </c>
      <c r="AC244" s="128" t="e">
        <f t="shared" si="98"/>
        <v>#REF!</v>
      </c>
    </row>
    <row r="245" spans="1:29" ht="50.1" customHeight="1">
      <c r="A245" s="169"/>
      <c r="B245" s="169"/>
      <c r="C245" s="172"/>
      <c r="D245" s="172"/>
      <c r="E245" s="131"/>
      <c r="F245" s="175"/>
      <c r="G245" s="178"/>
      <c r="H245" s="189"/>
      <c r="I245" s="163"/>
      <c r="J245" s="166"/>
      <c r="K245" s="62"/>
      <c r="L245" s="63"/>
      <c r="M245" s="63"/>
      <c r="N245" s="65"/>
      <c r="O245" s="127"/>
      <c r="P245" s="100"/>
      <c r="Q245" s="63">
        <f t="shared" si="94"/>
        <v>0</v>
      </c>
      <c r="R245" s="65"/>
      <c r="S245" s="67"/>
      <c r="T245" s="40"/>
      <c r="U245" s="106">
        <f>IF(EXACT(O245,Y245),M245,M245*(1-'Расчет ПРЕДЗАКАЗ'!$D$10))</f>
        <v>0</v>
      </c>
      <c r="V245" s="106">
        <f t="shared" si="95"/>
        <v>0</v>
      </c>
      <c r="W245" s="106" t="e">
        <f>IF(EXACT(O245,Y245),M245,M245*(1-#REF!))</f>
        <v>#REF!</v>
      </c>
      <c r="X245" s="106" t="e">
        <f t="shared" si="96"/>
        <v>#REF!</v>
      </c>
      <c r="Y245" s="107" t="s">
        <v>72</v>
      </c>
      <c r="Z245" s="103">
        <f t="shared" si="92"/>
        <v>0</v>
      </c>
      <c r="AA245" s="103">
        <f t="shared" si="93"/>
        <v>0</v>
      </c>
      <c r="AB245" s="128" t="str">
        <f t="shared" si="97"/>
        <v/>
      </c>
      <c r="AC245" s="128" t="e">
        <f t="shared" si="98"/>
        <v>#REF!</v>
      </c>
    </row>
    <row r="246" spans="1:29" ht="50.1" customHeight="1">
      <c r="A246" s="170"/>
      <c r="B246" s="170"/>
      <c r="C246" s="173"/>
      <c r="D246" s="173"/>
      <c r="E246" s="132"/>
      <c r="F246" s="176"/>
      <c r="G246" s="179"/>
      <c r="H246" s="190"/>
      <c r="I246" s="164"/>
      <c r="J246" s="167"/>
      <c r="K246" s="62"/>
      <c r="L246" s="63"/>
      <c r="M246" s="63"/>
      <c r="N246" s="65"/>
      <c r="O246" s="127"/>
      <c r="P246" s="100"/>
      <c r="Q246" s="63">
        <f t="shared" si="94"/>
        <v>0</v>
      </c>
      <c r="R246" s="65"/>
      <c r="S246" s="67"/>
      <c r="T246" s="40"/>
      <c r="U246" s="106">
        <f>IF(EXACT(O246,Y246),M246,M246*(1-'Расчет ПРЕДЗАКАЗ'!$D$10))</f>
        <v>0</v>
      </c>
      <c r="V246" s="106">
        <f t="shared" si="95"/>
        <v>0</v>
      </c>
      <c r="W246" s="106" t="e">
        <f>IF(EXACT(O246,Y246),M246,M246*(1-#REF!))</f>
        <v>#REF!</v>
      </c>
      <c r="X246" s="106" t="e">
        <f t="shared" si="96"/>
        <v>#REF!</v>
      </c>
      <c r="Y246" s="107" t="s">
        <v>72</v>
      </c>
      <c r="Z246" s="103">
        <f t="shared" si="92"/>
        <v>0</v>
      </c>
      <c r="AA246" s="103">
        <f t="shared" si="93"/>
        <v>0</v>
      </c>
      <c r="AB246" s="128" t="str">
        <f t="shared" si="97"/>
        <v/>
      </c>
      <c r="AC246" s="128" t="e">
        <f t="shared" si="98"/>
        <v>#REF!</v>
      </c>
    </row>
    <row r="247" spans="1:29" ht="11.25" customHeight="1" thickBot="1"/>
    <row r="248" spans="1:29" ht="50.1" customHeight="1">
      <c r="A248" s="168">
        <v>119</v>
      </c>
      <c r="B248" s="168" t="s">
        <v>1190</v>
      </c>
      <c r="C248" s="171" t="s">
        <v>1191</v>
      </c>
      <c r="D248" s="171" t="s">
        <v>77</v>
      </c>
      <c r="E248" s="130"/>
      <c r="F248" s="174" t="s">
        <v>1179</v>
      </c>
      <c r="G248" s="177" t="s">
        <v>93</v>
      </c>
      <c r="H248" s="162" t="s">
        <v>1192</v>
      </c>
      <c r="I248" s="162" t="s">
        <v>1193</v>
      </c>
      <c r="J248" s="165" t="s">
        <v>19</v>
      </c>
      <c r="K248" s="62" t="s">
        <v>82</v>
      </c>
      <c r="L248" s="63">
        <v>16090</v>
      </c>
      <c r="M248" s="63">
        <v>10055</v>
      </c>
      <c r="N248" s="142" t="s">
        <v>1194</v>
      </c>
      <c r="O248" s="127"/>
      <c r="P248" s="100"/>
      <c r="Q248" s="63">
        <f>P248*M248</f>
        <v>0</v>
      </c>
      <c r="R248" s="64"/>
      <c r="S248" s="67">
        <v>227</v>
      </c>
      <c r="T248" s="39"/>
      <c r="U248" s="106">
        <f>IF(EXACT(O248,Y248),M248,M248*(1-'Расчет ПРЕДЗАКАЗ'!$D$10))</f>
        <v>9853.9</v>
      </c>
      <c r="V248" s="106">
        <f>P248*U248</f>
        <v>0</v>
      </c>
      <c r="W248" s="106" t="e">
        <f>IF(EXACT(O248,Y248),M248,M248*(1-#REF!))</f>
        <v>#REF!</v>
      </c>
      <c r="X248" s="123" t="e">
        <f>P248*W248</f>
        <v>#REF!</v>
      </c>
      <c r="Y248" s="124" t="s">
        <v>72</v>
      </c>
      <c r="Z248" s="103">
        <f t="shared" ref="Z248:Z262" si="99">IF(EXACT(O248,Y248),Q248,0)</f>
        <v>0</v>
      </c>
      <c r="AA248" s="103">
        <f t="shared" ref="AA248:AA262" si="100">IF(Z248=0,Q248,0)</f>
        <v>0</v>
      </c>
      <c r="AB248" s="128">
        <f>IF(U248=0,"",L248/U248-1)</f>
        <v>0.63285602654786444</v>
      </c>
      <c r="AC248" s="128" t="e">
        <f>IF(W248=0,"",L248/W248-1)</f>
        <v>#REF!</v>
      </c>
    </row>
    <row r="249" spans="1:29" ht="50.1" customHeight="1">
      <c r="A249" s="169"/>
      <c r="B249" s="169"/>
      <c r="C249" s="172"/>
      <c r="D249" s="172"/>
      <c r="E249" s="131"/>
      <c r="F249" s="175"/>
      <c r="G249" s="178"/>
      <c r="H249" s="189"/>
      <c r="I249" s="163"/>
      <c r="J249" s="166"/>
      <c r="K249" s="62" t="s">
        <v>104</v>
      </c>
      <c r="L249" s="63">
        <v>16090</v>
      </c>
      <c r="M249" s="63">
        <v>10055</v>
      </c>
      <c r="N249" s="142" t="s">
        <v>1195</v>
      </c>
      <c r="O249" s="127"/>
      <c r="P249" s="100"/>
      <c r="Q249" s="63">
        <f t="shared" ref="Q249:Q262" si="101">P249*M249</f>
        <v>0</v>
      </c>
      <c r="R249" s="64"/>
      <c r="S249" s="67">
        <v>247</v>
      </c>
      <c r="T249" s="39"/>
      <c r="U249" s="106">
        <f>IF(EXACT(O249,Y249),M249,M249*(1-'Расчет ПРЕДЗАКАЗ'!$D$10))</f>
        <v>9853.9</v>
      </c>
      <c r="V249" s="106">
        <f t="shared" ref="V249:V262" si="102">P249*U249</f>
        <v>0</v>
      </c>
      <c r="W249" s="106" t="e">
        <f>IF(EXACT(O249,Y249),M249,M249*(1-#REF!))</f>
        <v>#REF!</v>
      </c>
      <c r="X249" s="106" t="e">
        <f t="shared" ref="X249:X262" si="103">P249*W249</f>
        <v>#REF!</v>
      </c>
      <c r="Y249" s="107" t="s">
        <v>72</v>
      </c>
      <c r="Z249" s="103">
        <f t="shared" si="99"/>
        <v>0</v>
      </c>
      <c r="AA249" s="103">
        <f t="shared" si="100"/>
        <v>0</v>
      </c>
      <c r="AB249" s="128">
        <f t="shared" ref="AB249:AB262" si="104">IF(U249=0,"",L249/U249-1)</f>
        <v>0.63285602654786444</v>
      </c>
      <c r="AC249" s="128" t="e">
        <f t="shared" ref="AC249:AC262" si="105">IF(W249=0,"",L249/W249-1)</f>
        <v>#REF!</v>
      </c>
    </row>
    <row r="250" spans="1:29" ht="50.1" customHeight="1">
      <c r="A250" s="169"/>
      <c r="B250" s="169"/>
      <c r="C250" s="172"/>
      <c r="D250" s="172"/>
      <c r="E250" s="131"/>
      <c r="F250" s="175"/>
      <c r="G250" s="178"/>
      <c r="H250" s="189"/>
      <c r="I250" s="163"/>
      <c r="J250" s="166"/>
      <c r="K250" s="62" t="s">
        <v>134</v>
      </c>
      <c r="L250" s="63">
        <v>16090</v>
      </c>
      <c r="M250" s="63">
        <v>10055</v>
      </c>
      <c r="N250" s="142" t="s">
        <v>1196</v>
      </c>
      <c r="O250" s="127"/>
      <c r="P250" s="100"/>
      <c r="Q250" s="63">
        <f t="shared" si="101"/>
        <v>0</v>
      </c>
      <c r="R250" s="64"/>
      <c r="S250" s="67">
        <v>168</v>
      </c>
      <c r="T250" s="39"/>
      <c r="U250" s="106">
        <f>IF(EXACT(O250,Y250),M250,M250*(1-'Расчет ПРЕДЗАКАЗ'!$D$10))</f>
        <v>9853.9</v>
      </c>
      <c r="V250" s="106">
        <f t="shared" si="102"/>
        <v>0</v>
      </c>
      <c r="W250" s="106" t="e">
        <f>IF(EXACT(O250,Y250),M250,M250*(1-#REF!))</f>
        <v>#REF!</v>
      </c>
      <c r="X250" s="106" t="e">
        <f t="shared" si="103"/>
        <v>#REF!</v>
      </c>
      <c r="Y250" s="107" t="s">
        <v>72</v>
      </c>
      <c r="Z250" s="103">
        <f t="shared" si="99"/>
        <v>0</v>
      </c>
      <c r="AA250" s="103">
        <f t="shared" si="100"/>
        <v>0</v>
      </c>
      <c r="AB250" s="128">
        <f t="shared" si="104"/>
        <v>0.63285602654786444</v>
      </c>
      <c r="AC250" s="128" t="e">
        <f t="shared" si="105"/>
        <v>#REF!</v>
      </c>
    </row>
    <row r="251" spans="1:29" ht="50.1" customHeight="1">
      <c r="A251" s="169"/>
      <c r="B251" s="169"/>
      <c r="C251" s="172"/>
      <c r="D251" s="172"/>
      <c r="E251" s="131"/>
      <c r="F251" s="175"/>
      <c r="G251" s="178"/>
      <c r="H251" s="189"/>
      <c r="I251" s="163"/>
      <c r="J251" s="166"/>
      <c r="K251" s="62" t="s">
        <v>84</v>
      </c>
      <c r="L251" s="63">
        <v>16090</v>
      </c>
      <c r="M251" s="63">
        <v>10055</v>
      </c>
      <c r="N251" s="142" t="s">
        <v>1197</v>
      </c>
      <c r="O251" s="127"/>
      <c r="P251" s="100"/>
      <c r="Q251" s="63">
        <f t="shared" si="101"/>
        <v>0</v>
      </c>
      <c r="R251" s="64"/>
      <c r="S251" s="67">
        <v>247</v>
      </c>
      <c r="T251" s="39"/>
      <c r="U251" s="106">
        <f>IF(EXACT(O251,Y251),M251,M251*(1-'Расчет ПРЕДЗАКАЗ'!$D$10))</f>
        <v>9853.9</v>
      </c>
      <c r="V251" s="106">
        <f t="shared" si="102"/>
        <v>0</v>
      </c>
      <c r="W251" s="106" t="e">
        <f>IF(EXACT(O251,Y251),M251,M251*(1-#REF!))</f>
        <v>#REF!</v>
      </c>
      <c r="X251" s="106" t="e">
        <f t="shared" si="103"/>
        <v>#REF!</v>
      </c>
      <c r="Y251" s="107" t="s">
        <v>72</v>
      </c>
      <c r="Z251" s="103">
        <f t="shared" si="99"/>
        <v>0</v>
      </c>
      <c r="AA251" s="103">
        <f t="shared" si="100"/>
        <v>0</v>
      </c>
      <c r="AB251" s="128">
        <f t="shared" si="104"/>
        <v>0.63285602654786444</v>
      </c>
      <c r="AC251" s="128" t="e">
        <f t="shared" si="105"/>
        <v>#REF!</v>
      </c>
    </row>
    <row r="252" spans="1:29" ht="50.1" customHeight="1">
      <c r="A252" s="169"/>
      <c r="B252" s="169"/>
      <c r="C252" s="172"/>
      <c r="D252" s="172"/>
      <c r="E252" s="131"/>
      <c r="F252" s="175"/>
      <c r="G252" s="178"/>
      <c r="H252" s="189"/>
      <c r="I252" s="163"/>
      <c r="J252" s="166"/>
      <c r="K252" s="62" t="s">
        <v>137</v>
      </c>
      <c r="L252" s="63">
        <v>16090</v>
      </c>
      <c r="M252" s="63">
        <v>10055</v>
      </c>
      <c r="N252" s="142" t="s">
        <v>1198</v>
      </c>
      <c r="O252" s="127"/>
      <c r="P252" s="100"/>
      <c r="Q252" s="63">
        <f t="shared" si="101"/>
        <v>0</v>
      </c>
      <c r="R252" s="64"/>
      <c r="S252" s="67">
        <v>134</v>
      </c>
      <c r="T252" s="39"/>
      <c r="U252" s="106">
        <f>IF(EXACT(O252,Y252),M252,M252*(1-'Расчет ПРЕДЗАКАЗ'!$D$10))</f>
        <v>9853.9</v>
      </c>
      <c r="V252" s="106">
        <f t="shared" si="102"/>
        <v>0</v>
      </c>
      <c r="W252" s="106" t="e">
        <f>IF(EXACT(O252,Y252),M252,M252*(1-#REF!))</f>
        <v>#REF!</v>
      </c>
      <c r="X252" s="106" t="e">
        <f t="shared" si="103"/>
        <v>#REF!</v>
      </c>
      <c r="Y252" s="107" t="s">
        <v>72</v>
      </c>
      <c r="Z252" s="103">
        <f t="shared" si="99"/>
        <v>0</v>
      </c>
      <c r="AA252" s="103">
        <f t="shared" si="100"/>
        <v>0</v>
      </c>
      <c r="AB252" s="128">
        <f t="shared" si="104"/>
        <v>0.63285602654786444</v>
      </c>
      <c r="AC252" s="128" t="e">
        <f t="shared" si="105"/>
        <v>#REF!</v>
      </c>
    </row>
    <row r="253" spans="1:29" ht="50.1" customHeight="1">
      <c r="A253" s="169"/>
      <c r="B253" s="169"/>
      <c r="C253" s="172"/>
      <c r="D253" s="172"/>
      <c r="E253" s="131"/>
      <c r="F253" s="175"/>
      <c r="G253" s="178"/>
      <c r="H253" s="189"/>
      <c r="I253" s="163"/>
      <c r="J253" s="166"/>
      <c r="K253" s="62" t="s">
        <v>86</v>
      </c>
      <c r="L253" s="63">
        <v>16090</v>
      </c>
      <c r="M253" s="63">
        <v>10055</v>
      </c>
      <c r="N253" s="142" t="s">
        <v>1199</v>
      </c>
      <c r="O253" s="127"/>
      <c r="P253" s="100"/>
      <c r="Q253" s="63">
        <f t="shared" si="101"/>
        <v>0</v>
      </c>
      <c r="R253" s="64"/>
      <c r="S253" s="67">
        <v>272</v>
      </c>
      <c r="T253" s="39"/>
      <c r="U253" s="106">
        <f>IF(EXACT(O253,Y253),M253,M253*(1-'Расчет ПРЕДЗАКАЗ'!$D$10))</f>
        <v>9853.9</v>
      </c>
      <c r="V253" s="106">
        <f t="shared" si="102"/>
        <v>0</v>
      </c>
      <c r="W253" s="106" t="e">
        <f>IF(EXACT(O253,Y253),M253,M253*(1-#REF!))</f>
        <v>#REF!</v>
      </c>
      <c r="X253" s="106" t="e">
        <f t="shared" si="103"/>
        <v>#REF!</v>
      </c>
      <c r="Y253" s="107" t="s">
        <v>72</v>
      </c>
      <c r="Z253" s="103">
        <f t="shared" si="99"/>
        <v>0</v>
      </c>
      <c r="AA253" s="103">
        <f t="shared" si="100"/>
        <v>0</v>
      </c>
      <c r="AB253" s="128">
        <f t="shared" si="104"/>
        <v>0.63285602654786444</v>
      </c>
      <c r="AC253" s="128" t="e">
        <f t="shared" si="105"/>
        <v>#REF!</v>
      </c>
    </row>
    <row r="254" spans="1:29" ht="50.1" customHeight="1">
      <c r="A254" s="169"/>
      <c r="B254" s="169"/>
      <c r="C254" s="172"/>
      <c r="D254" s="172"/>
      <c r="E254" s="131"/>
      <c r="F254" s="175"/>
      <c r="G254" s="178"/>
      <c r="H254" s="189"/>
      <c r="I254" s="163"/>
      <c r="J254" s="166"/>
      <c r="K254" s="62" t="s">
        <v>88</v>
      </c>
      <c r="L254" s="63">
        <v>16090</v>
      </c>
      <c r="M254" s="63">
        <v>10055</v>
      </c>
      <c r="N254" s="142" t="s">
        <v>1200</v>
      </c>
      <c r="O254" s="127"/>
      <c r="P254" s="100"/>
      <c r="Q254" s="63">
        <f t="shared" si="101"/>
        <v>0</v>
      </c>
      <c r="R254" s="64"/>
      <c r="S254" s="67">
        <v>138</v>
      </c>
      <c r="T254" s="39"/>
      <c r="U254" s="106">
        <f>IF(EXACT(O254,Y254),M254,M254*(1-'Расчет ПРЕДЗАКАЗ'!$D$10))</f>
        <v>9853.9</v>
      </c>
      <c r="V254" s="106">
        <f t="shared" si="102"/>
        <v>0</v>
      </c>
      <c r="W254" s="106" t="e">
        <f>IF(EXACT(O254,Y254),M254,M254*(1-#REF!))</f>
        <v>#REF!</v>
      </c>
      <c r="X254" s="106" t="e">
        <f t="shared" si="103"/>
        <v>#REF!</v>
      </c>
      <c r="Y254" s="107" t="s">
        <v>72</v>
      </c>
      <c r="Z254" s="103">
        <f t="shared" si="99"/>
        <v>0</v>
      </c>
      <c r="AA254" s="103">
        <f t="shared" si="100"/>
        <v>0</v>
      </c>
      <c r="AB254" s="128">
        <f t="shared" si="104"/>
        <v>0.63285602654786444</v>
      </c>
      <c r="AC254" s="128" t="e">
        <f t="shared" si="105"/>
        <v>#REF!</v>
      </c>
    </row>
    <row r="255" spans="1:29" ht="50.1" customHeight="1">
      <c r="A255" s="169"/>
      <c r="B255" s="169"/>
      <c r="C255" s="172"/>
      <c r="D255" s="172"/>
      <c r="E255" s="131"/>
      <c r="F255" s="175"/>
      <c r="G255" s="178"/>
      <c r="H255" s="189"/>
      <c r="I255" s="163"/>
      <c r="J255" s="166"/>
      <c r="K255" s="62" t="s">
        <v>109</v>
      </c>
      <c r="L255" s="63">
        <v>16090</v>
      </c>
      <c r="M255" s="63">
        <v>10055</v>
      </c>
      <c r="N255" s="142" t="s">
        <v>1201</v>
      </c>
      <c r="O255" s="127"/>
      <c r="P255" s="100"/>
      <c r="Q255" s="63">
        <f t="shared" si="101"/>
        <v>0</v>
      </c>
      <c r="R255" s="64"/>
      <c r="S255" s="67">
        <v>125</v>
      </c>
      <c r="T255" s="39"/>
      <c r="U255" s="106">
        <f>IF(EXACT(O255,Y255),M255,M255*(1-'Расчет ПРЕДЗАКАЗ'!$D$10))</f>
        <v>9853.9</v>
      </c>
      <c r="V255" s="106">
        <f t="shared" si="102"/>
        <v>0</v>
      </c>
      <c r="W255" s="106" t="e">
        <f>IF(EXACT(O255,Y255),M255,M255*(1-#REF!))</f>
        <v>#REF!</v>
      </c>
      <c r="X255" s="106" t="e">
        <f t="shared" si="103"/>
        <v>#REF!</v>
      </c>
      <c r="Y255" s="107" t="s">
        <v>72</v>
      </c>
      <c r="Z255" s="103">
        <f t="shared" si="99"/>
        <v>0</v>
      </c>
      <c r="AA255" s="103">
        <f t="shared" si="100"/>
        <v>0</v>
      </c>
      <c r="AB255" s="128">
        <f t="shared" si="104"/>
        <v>0.63285602654786444</v>
      </c>
      <c r="AC255" s="128" t="e">
        <f t="shared" si="105"/>
        <v>#REF!</v>
      </c>
    </row>
    <row r="256" spans="1:29" ht="50.1" customHeight="1">
      <c r="A256" s="169"/>
      <c r="B256" s="169"/>
      <c r="C256" s="172"/>
      <c r="D256" s="172"/>
      <c r="E256" s="131"/>
      <c r="F256" s="175"/>
      <c r="G256" s="178"/>
      <c r="H256" s="189"/>
      <c r="I256" s="163"/>
      <c r="J256" s="166"/>
      <c r="K256" s="62" t="s">
        <v>142</v>
      </c>
      <c r="L256" s="63">
        <v>16090</v>
      </c>
      <c r="M256" s="63">
        <v>10055</v>
      </c>
      <c r="N256" s="142" t="s">
        <v>1202</v>
      </c>
      <c r="O256" s="127"/>
      <c r="P256" s="100"/>
      <c r="Q256" s="63">
        <f t="shared" si="101"/>
        <v>0</v>
      </c>
      <c r="R256" s="64"/>
      <c r="S256" s="67">
        <v>74</v>
      </c>
      <c r="T256" s="39"/>
      <c r="U256" s="106">
        <f>IF(EXACT(O256,Y256),M256,M256*(1-'Расчет ПРЕДЗАКАЗ'!$D$10))</f>
        <v>9853.9</v>
      </c>
      <c r="V256" s="106">
        <f t="shared" si="102"/>
        <v>0</v>
      </c>
      <c r="W256" s="106" t="e">
        <f>IF(EXACT(O256,Y256),M256,M256*(1-#REF!))</f>
        <v>#REF!</v>
      </c>
      <c r="X256" s="106" t="e">
        <f t="shared" si="103"/>
        <v>#REF!</v>
      </c>
      <c r="Y256" s="107" t="s">
        <v>72</v>
      </c>
      <c r="Z256" s="103">
        <f t="shared" si="99"/>
        <v>0</v>
      </c>
      <c r="AA256" s="103">
        <f t="shared" si="100"/>
        <v>0</v>
      </c>
      <c r="AB256" s="128">
        <f t="shared" si="104"/>
        <v>0.63285602654786444</v>
      </c>
      <c r="AC256" s="128" t="e">
        <f t="shared" si="105"/>
        <v>#REF!</v>
      </c>
    </row>
    <row r="257" spans="1:29" ht="50.1" customHeight="1">
      <c r="A257" s="169"/>
      <c r="B257" s="169"/>
      <c r="C257" s="172"/>
      <c r="D257" s="172"/>
      <c r="E257" s="131"/>
      <c r="F257" s="175"/>
      <c r="G257" s="178"/>
      <c r="H257" s="189"/>
      <c r="I257" s="163"/>
      <c r="J257" s="166"/>
      <c r="K257" s="62"/>
      <c r="L257" s="63"/>
      <c r="M257" s="63"/>
      <c r="N257" s="143"/>
      <c r="O257" s="127"/>
      <c r="P257" s="100"/>
      <c r="Q257" s="63">
        <f t="shared" si="101"/>
        <v>0</v>
      </c>
      <c r="R257" s="65"/>
      <c r="S257" s="67"/>
      <c r="T257" s="40"/>
      <c r="U257" s="106">
        <f>IF(EXACT(O257,Y257),M257,M257*(1-'Расчет ПРЕДЗАКАЗ'!$D$10))</f>
        <v>0</v>
      </c>
      <c r="V257" s="106">
        <f t="shared" si="102"/>
        <v>0</v>
      </c>
      <c r="W257" s="106" t="e">
        <f>IF(EXACT(O257,Y257),M257,M257*(1-#REF!))</f>
        <v>#REF!</v>
      </c>
      <c r="X257" s="106" t="e">
        <f t="shared" si="103"/>
        <v>#REF!</v>
      </c>
      <c r="Y257" s="107" t="s">
        <v>72</v>
      </c>
      <c r="Z257" s="103">
        <f t="shared" si="99"/>
        <v>0</v>
      </c>
      <c r="AA257" s="103">
        <f t="shared" si="100"/>
        <v>0</v>
      </c>
      <c r="AB257" s="128" t="str">
        <f t="shared" si="104"/>
        <v/>
      </c>
      <c r="AC257" s="128" t="e">
        <f t="shared" si="105"/>
        <v>#REF!</v>
      </c>
    </row>
    <row r="258" spans="1:29" ht="50.1" customHeight="1">
      <c r="A258" s="169"/>
      <c r="B258" s="169"/>
      <c r="C258" s="172"/>
      <c r="D258" s="172"/>
      <c r="E258" s="131"/>
      <c r="F258" s="175"/>
      <c r="G258" s="178"/>
      <c r="H258" s="189"/>
      <c r="I258" s="163"/>
      <c r="J258" s="166"/>
      <c r="K258" s="62"/>
      <c r="L258" s="63"/>
      <c r="M258" s="63"/>
      <c r="N258" s="65"/>
      <c r="O258" s="127"/>
      <c r="P258" s="100"/>
      <c r="Q258" s="63">
        <f t="shared" si="101"/>
        <v>0</v>
      </c>
      <c r="R258" s="65"/>
      <c r="S258" s="67"/>
      <c r="T258" s="40"/>
      <c r="U258" s="106">
        <f>IF(EXACT(O258,Y258),M258,M258*(1-'Расчет ПРЕДЗАКАЗ'!$D$10))</f>
        <v>0</v>
      </c>
      <c r="V258" s="106">
        <f t="shared" si="102"/>
        <v>0</v>
      </c>
      <c r="W258" s="106" t="e">
        <f>IF(EXACT(O258,Y258),M258,M258*(1-#REF!))</f>
        <v>#REF!</v>
      </c>
      <c r="X258" s="106" t="e">
        <f t="shared" si="103"/>
        <v>#REF!</v>
      </c>
      <c r="Y258" s="107" t="s">
        <v>72</v>
      </c>
      <c r="Z258" s="103">
        <f t="shared" si="99"/>
        <v>0</v>
      </c>
      <c r="AA258" s="103">
        <f t="shared" si="100"/>
        <v>0</v>
      </c>
      <c r="AB258" s="128" t="str">
        <f t="shared" si="104"/>
        <v/>
      </c>
      <c r="AC258" s="128" t="e">
        <f t="shared" si="105"/>
        <v>#REF!</v>
      </c>
    </row>
    <row r="259" spans="1:29" ht="50.1" customHeight="1">
      <c r="A259" s="169"/>
      <c r="B259" s="169"/>
      <c r="C259" s="172"/>
      <c r="D259" s="172"/>
      <c r="E259" s="131"/>
      <c r="F259" s="175"/>
      <c r="G259" s="178"/>
      <c r="H259" s="189"/>
      <c r="I259" s="163"/>
      <c r="J259" s="166"/>
      <c r="K259" s="62"/>
      <c r="L259" s="63"/>
      <c r="M259" s="63"/>
      <c r="N259" s="65"/>
      <c r="O259" s="127"/>
      <c r="P259" s="100"/>
      <c r="Q259" s="63">
        <f t="shared" si="101"/>
        <v>0</v>
      </c>
      <c r="R259" s="65"/>
      <c r="S259" s="67"/>
      <c r="T259" s="40"/>
      <c r="U259" s="106">
        <f>IF(EXACT(O259,Y259),M259,M259*(1-'Расчет ПРЕДЗАКАЗ'!$D$10))</f>
        <v>0</v>
      </c>
      <c r="V259" s="106">
        <f t="shared" si="102"/>
        <v>0</v>
      </c>
      <c r="W259" s="106" t="e">
        <f>IF(EXACT(O259,Y259),M259,M259*(1-#REF!))</f>
        <v>#REF!</v>
      </c>
      <c r="X259" s="106" t="e">
        <f t="shared" si="103"/>
        <v>#REF!</v>
      </c>
      <c r="Y259" s="107" t="s">
        <v>72</v>
      </c>
      <c r="Z259" s="103">
        <f t="shared" si="99"/>
        <v>0</v>
      </c>
      <c r="AA259" s="103">
        <f t="shared" si="100"/>
        <v>0</v>
      </c>
      <c r="AB259" s="128" t="str">
        <f t="shared" si="104"/>
        <v/>
      </c>
      <c r="AC259" s="128" t="e">
        <f t="shared" si="105"/>
        <v>#REF!</v>
      </c>
    </row>
    <row r="260" spans="1:29" ht="50.1" customHeight="1">
      <c r="A260" s="169"/>
      <c r="B260" s="169"/>
      <c r="C260" s="172"/>
      <c r="D260" s="172"/>
      <c r="E260" s="131"/>
      <c r="F260" s="175"/>
      <c r="G260" s="178"/>
      <c r="H260" s="189"/>
      <c r="I260" s="163"/>
      <c r="J260" s="166"/>
      <c r="K260" s="62"/>
      <c r="L260" s="63"/>
      <c r="M260" s="63"/>
      <c r="N260" s="65"/>
      <c r="O260" s="127"/>
      <c r="P260" s="100"/>
      <c r="Q260" s="63">
        <f t="shared" si="101"/>
        <v>0</v>
      </c>
      <c r="R260" s="65"/>
      <c r="S260" s="67"/>
      <c r="T260" s="40"/>
      <c r="U260" s="106">
        <f>IF(EXACT(O260,Y260),M260,M260*(1-'Расчет ПРЕДЗАКАЗ'!$D$10))</f>
        <v>0</v>
      </c>
      <c r="V260" s="106">
        <f t="shared" si="102"/>
        <v>0</v>
      </c>
      <c r="W260" s="106" t="e">
        <f>IF(EXACT(O260,Y260),M260,M260*(1-#REF!))</f>
        <v>#REF!</v>
      </c>
      <c r="X260" s="106" t="e">
        <f t="shared" si="103"/>
        <v>#REF!</v>
      </c>
      <c r="Y260" s="107" t="s">
        <v>72</v>
      </c>
      <c r="Z260" s="103">
        <f t="shared" si="99"/>
        <v>0</v>
      </c>
      <c r="AA260" s="103">
        <f t="shared" si="100"/>
        <v>0</v>
      </c>
      <c r="AB260" s="128" t="str">
        <f t="shared" si="104"/>
        <v/>
      </c>
      <c r="AC260" s="128" t="e">
        <f t="shared" si="105"/>
        <v>#REF!</v>
      </c>
    </row>
    <row r="261" spans="1:29" ht="50.1" customHeight="1">
      <c r="A261" s="169"/>
      <c r="B261" s="169"/>
      <c r="C261" s="172"/>
      <c r="D261" s="172"/>
      <c r="E261" s="131"/>
      <c r="F261" s="175"/>
      <c r="G261" s="178"/>
      <c r="H261" s="189"/>
      <c r="I261" s="163"/>
      <c r="J261" s="166"/>
      <c r="K261" s="62"/>
      <c r="L261" s="63"/>
      <c r="M261" s="63"/>
      <c r="N261" s="65"/>
      <c r="O261" s="127"/>
      <c r="P261" s="100"/>
      <c r="Q261" s="63">
        <f t="shared" si="101"/>
        <v>0</v>
      </c>
      <c r="R261" s="65"/>
      <c r="S261" s="67"/>
      <c r="T261" s="40"/>
      <c r="U261" s="106">
        <f>IF(EXACT(O261,Y261),M261,M261*(1-'Расчет ПРЕДЗАКАЗ'!$D$10))</f>
        <v>0</v>
      </c>
      <c r="V261" s="106">
        <f t="shared" si="102"/>
        <v>0</v>
      </c>
      <c r="W261" s="106" t="e">
        <f>IF(EXACT(O261,Y261),M261,M261*(1-#REF!))</f>
        <v>#REF!</v>
      </c>
      <c r="X261" s="106" t="e">
        <f t="shared" si="103"/>
        <v>#REF!</v>
      </c>
      <c r="Y261" s="107" t="s">
        <v>72</v>
      </c>
      <c r="Z261" s="103">
        <f t="shared" si="99"/>
        <v>0</v>
      </c>
      <c r="AA261" s="103">
        <f t="shared" si="100"/>
        <v>0</v>
      </c>
      <c r="AB261" s="128" t="str">
        <f t="shared" si="104"/>
        <v/>
      </c>
      <c r="AC261" s="128" t="e">
        <f t="shared" si="105"/>
        <v>#REF!</v>
      </c>
    </row>
    <row r="262" spans="1:29" ht="50.1" customHeight="1">
      <c r="A262" s="170"/>
      <c r="B262" s="170"/>
      <c r="C262" s="173"/>
      <c r="D262" s="173"/>
      <c r="E262" s="132"/>
      <c r="F262" s="176"/>
      <c r="G262" s="179"/>
      <c r="H262" s="190"/>
      <c r="I262" s="164"/>
      <c r="J262" s="167"/>
      <c r="K262" s="62"/>
      <c r="L262" s="63"/>
      <c r="M262" s="63"/>
      <c r="N262" s="65"/>
      <c r="O262" s="127"/>
      <c r="P262" s="100"/>
      <c r="Q262" s="63">
        <f t="shared" si="101"/>
        <v>0</v>
      </c>
      <c r="R262" s="65"/>
      <c r="S262" s="67"/>
      <c r="T262" s="40"/>
      <c r="U262" s="106">
        <f>IF(EXACT(O262,Y262),M262,M262*(1-'Расчет ПРЕДЗАКАЗ'!$D$10))</f>
        <v>0</v>
      </c>
      <c r="V262" s="106">
        <f t="shared" si="102"/>
        <v>0</v>
      </c>
      <c r="W262" s="106" t="e">
        <f>IF(EXACT(O262,Y262),M262,M262*(1-#REF!))</f>
        <v>#REF!</v>
      </c>
      <c r="X262" s="106" t="e">
        <f t="shared" si="103"/>
        <v>#REF!</v>
      </c>
      <c r="Y262" s="107" t="s">
        <v>72</v>
      </c>
      <c r="Z262" s="103">
        <f t="shared" si="99"/>
        <v>0</v>
      </c>
      <c r="AA262" s="103">
        <f t="shared" si="100"/>
        <v>0</v>
      </c>
      <c r="AB262" s="128" t="str">
        <f t="shared" si="104"/>
        <v/>
      </c>
      <c r="AC262" s="128" t="e">
        <f t="shared" si="105"/>
        <v>#REF!</v>
      </c>
    </row>
    <row r="263" spans="1:29" ht="11.25" customHeight="1" thickBot="1"/>
    <row r="264" spans="1:29" ht="50.1" customHeight="1">
      <c r="A264" s="168">
        <v>120</v>
      </c>
      <c r="B264" s="168" t="s">
        <v>1177</v>
      </c>
      <c r="C264" s="171" t="s">
        <v>1203</v>
      </c>
      <c r="D264" s="171" t="s">
        <v>77</v>
      </c>
      <c r="E264" s="130"/>
      <c r="F264" s="174" t="s">
        <v>1204</v>
      </c>
      <c r="G264" s="177" t="s">
        <v>79</v>
      </c>
      <c r="H264" s="162" t="s">
        <v>1192</v>
      </c>
      <c r="I264" s="162" t="s">
        <v>1205</v>
      </c>
      <c r="J264" s="165" t="s">
        <v>19</v>
      </c>
      <c r="K264" s="62" t="s">
        <v>82</v>
      </c>
      <c r="L264" s="63">
        <v>15410</v>
      </c>
      <c r="M264" s="63">
        <v>9630</v>
      </c>
      <c r="N264" s="142" t="s">
        <v>1206</v>
      </c>
      <c r="O264" s="127"/>
      <c r="P264" s="100"/>
      <c r="Q264" s="63">
        <f>P264*M264</f>
        <v>0</v>
      </c>
      <c r="R264" s="64"/>
      <c r="S264" s="67">
        <v>143</v>
      </c>
      <c r="T264" s="39"/>
      <c r="U264" s="106">
        <f>IF(EXACT(O264,Y264),M264,M264*(1-'Расчет ПРЕДЗАКАЗ'!$D$10))</f>
        <v>9437.4</v>
      </c>
      <c r="V264" s="106">
        <f>P264*U264</f>
        <v>0</v>
      </c>
      <c r="W264" s="106" t="e">
        <f>IF(EXACT(O264,Y264),M264,M264*(1-#REF!))</f>
        <v>#REF!</v>
      </c>
      <c r="X264" s="123" t="e">
        <f>P264*W264</f>
        <v>#REF!</v>
      </c>
      <c r="Y264" s="124" t="s">
        <v>72</v>
      </c>
      <c r="Z264" s="103">
        <f t="shared" ref="Z264:Z278" si="106">IF(EXACT(O264,Y264),Q264,0)</f>
        <v>0</v>
      </c>
      <c r="AA264" s="103">
        <f t="shared" ref="AA264:AA278" si="107">IF(Z264=0,Q264,0)</f>
        <v>0</v>
      </c>
      <c r="AB264" s="128">
        <f>IF(U264=0,"",L264/U264-1)</f>
        <v>0.6328649839998306</v>
      </c>
      <c r="AC264" s="128" t="e">
        <f>IF(W264=0,"",L264/W264-1)</f>
        <v>#REF!</v>
      </c>
    </row>
    <row r="265" spans="1:29" ht="50.1" customHeight="1">
      <c r="A265" s="169"/>
      <c r="B265" s="169"/>
      <c r="C265" s="172"/>
      <c r="D265" s="172"/>
      <c r="E265" s="131"/>
      <c r="F265" s="175"/>
      <c r="G265" s="178"/>
      <c r="H265" s="189"/>
      <c r="I265" s="163"/>
      <c r="J265" s="166"/>
      <c r="K265" s="62" t="s">
        <v>104</v>
      </c>
      <c r="L265" s="63">
        <v>15410</v>
      </c>
      <c r="M265" s="63">
        <v>9630</v>
      </c>
      <c r="N265" s="142" t="s">
        <v>1207</v>
      </c>
      <c r="O265" s="127"/>
      <c r="P265" s="100"/>
      <c r="Q265" s="63">
        <f t="shared" ref="Q265:Q278" si="108">P265*M265</f>
        <v>0</v>
      </c>
      <c r="R265" s="64"/>
      <c r="S265" s="67">
        <v>29</v>
      </c>
      <c r="T265" s="39"/>
      <c r="U265" s="106">
        <f>IF(EXACT(O265,Y265),M265,M265*(1-'Расчет ПРЕДЗАКАЗ'!$D$10))</f>
        <v>9437.4</v>
      </c>
      <c r="V265" s="106">
        <f t="shared" ref="V265:V278" si="109">P265*U265</f>
        <v>0</v>
      </c>
      <c r="W265" s="106" t="e">
        <f>IF(EXACT(O265,Y265),M265,M265*(1-#REF!))</f>
        <v>#REF!</v>
      </c>
      <c r="X265" s="106" t="e">
        <f t="shared" ref="X265:X278" si="110">P265*W265</f>
        <v>#REF!</v>
      </c>
      <c r="Y265" s="107" t="s">
        <v>72</v>
      </c>
      <c r="Z265" s="103">
        <f t="shared" si="106"/>
        <v>0</v>
      </c>
      <c r="AA265" s="103">
        <f t="shared" si="107"/>
        <v>0</v>
      </c>
      <c r="AB265" s="128">
        <f t="shared" ref="AB265:AB278" si="111">IF(U265=0,"",L265/U265-1)</f>
        <v>0.6328649839998306</v>
      </c>
      <c r="AC265" s="128" t="e">
        <f t="shared" ref="AC265:AC278" si="112">IF(W265=0,"",L265/W265-1)</f>
        <v>#REF!</v>
      </c>
    </row>
    <row r="266" spans="1:29" ht="50.1" customHeight="1">
      <c r="A266" s="169"/>
      <c r="B266" s="169"/>
      <c r="C266" s="172"/>
      <c r="D266" s="172"/>
      <c r="E266" s="131"/>
      <c r="F266" s="175"/>
      <c r="G266" s="178"/>
      <c r="H266" s="189"/>
      <c r="I266" s="163"/>
      <c r="J266" s="166"/>
      <c r="K266" s="62" t="s">
        <v>134</v>
      </c>
      <c r="L266" s="63">
        <v>15410</v>
      </c>
      <c r="M266" s="63">
        <v>9630</v>
      </c>
      <c r="N266" s="142" t="s">
        <v>1208</v>
      </c>
      <c r="O266" s="127"/>
      <c r="P266" s="100"/>
      <c r="Q266" s="63">
        <f t="shared" si="108"/>
        <v>0</v>
      </c>
      <c r="R266" s="64"/>
      <c r="S266" s="67">
        <v>5</v>
      </c>
      <c r="T266" s="39"/>
      <c r="U266" s="106">
        <f>IF(EXACT(O266,Y266),M266,M266*(1-'Расчет ПРЕДЗАКАЗ'!$D$10))</f>
        <v>9437.4</v>
      </c>
      <c r="V266" s="106">
        <f t="shared" si="109"/>
        <v>0</v>
      </c>
      <c r="W266" s="106" t="e">
        <f>IF(EXACT(O266,Y266),M266,M266*(1-#REF!))</f>
        <v>#REF!</v>
      </c>
      <c r="X266" s="106" t="e">
        <f t="shared" si="110"/>
        <v>#REF!</v>
      </c>
      <c r="Y266" s="107" t="s">
        <v>72</v>
      </c>
      <c r="Z266" s="103">
        <f t="shared" si="106"/>
        <v>0</v>
      </c>
      <c r="AA266" s="103">
        <f t="shared" si="107"/>
        <v>0</v>
      </c>
      <c r="AB266" s="128">
        <f t="shared" si="111"/>
        <v>0.6328649839998306</v>
      </c>
      <c r="AC266" s="128" t="e">
        <f t="shared" si="112"/>
        <v>#REF!</v>
      </c>
    </row>
    <row r="267" spans="1:29" ht="50.1" customHeight="1">
      <c r="A267" s="169"/>
      <c r="B267" s="169"/>
      <c r="C267" s="172"/>
      <c r="D267" s="172"/>
      <c r="E267" s="131"/>
      <c r="F267" s="175"/>
      <c r="G267" s="178"/>
      <c r="H267" s="189"/>
      <c r="I267" s="163"/>
      <c r="J267" s="166"/>
      <c r="K267" s="62" t="s">
        <v>109</v>
      </c>
      <c r="L267" s="63">
        <v>15410</v>
      </c>
      <c r="M267" s="63">
        <v>9630</v>
      </c>
      <c r="N267" s="142" t="s">
        <v>1209</v>
      </c>
      <c r="O267" s="127"/>
      <c r="P267" s="100"/>
      <c r="Q267" s="63">
        <f t="shared" si="108"/>
        <v>0</v>
      </c>
      <c r="R267" s="64"/>
      <c r="S267" s="67">
        <v>81</v>
      </c>
      <c r="T267" s="39"/>
      <c r="U267" s="106">
        <f>IF(EXACT(O267,Y267),M267,M267*(1-'Расчет ПРЕДЗАКАЗ'!$D$10))</f>
        <v>9437.4</v>
      </c>
      <c r="V267" s="106">
        <f t="shared" si="109"/>
        <v>0</v>
      </c>
      <c r="W267" s="106" t="e">
        <f>IF(EXACT(O267,Y267),M267,M267*(1-#REF!))</f>
        <v>#REF!</v>
      </c>
      <c r="X267" s="106" t="e">
        <f t="shared" si="110"/>
        <v>#REF!</v>
      </c>
      <c r="Y267" s="107" t="s">
        <v>72</v>
      </c>
      <c r="Z267" s="103">
        <f t="shared" si="106"/>
        <v>0</v>
      </c>
      <c r="AA267" s="103">
        <f t="shared" si="107"/>
        <v>0</v>
      </c>
      <c r="AB267" s="128">
        <f t="shared" si="111"/>
        <v>0.6328649839998306</v>
      </c>
      <c r="AC267" s="128" t="e">
        <f t="shared" si="112"/>
        <v>#REF!</v>
      </c>
    </row>
    <row r="268" spans="1:29" ht="50.1" customHeight="1">
      <c r="A268" s="169"/>
      <c r="B268" s="169"/>
      <c r="C268" s="172"/>
      <c r="D268" s="172"/>
      <c r="E268" s="131"/>
      <c r="F268" s="175"/>
      <c r="G268" s="178"/>
      <c r="H268" s="189"/>
      <c r="I268" s="163"/>
      <c r="J268" s="166"/>
      <c r="K268" s="62" t="s">
        <v>142</v>
      </c>
      <c r="L268" s="63">
        <v>15410</v>
      </c>
      <c r="M268" s="63">
        <v>9630</v>
      </c>
      <c r="N268" s="142" t="s">
        <v>1210</v>
      </c>
      <c r="O268" s="127"/>
      <c r="P268" s="100"/>
      <c r="Q268" s="63">
        <f t="shared" si="108"/>
        <v>0</v>
      </c>
      <c r="R268" s="64"/>
      <c r="S268" s="67">
        <v>65</v>
      </c>
      <c r="T268" s="39"/>
      <c r="U268" s="106">
        <f>IF(EXACT(O268,Y268),M268,M268*(1-'Расчет ПРЕДЗАКАЗ'!$D$10))</f>
        <v>9437.4</v>
      </c>
      <c r="V268" s="106">
        <f t="shared" si="109"/>
        <v>0</v>
      </c>
      <c r="W268" s="106" t="e">
        <f>IF(EXACT(O268,Y268),M268,M268*(1-#REF!))</f>
        <v>#REF!</v>
      </c>
      <c r="X268" s="106" t="e">
        <f t="shared" si="110"/>
        <v>#REF!</v>
      </c>
      <c r="Y268" s="107" t="s">
        <v>72</v>
      </c>
      <c r="Z268" s="103">
        <f t="shared" si="106"/>
        <v>0</v>
      </c>
      <c r="AA268" s="103">
        <f t="shared" si="107"/>
        <v>0</v>
      </c>
      <c r="AB268" s="128">
        <f t="shared" si="111"/>
        <v>0.6328649839998306</v>
      </c>
      <c r="AC268" s="128" t="e">
        <f t="shared" si="112"/>
        <v>#REF!</v>
      </c>
    </row>
    <row r="269" spans="1:29" ht="50.1" customHeight="1">
      <c r="A269" s="169"/>
      <c r="B269" s="169"/>
      <c r="C269" s="172"/>
      <c r="D269" s="172"/>
      <c r="E269" s="131"/>
      <c r="F269" s="175"/>
      <c r="G269" s="178"/>
      <c r="H269" s="189"/>
      <c r="I269" s="163"/>
      <c r="J269" s="166"/>
      <c r="K269" s="62"/>
      <c r="L269" s="63"/>
      <c r="M269" s="63"/>
      <c r="N269" s="142"/>
      <c r="O269" s="127"/>
      <c r="P269" s="100"/>
      <c r="Q269" s="63">
        <f t="shared" si="108"/>
        <v>0</v>
      </c>
      <c r="R269" s="64"/>
      <c r="S269" s="67"/>
      <c r="T269" s="39"/>
      <c r="U269" s="106">
        <f>IF(EXACT(O269,Y269),M269,M269*(1-'Расчет ПРЕДЗАКАЗ'!$D$10))</f>
        <v>0</v>
      </c>
      <c r="V269" s="106">
        <f t="shared" si="109"/>
        <v>0</v>
      </c>
      <c r="W269" s="106" t="e">
        <f>IF(EXACT(O269,Y269),M269,M269*(1-#REF!))</f>
        <v>#REF!</v>
      </c>
      <c r="X269" s="106" t="e">
        <f t="shared" si="110"/>
        <v>#REF!</v>
      </c>
      <c r="Y269" s="107" t="s">
        <v>72</v>
      </c>
      <c r="Z269" s="103">
        <f t="shared" si="106"/>
        <v>0</v>
      </c>
      <c r="AA269" s="103">
        <f t="shared" si="107"/>
        <v>0</v>
      </c>
      <c r="AB269" s="128" t="str">
        <f t="shared" si="111"/>
        <v/>
      </c>
      <c r="AC269" s="128" t="e">
        <f t="shared" si="112"/>
        <v>#REF!</v>
      </c>
    </row>
    <row r="270" spans="1:29" ht="50.1" customHeight="1">
      <c r="A270" s="169"/>
      <c r="B270" s="169"/>
      <c r="C270" s="172"/>
      <c r="D270" s="172"/>
      <c r="E270" s="131"/>
      <c r="F270" s="175"/>
      <c r="G270" s="178"/>
      <c r="H270" s="189"/>
      <c r="I270" s="163"/>
      <c r="J270" s="166"/>
      <c r="K270" s="62"/>
      <c r="L270" s="63"/>
      <c r="M270" s="63"/>
      <c r="N270" s="142"/>
      <c r="O270" s="127"/>
      <c r="P270" s="100"/>
      <c r="Q270" s="63">
        <f t="shared" si="108"/>
        <v>0</v>
      </c>
      <c r="R270" s="64"/>
      <c r="S270" s="67"/>
      <c r="T270" s="39"/>
      <c r="U270" s="106">
        <f>IF(EXACT(O270,Y270),M270,M270*(1-'Расчет ПРЕДЗАКАЗ'!$D$10))</f>
        <v>0</v>
      </c>
      <c r="V270" s="106">
        <f t="shared" si="109"/>
        <v>0</v>
      </c>
      <c r="W270" s="106" t="e">
        <f>IF(EXACT(O270,Y270),M270,M270*(1-#REF!))</f>
        <v>#REF!</v>
      </c>
      <c r="X270" s="106" t="e">
        <f t="shared" si="110"/>
        <v>#REF!</v>
      </c>
      <c r="Y270" s="107" t="s">
        <v>72</v>
      </c>
      <c r="Z270" s="103">
        <f t="shared" si="106"/>
        <v>0</v>
      </c>
      <c r="AA270" s="103">
        <f t="shared" si="107"/>
        <v>0</v>
      </c>
      <c r="AB270" s="128" t="str">
        <f t="shared" si="111"/>
        <v/>
      </c>
      <c r="AC270" s="128" t="e">
        <f t="shared" si="112"/>
        <v>#REF!</v>
      </c>
    </row>
    <row r="271" spans="1:29" ht="50.1" customHeight="1">
      <c r="A271" s="169"/>
      <c r="B271" s="169"/>
      <c r="C271" s="172"/>
      <c r="D271" s="172"/>
      <c r="E271" s="131"/>
      <c r="F271" s="175"/>
      <c r="G271" s="178"/>
      <c r="H271" s="189"/>
      <c r="I271" s="163"/>
      <c r="J271" s="166"/>
      <c r="K271" s="62"/>
      <c r="L271" s="63"/>
      <c r="M271" s="63"/>
      <c r="N271" s="142"/>
      <c r="O271" s="127"/>
      <c r="P271" s="100"/>
      <c r="Q271" s="63">
        <f t="shared" si="108"/>
        <v>0</v>
      </c>
      <c r="R271" s="64"/>
      <c r="S271" s="67"/>
      <c r="T271" s="39"/>
      <c r="U271" s="106">
        <f>IF(EXACT(O271,Y271),M271,M271*(1-'Расчет ПРЕДЗАКАЗ'!$D$10))</f>
        <v>0</v>
      </c>
      <c r="V271" s="106">
        <f t="shared" si="109"/>
        <v>0</v>
      </c>
      <c r="W271" s="106" t="e">
        <f>IF(EXACT(O271,Y271),M271,M271*(1-#REF!))</f>
        <v>#REF!</v>
      </c>
      <c r="X271" s="106" t="e">
        <f t="shared" si="110"/>
        <v>#REF!</v>
      </c>
      <c r="Y271" s="107" t="s">
        <v>72</v>
      </c>
      <c r="Z271" s="103">
        <f t="shared" si="106"/>
        <v>0</v>
      </c>
      <c r="AA271" s="103">
        <f t="shared" si="107"/>
        <v>0</v>
      </c>
      <c r="AB271" s="128" t="str">
        <f t="shared" si="111"/>
        <v/>
      </c>
      <c r="AC271" s="128" t="e">
        <f t="shared" si="112"/>
        <v>#REF!</v>
      </c>
    </row>
    <row r="272" spans="1:29" ht="50.1" customHeight="1">
      <c r="A272" s="169"/>
      <c r="B272" s="169"/>
      <c r="C272" s="172"/>
      <c r="D272" s="172"/>
      <c r="E272" s="131"/>
      <c r="F272" s="175"/>
      <c r="G272" s="178"/>
      <c r="H272" s="189"/>
      <c r="I272" s="163"/>
      <c r="J272" s="166"/>
      <c r="K272" s="62"/>
      <c r="L272" s="63"/>
      <c r="M272" s="63"/>
      <c r="N272" s="142"/>
      <c r="O272" s="127"/>
      <c r="P272" s="100"/>
      <c r="Q272" s="63">
        <f t="shared" si="108"/>
        <v>0</v>
      </c>
      <c r="R272" s="64"/>
      <c r="S272" s="67"/>
      <c r="T272" s="39"/>
      <c r="U272" s="106">
        <f>IF(EXACT(O272,Y272),M272,M272*(1-'Расчет ПРЕДЗАКАЗ'!$D$10))</f>
        <v>0</v>
      </c>
      <c r="V272" s="106">
        <f t="shared" si="109"/>
        <v>0</v>
      </c>
      <c r="W272" s="106" t="e">
        <f>IF(EXACT(O272,Y272),M272,M272*(1-#REF!))</f>
        <v>#REF!</v>
      </c>
      <c r="X272" s="106" t="e">
        <f t="shared" si="110"/>
        <v>#REF!</v>
      </c>
      <c r="Y272" s="107" t="s">
        <v>72</v>
      </c>
      <c r="Z272" s="103">
        <f t="shared" si="106"/>
        <v>0</v>
      </c>
      <c r="AA272" s="103">
        <f t="shared" si="107"/>
        <v>0</v>
      </c>
      <c r="AB272" s="128" t="str">
        <f t="shared" si="111"/>
        <v/>
      </c>
      <c r="AC272" s="128" t="e">
        <f t="shared" si="112"/>
        <v>#REF!</v>
      </c>
    </row>
    <row r="273" spans="1:29" ht="50.1" customHeight="1">
      <c r="A273" s="169"/>
      <c r="B273" s="169"/>
      <c r="C273" s="172"/>
      <c r="D273" s="172"/>
      <c r="E273" s="131"/>
      <c r="F273" s="175"/>
      <c r="G273" s="178"/>
      <c r="H273" s="189"/>
      <c r="I273" s="163"/>
      <c r="J273" s="166"/>
      <c r="K273" s="62"/>
      <c r="L273" s="63"/>
      <c r="M273" s="63"/>
      <c r="N273" s="143"/>
      <c r="O273" s="127"/>
      <c r="P273" s="100"/>
      <c r="Q273" s="63">
        <f t="shared" si="108"/>
        <v>0</v>
      </c>
      <c r="R273" s="65"/>
      <c r="S273" s="67"/>
      <c r="T273" s="40"/>
      <c r="U273" s="106">
        <f>IF(EXACT(O273,Y273),M273,M273*(1-'Расчет ПРЕДЗАКАЗ'!$D$10))</f>
        <v>0</v>
      </c>
      <c r="V273" s="106">
        <f t="shared" si="109"/>
        <v>0</v>
      </c>
      <c r="W273" s="106" t="e">
        <f>IF(EXACT(O273,Y273),M273,M273*(1-#REF!))</f>
        <v>#REF!</v>
      </c>
      <c r="X273" s="106" t="e">
        <f t="shared" si="110"/>
        <v>#REF!</v>
      </c>
      <c r="Y273" s="107" t="s">
        <v>72</v>
      </c>
      <c r="Z273" s="103">
        <f t="shared" si="106"/>
        <v>0</v>
      </c>
      <c r="AA273" s="103">
        <f t="shared" si="107"/>
        <v>0</v>
      </c>
      <c r="AB273" s="128" t="str">
        <f t="shared" si="111"/>
        <v/>
      </c>
      <c r="AC273" s="128" t="e">
        <f t="shared" si="112"/>
        <v>#REF!</v>
      </c>
    </row>
    <row r="274" spans="1:29" ht="50.1" customHeight="1">
      <c r="A274" s="169"/>
      <c r="B274" s="169"/>
      <c r="C274" s="172"/>
      <c r="D274" s="172"/>
      <c r="E274" s="131"/>
      <c r="F274" s="175"/>
      <c r="G274" s="178"/>
      <c r="H274" s="189"/>
      <c r="I274" s="163"/>
      <c r="J274" s="166"/>
      <c r="K274" s="62"/>
      <c r="L274" s="63"/>
      <c r="M274" s="63"/>
      <c r="N274" s="65"/>
      <c r="O274" s="127"/>
      <c r="P274" s="100"/>
      <c r="Q274" s="63">
        <f t="shared" si="108"/>
        <v>0</v>
      </c>
      <c r="R274" s="65"/>
      <c r="S274" s="67"/>
      <c r="T274" s="40"/>
      <c r="U274" s="106">
        <f>IF(EXACT(O274,Y274),M274,M274*(1-'Расчет ПРЕДЗАКАЗ'!$D$10))</f>
        <v>0</v>
      </c>
      <c r="V274" s="106">
        <f t="shared" si="109"/>
        <v>0</v>
      </c>
      <c r="W274" s="106" t="e">
        <f>IF(EXACT(O274,Y274),M274,M274*(1-#REF!))</f>
        <v>#REF!</v>
      </c>
      <c r="X274" s="106" t="e">
        <f t="shared" si="110"/>
        <v>#REF!</v>
      </c>
      <c r="Y274" s="107" t="s">
        <v>72</v>
      </c>
      <c r="Z274" s="103">
        <f t="shared" si="106"/>
        <v>0</v>
      </c>
      <c r="AA274" s="103">
        <f t="shared" si="107"/>
        <v>0</v>
      </c>
      <c r="AB274" s="128" t="str">
        <f t="shared" si="111"/>
        <v/>
      </c>
      <c r="AC274" s="128" t="e">
        <f t="shared" si="112"/>
        <v>#REF!</v>
      </c>
    </row>
    <row r="275" spans="1:29" ht="50.1" customHeight="1">
      <c r="A275" s="169"/>
      <c r="B275" s="169"/>
      <c r="C275" s="172"/>
      <c r="D275" s="172"/>
      <c r="E275" s="131"/>
      <c r="F275" s="175"/>
      <c r="G275" s="178"/>
      <c r="H275" s="189"/>
      <c r="I275" s="163"/>
      <c r="J275" s="166"/>
      <c r="K275" s="62"/>
      <c r="L275" s="63"/>
      <c r="M275" s="63"/>
      <c r="N275" s="65"/>
      <c r="O275" s="127"/>
      <c r="P275" s="100"/>
      <c r="Q275" s="63">
        <f t="shared" si="108"/>
        <v>0</v>
      </c>
      <c r="R275" s="65"/>
      <c r="S275" s="67"/>
      <c r="T275" s="40"/>
      <c r="U275" s="106">
        <f>IF(EXACT(O275,Y275),M275,M275*(1-'Расчет ПРЕДЗАКАЗ'!$D$10))</f>
        <v>0</v>
      </c>
      <c r="V275" s="106">
        <f t="shared" si="109"/>
        <v>0</v>
      </c>
      <c r="W275" s="106" t="e">
        <f>IF(EXACT(O275,Y275),M275,M275*(1-#REF!))</f>
        <v>#REF!</v>
      </c>
      <c r="X275" s="106" t="e">
        <f t="shared" si="110"/>
        <v>#REF!</v>
      </c>
      <c r="Y275" s="107" t="s">
        <v>72</v>
      </c>
      <c r="Z275" s="103">
        <f t="shared" si="106"/>
        <v>0</v>
      </c>
      <c r="AA275" s="103">
        <f t="shared" si="107"/>
        <v>0</v>
      </c>
      <c r="AB275" s="128" t="str">
        <f t="shared" si="111"/>
        <v/>
      </c>
      <c r="AC275" s="128" t="e">
        <f t="shared" si="112"/>
        <v>#REF!</v>
      </c>
    </row>
    <row r="276" spans="1:29" ht="50.1" customHeight="1">
      <c r="A276" s="169"/>
      <c r="B276" s="169"/>
      <c r="C276" s="172"/>
      <c r="D276" s="172"/>
      <c r="E276" s="131"/>
      <c r="F276" s="175"/>
      <c r="G276" s="178"/>
      <c r="H276" s="189"/>
      <c r="I276" s="163"/>
      <c r="J276" s="166"/>
      <c r="K276" s="62"/>
      <c r="L276" s="63"/>
      <c r="M276" s="63"/>
      <c r="N276" s="65"/>
      <c r="O276" s="127"/>
      <c r="P276" s="100"/>
      <c r="Q276" s="63">
        <f t="shared" si="108"/>
        <v>0</v>
      </c>
      <c r="R276" s="65"/>
      <c r="S276" s="67"/>
      <c r="T276" s="40"/>
      <c r="U276" s="106">
        <f>IF(EXACT(O276,Y276),M276,M276*(1-'Расчет ПРЕДЗАКАЗ'!$D$10))</f>
        <v>0</v>
      </c>
      <c r="V276" s="106">
        <f t="shared" si="109"/>
        <v>0</v>
      </c>
      <c r="W276" s="106" t="e">
        <f>IF(EXACT(O276,Y276),M276,M276*(1-#REF!))</f>
        <v>#REF!</v>
      </c>
      <c r="X276" s="106" t="e">
        <f t="shared" si="110"/>
        <v>#REF!</v>
      </c>
      <c r="Y276" s="107" t="s">
        <v>72</v>
      </c>
      <c r="Z276" s="103">
        <f t="shared" si="106"/>
        <v>0</v>
      </c>
      <c r="AA276" s="103">
        <f t="shared" si="107"/>
        <v>0</v>
      </c>
      <c r="AB276" s="128" t="str">
        <f t="shared" si="111"/>
        <v/>
      </c>
      <c r="AC276" s="128" t="e">
        <f t="shared" si="112"/>
        <v>#REF!</v>
      </c>
    </row>
    <row r="277" spans="1:29" ht="50.1" customHeight="1">
      <c r="A277" s="169"/>
      <c r="B277" s="169"/>
      <c r="C277" s="172"/>
      <c r="D277" s="172"/>
      <c r="E277" s="131"/>
      <c r="F277" s="175"/>
      <c r="G277" s="178"/>
      <c r="H277" s="189"/>
      <c r="I277" s="163"/>
      <c r="J277" s="166"/>
      <c r="K277" s="62"/>
      <c r="L277" s="63"/>
      <c r="M277" s="63"/>
      <c r="N277" s="65"/>
      <c r="O277" s="127"/>
      <c r="P277" s="100"/>
      <c r="Q277" s="63">
        <f t="shared" si="108"/>
        <v>0</v>
      </c>
      <c r="R277" s="65"/>
      <c r="S277" s="67"/>
      <c r="T277" s="40"/>
      <c r="U277" s="106">
        <f>IF(EXACT(O277,Y277),M277,M277*(1-'Расчет ПРЕДЗАКАЗ'!$D$10))</f>
        <v>0</v>
      </c>
      <c r="V277" s="106">
        <f t="shared" si="109"/>
        <v>0</v>
      </c>
      <c r="W277" s="106" t="e">
        <f>IF(EXACT(O277,Y277),M277,M277*(1-#REF!))</f>
        <v>#REF!</v>
      </c>
      <c r="X277" s="106" t="e">
        <f t="shared" si="110"/>
        <v>#REF!</v>
      </c>
      <c r="Y277" s="107" t="s">
        <v>72</v>
      </c>
      <c r="Z277" s="103">
        <f t="shared" si="106"/>
        <v>0</v>
      </c>
      <c r="AA277" s="103">
        <f t="shared" si="107"/>
        <v>0</v>
      </c>
      <c r="AB277" s="128" t="str">
        <f t="shared" si="111"/>
        <v/>
      </c>
      <c r="AC277" s="128" t="e">
        <f t="shared" si="112"/>
        <v>#REF!</v>
      </c>
    </row>
    <row r="278" spans="1:29" ht="50.1" customHeight="1">
      <c r="A278" s="170"/>
      <c r="B278" s="170"/>
      <c r="C278" s="173"/>
      <c r="D278" s="173"/>
      <c r="E278" s="132"/>
      <c r="F278" s="176"/>
      <c r="G278" s="179"/>
      <c r="H278" s="190"/>
      <c r="I278" s="164"/>
      <c r="J278" s="167"/>
      <c r="K278" s="62"/>
      <c r="L278" s="63"/>
      <c r="M278" s="63"/>
      <c r="N278" s="65"/>
      <c r="O278" s="127"/>
      <c r="P278" s="100"/>
      <c r="Q278" s="63">
        <f t="shared" si="108"/>
        <v>0</v>
      </c>
      <c r="R278" s="65"/>
      <c r="S278" s="67"/>
      <c r="T278" s="40"/>
      <c r="U278" s="106">
        <f>IF(EXACT(O278,Y278),M278,M278*(1-'Расчет ПРЕДЗАКАЗ'!$D$10))</f>
        <v>0</v>
      </c>
      <c r="V278" s="106">
        <f t="shared" si="109"/>
        <v>0</v>
      </c>
      <c r="W278" s="106" t="e">
        <f>IF(EXACT(O278,Y278),M278,M278*(1-#REF!))</f>
        <v>#REF!</v>
      </c>
      <c r="X278" s="106" t="e">
        <f t="shared" si="110"/>
        <v>#REF!</v>
      </c>
      <c r="Y278" s="107" t="s">
        <v>72</v>
      </c>
      <c r="Z278" s="103">
        <f t="shared" si="106"/>
        <v>0</v>
      </c>
      <c r="AA278" s="103">
        <f t="shared" si="107"/>
        <v>0</v>
      </c>
      <c r="AB278" s="128" t="str">
        <f t="shared" si="111"/>
        <v/>
      </c>
      <c r="AC278" s="128" t="e">
        <f t="shared" si="112"/>
        <v>#REF!</v>
      </c>
    </row>
    <row r="279" spans="1:29" ht="11.25" customHeight="1" thickBot="1"/>
    <row r="280" spans="1:29" ht="50.1" customHeight="1">
      <c r="A280" s="168">
        <v>121</v>
      </c>
      <c r="B280" s="168" t="s">
        <v>1211</v>
      </c>
      <c r="C280" s="171" t="s">
        <v>1212</v>
      </c>
      <c r="D280" s="171" t="s">
        <v>77</v>
      </c>
      <c r="E280" s="130"/>
      <c r="F280" s="174" t="s">
        <v>534</v>
      </c>
      <c r="G280" s="177" t="s">
        <v>1213</v>
      </c>
      <c r="H280" s="162" t="s">
        <v>1214</v>
      </c>
      <c r="I280" s="162" t="s">
        <v>1215</v>
      </c>
      <c r="J280" s="165" t="s">
        <v>19</v>
      </c>
      <c r="K280" s="62" t="s">
        <v>1216</v>
      </c>
      <c r="L280" s="63">
        <v>16420</v>
      </c>
      <c r="M280" s="63">
        <v>10260</v>
      </c>
      <c r="N280" s="142" t="s">
        <v>1217</v>
      </c>
      <c r="O280" s="127" t="s">
        <v>72</v>
      </c>
      <c r="P280" s="100"/>
      <c r="Q280" s="63">
        <f>P280*M280</f>
        <v>0</v>
      </c>
      <c r="R280" s="64"/>
      <c r="S280" s="67">
        <v>99</v>
      </c>
      <c r="T280" s="39"/>
      <c r="U280" s="106">
        <f>IF(EXACT(O280,Y280),M280,M280*(1-'Расчет ПРЕДЗАКАЗ'!$D$10))</f>
        <v>10260</v>
      </c>
      <c r="V280" s="106">
        <f>P280*U280</f>
        <v>0</v>
      </c>
      <c r="W280" s="106">
        <f>IF(EXACT(O280,Y280),M280,M280*(1-#REF!))</f>
        <v>10260</v>
      </c>
      <c r="X280" s="123">
        <f>P280*W280</f>
        <v>0</v>
      </c>
      <c r="Y280" s="124" t="s">
        <v>72</v>
      </c>
      <c r="Z280" s="103">
        <f t="shared" ref="Z280:Z294" si="113">IF(EXACT(O280,Y280),Q280,0)</f>
        <v>0</v>
      </c>
      <c r="AA280" s="103">
        <f t="shared" ref="AA280:AA294" si="114">IF(Z280=0,Q280,0)</f>
        <v>0</v>
      </c>
      <c r="AB280" s="128">
        <f>IF(U280=0,"",L280/U280-1)</f>
        <v>0.60038986354775825</v>
      </c>
      <c r="AC280" s="128">
        <f>IF(W280=0,"",L280/W280-1)</f>
        <v>0.60038986354775825</v>
      </c>
    </row>
    <row r="281" spans="1:29" ht="50.1" customHeight="1">
      <c r="A281" s="169"/>
      <c r="B281" s="169"/>
      <c r="C281" s="172"/>
      <c r="D281" s="172"/>
      <c r="E281" s="131"/>
      <c r="F281" s="175"/>
      <c r="G281" s="178"/>
      <c r="H281" s="189"/>
      <c r="I281" s="163"/>
      <c r="J281" s="166"/>
      <c r="K281" s="62" t="s">
        <v>1218</v>
      </c>
      <c r="L281" s="63">
        <v>16420</v>
      </c>
      <c r="M281" s="63">
        <v>10260</v>
      </c>
      <c r="N281" s="142" t="s">
        <v>1219</v>
      </c>
      <c r="O281" s="127" t="s">
        <v>72</v>
      </c>
      <c r="P281" s="100"/>
      <c r="Q281" s="63">
        <f t="shared" ref="Q281:Q294" si="115">P281*M281</f>
        <v>0</v>
      </c>
      <c r="R281" s="64"/>
      <c r="S281" s="67">
        <v>22</v>
      </c>
      <c r="T281" s="39"/>
      <c r="U281" s="106">
        <f>IF(EXACT(O281,Y281),M281,M281*(1-'Расчет ПРЕДЗАКАЗ'!$D$10))</f>
        <v>10260</v>
      </c>
      <c r="V281" s="106">
        <f t="shared" ref="V281:V294" si="116">P281*U281</f>
        <v>0</v>
      </c>
      <c r="W281" s="106">
        <f>IF(EXACT(O281,Y281),M281,M281*(1-#REF!))</f>
        <v>10260</v>
      </c>
      <c r="X281" s="106">
        <f t="shared" ref="X281:X294" si="117">P281*W281</f>
        <v>0</v>
      </c>
      <c r="Y281" s="107" t="s">
        <v>72</v>
      </c>
      <c r="Z281" s="103">
        <f t="shared" si="113"/>
        <v>0</v>
      </c>
      <c r="AA281" s="103">
        <f t="shared" si="114"/>
        <v>0</v>
      </c>
      <c r="AB281" s="128">
        <f t="shared" ref="AB281:AB294" si="118">IF(U281=0,"",L281/U281-1)</f>
        <v>0.60038986354775825</v>
      </c>
      <c r="AC281" s="128">
        <f t="shared" ref="AC281:AC294" si="119">IF(W281=0,"",L281/W281-1)</f>
        <v>0.60038986354775825</v>
      </c>
    </row>
    <row r="282" spans="1:29" ht="50.1" customHeight="1">
      <c r="A282" s="169"/>
      <c r="B282" s="169"/>
      <c r="C282" s="172"/>
      <c r="D282" s="172"/>
      <c r="E282" s="131"/>
      <c r="F282" s="175"/>
      <c r="G282" s="178"/>
      <c r="H282" s="189"/>
      <c r="I282" s="163"/>
      <c r="J282" s="166"/>
      <c r="K282" s="62" t="s">
        <v>1220</v>
      </c>
      <c r="L282" s="63">
        <v>16420</v>
      </c>
      <c r="M282" s="63">
        <v>10260</v>
      </c>
      <c r="N282" s="142" t="s">
        <v>1221</v>
      </c>
      <c r="O282" s="127" t="s">
        <v>72</v>
      </c>
      <c r="P282" s="100"/>
      <c r="Q282" s="63">
        <f t="shared" si="115"/>
        <v>0</v>
      </c>
      <c r="R282" s="64"/>
      <c r="S282" s="67">
        <v>30</v>
      </c>
      <c r="T282" s="39"/>
      <c r="U282" s="106">
        <f>IF(EXACT(O282,Y282),M282,M282*(1-'Расчет ПРЕДЗАКАЗ'!$D$10))</f>
        <v>10260</v>
      </c>
      <c r="V282" s="106">
        <f t="shared" si="116"/>
        <v>0</v>
      </c>
      <c r="W282" s="106">
        <f>IF(EXACT(O282,Y282),M282,M282*(1-#REF!))</f>
        <v>10260</v>
      </c>
      <c r="X282" s="106">
        <f t="shared" si="117"/>
        <v>0</v>
      </c>
      <c r="Y282" s="107" t="s">
        <v>72</v>
      </c>
      <c r="Z282" s="103">
        <f t="shared" si="113"/>
        <v>0</v>
      </c>
      <c r="AA282" s="103">
        <f t="shared" si="114"/>
        <v>0</v>
      </c>
      <c r="AB282" s="128">
        <f t="shared" si="118"/>
        <v>0.60038986354775825</v>
      </c>
      <c r="AC282" s="128">
        <f t="shared" si="119"/>
        <v>0.60038986354775825</v>
      </c>
    </row>
    <row r="283" spans="1:29" ht="50.1" customHeight="1">
      <c r="A283" s="169"/>
      <c r="B283" s="169"/>
      <c r="C283" s="172"/>
      <c r="D283" s="172"/>
      <c r="E283" s="131"/>
      <c r="F283" s="175"/>
      <c r="G283" s="178"/>
      <c r="H283" s="189"/>
      <c r="I283" s="163"/>
      <c r="J283" s="166"/>
      <c r="K283" s="62" t="s">
        <v>1222</v>
      </c>
      <c r="L283" s="63">
        <v>16420</v>
      </c>
      <c r="M283" s="63">
        <v>10260</v>
      </c>
      <c r="N283" s="142" t="s">
        <v>1223</v>
      </c>
      <c r="O283" s="127" t="s">
        <v>72</v>
      </c>
      <c r="P283" s="100"/>
      <c r="Q283" s="63">
        <f t="shared" si="115"/>
        <v>0</v>
      </c>
      <c r="R283" s="64"/>
      <c r="S283" s="67">
        <v>110</v>
      </c>
      <c r="T283" s="39"/>
      <c r="U283" s="106">
        <f>IF(EXACT(O283,Y283),M283,M283*(1-'Расчет ПРЕДЗАКАЗ'!$D$10))</f>
        <v>10260</v>
      </c>
      <c r="V283" s="106">
        <f t="shared" si="116"/>
        <v>0</v>
      </c>
      <c r="W283" s="106">
        <f>IF(EXACT(O283,Y283),M283,M283*(1-#REF!))</f>
        <v>10260</v>
      </c>
      <c r="X283" s="106">
        <f t="shared" si="117"/>
        <v>0</v>
      </c>
      <c r="Y283" s="107" t="s">
        <v>72</v>
      </c>
      <c r="Z283" s="103">
        <f t="shared" si="113"/>
        <v>0</v>
      </c>
      <c r="AA283" s="103">
        <f t="shared" si="114"/>
        <v>0</v>
      </c>
      <c r="AB283" s="128">
        <f t="shared" si="118"/>
        <v>0.60038986354775825</v>
      </c>
      <c r="AC283" s="128">
        <f t="shared" si="119"/>
        <v>0.60038986354775825</v>
      </c>
    </row>
    <row r="284" spans="1:29" ht="50.1" customHeight="1">
      <c r="A284" s="169"/>
      <c r="B284" s="169"/>
      <c r="C284" s="172"/>
      <c r="D284" s="172"/>
      <c r="E284" s="131"/>
      <c r="F284" s="175"/>
      <c r="G284" s="178"/>
      <c r="H284" s="189"/>
      <c r="I284" s="163"/>
      <c r="J284" s="166"/>
      <c r="K284" s="62" t="s">
        <v>1224</v>
      </c>
      <c r="L284" s="63">
        <v>16420</v>
      </c>
      <c r="M284" s="63">
        <v>10260</v>
      </c>
      <c r="N284" s="142" t="s">
        <v>1225</v>
      </c>
      <c r="O284" s="127" t="s">
        <v>72</v>
      </c>
      <c r="P284" s="100"/>
      <c r="Q284" s="63">
        <f t="shared" si="115"/>
        <v>0</v>
      </c>
      <c r="R284" s="64"/>
      <c r="S284" s="67">
        <v>15</v>
      </c>
      <c r="T284" s="39"/>
      <c r="U284" s="106">
        <f>IF(EXACT(O284,Y284),M284,M284*(1-'Расчет ПРЕДЗАКАЗ'!$D$10))</f>
        <v>10260</v>
      </c>
      <c r="V284" s="106">
        <f t="shared" si="116"/>
        <v>0</v>
      </c>
      <c r="W284" s="106">
        <f>IF(EXACT(O284,Y284),M284,M284*(1-#REF!))</f>
        <v>10260</v>
      </c>
      <c r="X284" s="106">
        <f t="shared" si="117"/>
        <v>0</v>
      </c>
      <c r="Y284" s="107" t="s">
        <v>72</v>
      </c>
      <c r="Z284" s="103">
        <f t="shared" si="113"/>
        <v>0</v>
      </c>
      <c r="AA284" s="103">
        <f t="shared" si="114"/>
        <v>0</v>
      </c>
      <c r="AB284" s="128">
        <f t="shared" si="118"/>
        <v>0.60038986354775825</v>
      </c>
      <c r="AC284" s="128">
        <f t="shared" si="119"/>
        <v>0.60038986354775825</v>
      </c>
    </row>
    <row r="285" spans="1:29" ht="50.1" customHeight="1">
      <c r="A285" s="169"/>
      <c r="B285" s="169"/>
      <c r="C285" s="172"/>
      <c r="D285" s="172"/>
      <c r="E285" s="131"/>
      <c r="F285" s="175"/>
      <c r="G285" s="178"/>
      <c r="H285" s="189"/>
      <c r="I285" s="163"/>
      <c r="J285" s="166"/>
      <c r="K285" s="62" t="s">
        <v>1226</v>
      </c>
      <c r="L285" s="63">
        <v>16420</v>
      </c>
      <c r="M285" s="63">
        <v>10260</v>
      </c>
      <c r="N285" s="142" t="s">
        <v>1227</v>
      </c>
      <c r="O285" s="127" t="s">
        <v>72</v>
      </c>
      <c r="P285" s="100"/>
      <c r="Q285" s="63">
        <f t="shared" si="115"/>
        <v>0</v>
      </c>
      <c r="R285" s="64"/>
      <c r="S285" s="67">
        <v>15</v>
      </c>
      <c r="T285" s="39"/>
      <c r="U285" s="106">
        <f>IF(EXACT(O285,Y285),M285,M285*(1-'Расчет ПРЕДЗАКАЗ'!$D$10))</f>
        <v>10260</v>
      </c>
      <c r="V285" s="106">
        <f t="shared" si="116"/>
        <v>0</v>
      </c>
      <c r="W285" s="106">
        <f>IF(EXACT(O285,Y285),M285,M285*(1-#REF!))</f>
        <v>10260</v>
      </c>
      <c r="X285" s="106">
        <f t="shared" si="117"/>
        <v>0</v>
      </c>
      <c r="Y285" s="107" t="s">
        <v>72</v>
      </c>
      <c r="Z285" s="103">
        <f t="shared" si="113"/>
        <v>0</v>
      </c>
      <c r="AA285" s="103">
        <f t="shared" si="114"/>
        <v>0</v>
      </c>
      <c r="AB285" s="128">
        <f t="shared" si="118"/>
        <v>0.60038986354775825</v>
      </c>
      <c r="AC285" s="128">
        <f t="shared" si="119"/>
        <v>0.60038986354775825</v>
      </c>
    </row>
    <row r="286" spans="1:29" ht="50.1" customHeight="1">
      <c r="A286" s="169"/>
      <c r="B286" s="169"/>
      <c r="C286" s="172"/>
      <c r="D286" s="172"/>
      <c r="E286" s="131"/>
      <c r="F286" s="175"/>
      <c r="G286" s="178"/>
      <c r="H286" s="189"/>
      <c r="I286" s="163"/>
      <c r="J286" s="166"/>
      <c r="K286" s="62" t="s">
        <v>1228</v>
      </c>
      <c r="L286" s="63">
        <v>16420</v>
      </c>
      <c r="M286" s="63">
        <v>10260</v>
      </c>
      <c r="N286" s="142" t="s">
        <v>1229</v>
      </c>
      <c r="O286" s="127" t="s">
        <v>72</v>
      </c>
      <c r="P286" s="100"/>
      <c r="Q286" s="63">
        <f t="shared" si="115"/>
        <v>0</v>
      </c>
      <c r="R286" s="64"/>
      <c r="S286" s="67">
        <v>12</v>
      </c>
      <c r="T286" s="39"/>
      <c r="U286" s="106">
        <f>IF(EXACT(O286,Y286),M286,M286*(1-'Расчет ПРЕДЗАКАЗ'!$D$10))</f>
        <v>10260</v>
      </c>
      <c r="V286" s="106">
        <f t="shared" si="116"/>
        <v>0</v>
      </c>
      <c r="W286" s="106">
        <f>IF(EXACT(O286,Y286),M286,M286*(1-#REF!))</f>
        <v>10260</v>
      </c>
      <c r="X286" s="106">
        <f t="shared" si="117"/>
        <v>0</v>
      </c>
      <c r="Y286" s="107" t="s">
        <v>72</v>
      </c>
      <c r="Z286" s="103">
        <f t="shared" si="113"/>
        <v>0</v>
      </c>
      <c r="AA286" s="103">
        <f t="shared" si="114"/>
        <v>0</v>
      </c>
      <c r="AB286" s="128">
        <f t="shared" si="118"/>
        <v>0.60038986354775825</v>
      </c>
      <c r="AC286" s="128">
        <f t="shared" si="119"/>
        <v>0.60038986354775825</v>
      </c>
    </row>
    <row r="287" spans="1:29" ht="50.1" customHeight="1">
      <c r="A287" s="169"/>
      <c r="B287" s="169"/>
      <c r="C287" s="172"/>
      <c r="D287" s="172"/>
      <c r="E287" s="131"/>
      <c r="F287" s="175"/>
      <c r="G287" s="178"/>
      <c r="H287" s="189"/>
      <c r="I287" s="163"/>
      <c r="J287" s="166"/>
      <c r="K287" s="62" t="s">
        <v>1230</v>
      </c>
      <c r="L287" s="63">
        <v>16420</v>
      </c>
      <c r="M287" s="63">
        <v>10260</v>
      </c>
      <c r="N287" s="142" t="s">
        <v>1231</v>
      </c>
      <c r="O287" s="127" t="s">
        <v>72</v>
      </c>
      <c r="P287" s="100"/>
      <c r="Q287" s="63">
        <f t="shared" si="115"/>
        <v>0</v>
      </c>
      <c r="R287" s="64"/>
      <c r="S287" s="67">
        <v>97</v>
      </c>
      <c r="T287" s="39"/>
      <c r="U287" s="106">
        <f>IF(EXACT(O287,Y287),M287,M287*(1-'Расчет ПРЕДЗАКАЗ'!$D$10))</f>
        <v>10260</v>
      </c>
      <c r="V287" s="106">
        <f t="shared" si="116"/>
        <v>0</v>
      </c>
      <c r="W287" s="106">
        <f>IF(EXACT(O287,Y287),M287,M287*(1-#REF!))</f>
        <v>10260</v>
      </c>
      <c r="X287" s="106">
        <f t="shared" si="117"/>
        <v>0</v>
      </c>
      <c r="Y287" s="107" t="s">
        <v>72</v>
      </c>
      <c r="Z287" s="103">
        <f t="shared" si="113"/>
        <v>0</v>
      </c>
      <c r="AA287" s="103">
        <f t="shared" si="114"/>
        <v>0</v>
      </c>
      <c r="AB287" s="128">
        <f t="shared" si="118"/>
        <v>0.60038986354775825</v>
      </c>
      <c r="AC287" s="128">
        <f t="shared" si="119"/>
        <v>0.60038986354775825</v>
      </c>
    </row>
    <row r="288" spans="1:29" ht="50.1" customHeight="1">
      <c r="A288" s="169"/>
      <c r="B288" s="169"/>
      <c r="C288" s="172"/>
      <c r="D288" s="172"/>
      <c r="E288" s="131"/>
      <c r="F288" s="175"/>
      <c r="G288" s="178"/>
      <c r="H288" s="189"/>
      <c r="I288" s="163"/>
      <c r="J288" s="166"/>
      <c r="K288" s="62" t="s">
        <v>1232</v>
      </c>
      <c r="L288" s="63">
        <v>16420</v>
      </c>
      <c r="M288" s="63">
        <v>10260</v>
      </c>
      <c r="N288" s="142" t="s">
        <v>1233</v>
      </c>
      <c r="O288" s="127" t="s">
        <v>72</v>
      </c>
      <c r="P288" s="100"/>
      <c r="Q288" s="63">
        <f t="shared" si="115"/>
        <v>0</v>
      </c>
      <c r="R288" s="64"/>
      <c r="S288" s="67">
        <v>17</v>
      </c>
      <c r="T288" s="39"/>
      <c r="U288" s="106">
        <f>IF(EXACT(O288,Y288),M288,M288*(1-'Расчет ПРЕДЗАКАЗ'!$D$10))</f>
        <v>10260</v>
      </c>
      <c r="V288" s="106">
        <f t="shared" si="116"/>
        <v>0</v>
      </c>
      <c r="W288" s="106">
        <f>IF(EXACT(O288,Y288),M288,M288*(1-#REF!))</f>
        <v>10260</v>
      </c>
      <c r="X288" s="106">
        <f t="shared" si="117"/>
        <v>0</v>
      </c>
      <c r="Y288" s="107" t="s">
        <v>72</v>
      </c>
      <c r="Z288" s="103">
        <f t="shared" si="113"/>
        <v>0</v>
      </c>
      <c r="AA288" s="103">
        <f t="shared" si="114"/>
        <v>0</v>
      </c>
      <c r="AB288" s="128">
        <f t="shared" si="118"/>
        <v>0.60038986354775825</v>
      </c>
      <c r="AC288" s="128">
        <f t="shared" si="119"/>
        <v>0.60038986354775825</v>
      </c>
    </row>
    <row r="289" spans="1:29" ht="50.1" customHeight="1">
      <c r="A289" s="169"/>
      <c r="B289" s="169"/>
      <c r="C289" s="172"/>
      <c r="D289" s="172"/>
      <c r="E289" s="131"/>
      <c r="F289" s="175"/>
      <c r="G289" s="178"/>
      <c r="H289" s="189"/>
      <c r="I289" s="163"/>
      <c r="J289" s="166"/>
      <c r="K289" s="62" t="s">
        <v>1234</v>
      </c>
      <c r="L289" s="63">
        <v>16420</v>
      </c>
      <c r="M289" s="63">
        <v>10260</v>
      </c>
      <c r="N289" s="143" t="s">
        <v>1235</v>
      </c>
      <c r="O289" s="127" t="s">
        <v>72</v>
      </c>
      <c r="P289" s="100"/>
      <c r="Q289" s="63">
        <f t="shared" si="115"/>
        <v>0</v>
      </c>
      <c r="R289" s="65"/>
      <c r="S289" s="67">
        <v>16</v>
      </c>
      <c r="T289" s="40"/>
      <c r="U289" s="106">
        <f>IF(EXACT(O289,Y289),M289,M289*(1-'Расчет ПРЕДЗАКАЗ'!$D$10))</f>
        <v>10260</v>
      </c>
      <c r="V289" s="106">
        <f t="shared" si="116"/>
        <v>0</v>
      </c>
      <c r="W289" s="106">
        <f>IF(EXACT(O289,Y289),M289,M289*(1-#REF!))</f>
        <v>10260</v>
      </c>
      <c r="X289" s="106">
        <f t="shared" si="117"/>
        <v>0</v>
      </c>
      <c r="Y289" s="107" t="s">
        <v>72</v>
      </c>
      <c r="Z289" s="103">
        <f t="shared" si="113"/>
        <v>0</v>
      </c>
      <c r="AA289" s="103">
        <f t="shared" si="114"/>
        <v>0</v>
      </c>
      <c r="AB289" s="128">
        <f t="shared" si="118"/>
        <v>0.60038986354775825</v>
      </c>
      <c r="AC289" s="128">
        <f t="shared" si="119"/>
        <v>0.60038986354775825</v>
      </c>
    </row>
    <row r="290" spans="1:29" ht="50.1" customHeight="1">
      <c r="A290" s="169"/>
      <c r="B290" s="169"/>
      <c r="C290" s="172"/>
      <c r="D290" s="172"/>
      <c r="E290" s="131"/>
      <c r="F290" s="175"/>
      <c r="G290" s="178"/>
      <c r="H290" s="189"/>
      <c r="I290" s="163"/>
      <c r="J290" s="166"/>
      <c r="K290" s="62" t="s">
        <v>1236</v>
      </c>
      <c r="L290" s="63">
        <v>16420</v>
      </c>
      <c r="M290" s="63">
        <v>10260</v>
      </c>
      <c r="N290" s="143" t="s">
        <v>1237</v>
      </c>
      <c r="O290" s="127" t="s">
        <v>72</v>
      </c>
      <c r="P290" s="100"/>
      <c r="Q290" s="63">
        <f t="shared" si="115"/>
        <v>0</v>
      </c>
      <c r="R290" s="65"/>
      <c r="S290" s="67">
        <v>20</v>
      </c>
      <c r="T290" s="40"/>
      <c r="U290" s="106">
        <f>IF(EXACT(O290,Y290),M290,M290*(1-'Расчет ПРЕДЗАКАЗ'!$D$10))</f>
        <v>10260</v>
      </c>
      <c r="V290" s="106">
        <f t="shared" si="116"/>
        <v>0</v>
      </c>
      <c r="W290" s="106">
        <f>IF(EXACT(O290,Y290),M290,M290*(1-#REF!))</f>
        <v>10260</v>
      </c>
      <c r="X290" s="106">
        <f t="shared" si="117"/>
        <v>0</v>
      </c>
      <c r="Y290" s="107" t="s">
        <v>72</v>
      </c>
      <c r="Z290" s="103">
        <f t="shared" si="113"/>
        <v>0</v>
      </c>
      <c r="AA290" s="103">
        <f t="shared" si="114"/>
        <v>0</v>
      </c>
      <c r="AB290" s="128">
        <f t="shared" si="118"/>
        <v>0.60038986354775825</v>
      </c>
      <c r="AC290" s="128">
        <f t="shared" si="119"/>
        <v>0.60038986354775825</v>
      </c>
    </row>
    <row r="291" spans="1:29" ht="50.1" customHeight="1">
      <c r="A291" s="169"/>
      <c r="B291" s="169"/>
      <c r="C291" s="172"/>
      <c r="D291" s="172"/>
      <c r="E291" s="131"/>
      <c r="F291" s="175"/>
      <c r="G291" s="178"/>
      <c r="H291" s="189"/>
      <c r="I291" s="163"/>
      <c r="J291" s="166"/>
      <c r="K291" s="62"/>
      <c r="L291" s="63"/>
      <c r="M291" s="63"/>
      <c r="N291" s="65"/>
      <c r="O291" s="127"/>
      <c r="P291" s="100"/>
      <c r="Q291" s="63">
        <f t="shared" si="115"/>
        <v>0</v>
      </c>
      <c r="R291" s="65"/>
      <c r="S291" s="67"/>
      <c r="T291" s="40"/>
      <c r="U291" s="106">
        <f>IF(EXACT(O291,Y291),M291,M291*(1-'Расчет ПРЕДЗАКАЗ'!$D$10))</f>
        <v>0</v>
      </c>
      <c r="V291" s="106">
        <f t="shared" si="116"/>
        <v>0</v>
      </c>
      <c r="W291" s="106" t="e">
        <f>IF(EXACT(O291,Y291),M291,M291*(1-#REF!))</f>
        <v>#REF!</v>
      </c>
      <c r="X291" s="106" t="e">
        <f t="shared" si="117"/>
        <v>#REF!</v>
      </c>
      <c r="Y291" s="107" t="s">
        <v>72</v>
      </c>
      <c r="Z291" s="103">
        <f t="shared" si="113"/>
        <v>0</v>
      </c>
      <c r="AA291" s="103">
        <f t="shared" si="114"/>
        <v>0</v>
      </c>
      <c r="AB291" s="128" t="str">
        <f t="shared" si="118"/>
        <v/>
      </c>
      <c r="AC291" s="128" t="e">
        <f t="shared" si="119"/>
        <v>#REF!</v>
      </c>
    </row>
    <row r="292" spans="1:29" ht="50.1" customHeight="1">
      <c r="A292" s="169"/>
      <c r="B292" s="169"/>
      <c r="C292" s="172"/>
      <c r="D292" s="172"/>
      <c r="E292" s="131"/>
      <c r="F292" s="175"/>
      <c r="G292" s="178"/>
      <c r="H292" s="189"/>
      <c r="I292" s="163"/>
      <c r="J292" s="166"/>
      <c r="K292" s="62"/>
      <c r="L292" s="63"/>
      <c r="M292" s="63"/>
      <c r="N292" s="65"/>
      <c r="O292" s="127"/>
      <c r="P292" s="100"/>
      <c r="Q292" s="63">
        <f t="shared" si="115"/>
        <v>0</v>
      </c>
      <c r="R292" s="65"/>
      <c r="S292" s="67"/>
      <c r="T292" s="40"/>
      <c r="U292" s="106">
        <f>IF(EXACT(O292,Y292),M292,M292*(1-'Расчет ПРЕДЗАКАЗ'!$D$10))</f>
        <v>0</v>
      </c>
      <c r="V292" s="106">
        <f t="shared" si="116"/>
        <v>0</v>
      </c>
      <c r="W292" s="106" t="e">
        <f>IF(EXACT(O292,Y292),M292,M292*(1-#REF!))</f>
        <v>#REF!</v>
      </c>
      <c r="X292" s="106" t="e">
        <f t="shared" si="117"/>
        <v>#REF!</v>
      </c>
      <c r="Y292" s="107" t="s">
        <v>72</v>
      </c>
      <c r="Z292" s="103">
        <f t="shared" si="113"/>
        <v>0</v>
      </c>
      <c r="AA292" s="103">
        <f t="shared" si="114"/>
        <v>0</v>
      </c>
      <c r="AB292" s="128" t="str">
        <f t="shared" si="118"/>
        <v/>
      </c>
      <c r="AC292" s="128" t="e">
        <f t="shared" si="119"/>
        <v>#REF!</v>
      </c>
    </row>
    <row r="293" spans="1:29" ht="50.1" customHeight="1">
      <c r="A293" s="169"/>
      <c r="B293" s="169"/>
      <c r="C293" s="172"/>
      <c r="D293" s="172"/>
      <c r="E293" s="131"/>
      <c r="F293" s="175"/>
      <c r="G293" s="178"/>
      <c r="H293" s="189"/>
      <c r="I293" s="163"/>
      <c r="J293" s="166"/>
      <c r="K293" s="62"/>
      <c r="L293" s="63"/>
      <c r="M293" s="63"/>
      <c r="N293" s="65"/>
      <c r="O293" s="127"/>
      <c r="P293" s="100"/>
      <c r="Q293" s="63">
        <f t="shared" si="115"/>
        <v>0</v>
      </c>
      <c r="R293" s="65"/>
      <c r="S293" s="67"/>
      <c r="T293" s="40"/>
      <c r="U293" s="106">
        <f>IF(EXACT(O293,Y293),M293,M293*(1-'Расчет ПРЕДЗАКАЗ'!$D$10))</f>
        <v>0</v>
      </c>
      <c r="V293" s="106">
        <f t="shared" si="116"/>
        <v>0</v>
      </c>
      <c r="W293" s="106" t="e">
        <f>IF(EXACT(O293,Y293),M293,M293*(1-#REF!))</f>
        <v>#REF!</v>
      </c>
      <c r="X293" s="106" t="e">
        <f t="shared" si="117"/>
        <v>#REF!</v>
      </c>
      <c r="Y293" s="107" t="s">
        <v>72</v>
      </c>
      <c r="Z293" s="103">
        <f t="shared" si="113"/>
        <v>0</v>
      </c>
      <c r="AA293" s="103">
        <f t="shared" si="114"/>
        <v>0</v>
      </c>
      <c r="AB293" s="128" t="str">
        <f t="shared" si="118"/>
        <v/>
      </c>
      <c r="AC293" s="128" t="e">
        <f t="shared" si="119"/>
        <v>#REF!</v>
      </c>
    </row>
    <row r="294" spans="1:29" ht="50.1" customHeight="1">
      <c r="A294" s="170"/>
      <c r="B294" s="170"/>
      <c r="C294" s="173"/>
      <c r="D294" s="173"/>
      <c r="E294" s="132"/>
      <c r="F294" s="176"/>
      <c r="G294" s="179"/>
      <c r="H294" s="190"/>
      <c r="I294" s="164"/>
      <c r="J294" s="167"/>
      <c r="K294" s="62"/>
      <c r="L294" s="63"/>
      <c r="M294" s="63"/>
      <c r="N294" s="65"/>
      <c r="O294" s="127"/>
      <c r="P294" s="100"/>
      <c r="Q294" s="63">
        <f t="shared" si="115"/>
        <v>0</v>
      </c>
      <c r="R294" s="65"/>
      <c r="S294" s="67"/>
      <c r="T294" s="40"/>
      <c r="U294" s="106">
        <f>IF(EXACT(O294,Y294),M294,M294*(1-'Расчет ПРЕДЗАКАЗ'!$D$10))</f>
        <v>0</v>
      </c>
      <c r="V294" s="106">
        <f t="shared" si="116"/>
        <v>0</v>
      </c>
      <c r="W294" s="106" t="e">
        <f>IF(EXACT(O294,Y294),M294,M294*(1-#REF!))</f>
        <v>#REF!</v>
      </c>
      <c r="X294" s="106" t="e">
        <f t="shared" si="117"/>
        <v>#REF!</v>
      </c>
      <c r="Y294" s="107" t="s">
        <v>72</v>
      </c>
      <c r="Z294" s="103">
        <f t="shared" si="113"/>
        <v>0</v>
      </c>
      <c r="AA294" s="103">
        <f t="shared" si="114"/>
        <v>0</v>
      </c>
      <c r="AB294" s="128" t="str">
        <f t="shared" si="118"/>
        <v/>
      </c>
      <c r="AC294" s="128" t="e">
        <f t="shared" si="119"/>
        <v>#REF!</v>
      </c>
    </row>
    <row r="295" spans="1:29" ht="11.25" customHeight="1" thickBot="1"/>
    <row r="296" spans="1:29" ht="50.1" customHeight="1">
      <c r="A296" s="168">
        <v>122</v>
      </c>
      <c r="B296" s="168" t="s">
        <v>1238</v>
      </c>
      <c r="C296" s="171" t="s">
        <v>1239</v>
      </c>
      <c r="D296" s="171" t="s">
        <v>77</v>
      </c>
      <c r="E296" s="130"/>
      <c r="F296" s="174" t="s">
        <v>424</v>
      </c>
      <c r="G296" s="177" t="s">
        <v>251</v>
      </c>
      <c r="H296" s="162" t="s">
        <v>1240</v>
      </c>
      <c r="I296" s="162" t="s">
        <v>1241</v>
      </c>
      <c r="J296" s="165" t="s">
        <v>19</v>
      </c>
      <c r="K296" s="62" t="s">
        <v>82</v>
      </c>
      <c r="L296" s="63">
        <v>6000</v>
      </c>
      <c r="M296" s="63">
        <v>3748</v>
      </c>
      <c r="N296" s="142" t="s">
        <v>1242</v>
      </c>
      <c r="O296" s="127"/>
      <c r="P296" s="100"/>
      <c r="Q296" s="63">
        <f>P296*M296</f>
        <v>0</v>
      </c>
      <c r="R296" s="64"/>
      <c r="S296" s="67">
        <v>61</v>
      </c>
      <c r="T296" s="39"/>
      <c r="U296" s="106">
        <f>IF(EXACT(O296,Y296),M296,M296*(1-'Расчет ПРЕДЗАКАЗ'!$D$10))</f>
        <v>3673.04</v>
      </c>
      <c r="V296" s="106">
        <f>P296*U296</f>
        <v>0</v>
      </c>
      <c r="W296" s="106" t="e">
        <f>IF(EXACT(O296,Y296),M296,M296*(1-#REF!))</f>
        <v>#REF!</v>
      </c>
      <c r="X296" s="123" t="e">
        <f>P296*W296</f>
        <v>#REF!</v>
      </c>
      <c r="Y296" s="124" t="s">
        <v>72</v>
      </c>
      <c r="Z296" s="103">
        <f t="shared" ref="Z296:Z310" si="120">IF(EXACT(O296,Y296),Q296,0)</f>
        <v>0</v>
      </c>
      <c r="AA296" s="103">
        <f t="shared" ref="AA296:AA310" si="121">IF(Z296=0,Q296,0)</f>
        <v>0</v>
      </c>
      <c r="AB296" s="128">
        <f>IF(U296=0,"",L296/U296-1)</f>
        <v>0.63352427417071411</v>
      </c>
      <c r="AC296" s="128" t="e">
        <f>IF(W296=0,"",L296/W296-1)</f>
        <v>#REF!</v>
      </c>
    </row>
    <row r="297" spans="1:29" ht="50.1" customHeight="1">
      <c r="A297" s="169"/>
      <c r="B297" s="169"/>
      <c r="C297" s="172"/>
      <c r="D297" s="172"/>
      <c r="E297" s="131"/>
      <c r="F297" s="175"/>
      <c r="G297" s="178"/>
      <c r="H297" s="189"/>
      <c r="I297" s="163"/>
      <c r="J297" s="166"/>
      <c r="K297" s="62" t="s">
        <v>104</v>
      </c>
      <c r="L297" s="63">
        <v>6000</v>
      </c>
      <c r="M297" s="63">
        <v>3748</v>
      </c>
      <c r="N297" s="142" t="s">
        <v>1243</v>
      </c>
      <c r="O297" s="127"/>
      <c r="P297" s="100"/>
      <c r="Q297" s="63">
        <f t="shared" ref="Q297:Q310" si="122">P297*M297</f>
        <v>0</v>
      </c>
      <c r="R297" s="64"/>
      <c r="S297" s="67">
        <v>101</v>
      </c>
      <c r="T297" s="39"/>
      <c r="U297" s="106">
        <f>IF(EXACT(O297,Y297),M297,M297*(1-'Расчет ПРЕДЗАКАЗ'!$D$10))</f>
        <v>3673.04</v>
      </c>
      <c r="V297" s="106">
        <f t="shared" ref="V297:V310" si="123">P297*U297</f>
        <v>0</v>
      </c>
      <c r="W297" s="106" t="e">
        <f>IF(EXACT(O297,Y297),M297,M297*(1-#REF!))</f>
        <v>#REF!</v>
      </c>
      <c r="X297" s="106" t="e">
        <f t="shared" ref="X297:X310" si="124">P297*W297</f>
        <v>#REF!</v>
      </c>
      <c r="Y297" s="107" t="s">
        <v>72</v>
      </c>
      <c r="Z297" s="103">
        <f t="shared" si="120"/>
        <v>0</v>
      </c>
      <c r="AA297" s="103">
        <f t="shared" si="121"/>
        <v>0</v>
      </c>
      <c r="AB297" s="128">
        <f t="shared" ref="AB297:AB310" si="125">IF(U297=0,"",L297/U297-1)</f>
        <v>0.63352427417071411</v>
      </c>
      <c r="AC297" s="128" t="e">
        <f t="shared" ref="AC297:AC310" si="126">IF(W297=0,"",L297/W297-1)</f>
        <v>#REF!</v>
      </c>
    </row>
    <row r="298" spans="1:29" ht="50.1" customHeight="1">
      <c r="A298" s="169"/>
      <c r="B298" s="169"/>
      <c r="C298" s="172"/>
      <c r="D298" s="172"/>
      <c r="E298" s="131"/>
      <c r="F298" s="175"/>
      <c r="G298" s="178"/>
      <c r="H298" s="189"/>
      <c r="I298" s="163"/>
      <c r="J298" s="166"/>
      <c r="K298" s="62" t="s">
        <v>134</v>
      </c>
      <c r="L298" s="63">
        <v>6000</v>
      </c>
      <c r="M298" s="63">
        <v>3748</v>
      </c>
      <c r="N298" s="142" t="s">
        <v>1244</v>
      </c>
      <c r="O298" s="127"/>
      <c r="P298" s="100"/>
      <c r="Q298" s="63">
        <f t="shared" si="122"/>
        <v>0</v>
      </c>
      <c r="R298" s="64"/>
      <c r="S298" s="67">
        <v>24</v>
      </c>
      <c r="T298" s="39"/>
      <c r="U298" s="106">
        <f>IF(EXACT(O298,Y298),M298,M298*(1-'Расчет ПРЕДЗАКАЗ'!$D$10))</f>
        <v>3673.04</v>
      </c>
      <c r="V298" s="106">
        <f t="shared" si="123"/>
        <v>0</v>
      </c>
      <c r="W298" s="106" t="e">
        <f>IF(EXACT(O298,Y298),M298,M298*(1-#REF!))</f>
        <v>#REF!</v>
      </c>
      <c r="X298" s="106" t="e">
        <f t="shared" si="124"/>
        <v>#REF!</v>
      </c>
      <c r="Y298" s="107" t="s">
        <v>72</v>
      </c>
      <c r="Z298" s="103">
        <f t="shared" si="120"/>
        <v>0</v>
      </c>
      <c r="AA298" s="103">
        <f t="shared" si="121"/>
        <v>0</v>
      </c>
      <c r="AB298" s="128">
        <f t="shared" si="125"/>
        <v>0.63352427417071411</v>
      </c>
      <c r="AC298" s="128" t="e">
        <f t="shared" si="126"/>
        <v>#REF!</v>
      </c>
    </row>
    <row r="299" spans="1:29" ht="50.1" customHeight="1">
      <c r="A299" s="169"/>
      <c r="B299" s="169"/>
      <c r="C299" s="172"/>
      <c r="D299" s="172"/>
      <c r="E299" s="131"/>
      <c r="F299" s="175"/>
      <c r="G299" s="178"/>
      <c r="H299" s="189"/>
      <c r="I299" s="163"/>
      <c r="J299" s="166"/>
      <c r="K299" s="62" t="s">
        <v>84</v>
      </c>
      <c r="L299" s="63">
        <v>6000</v>
      </c>
      <c r="M299" s="63">
        <v>3748</v>
      </c>
      <c r="N299" s="142" t="s">
        <v>1245</v>
      </c>
      <c r="O299" s="127"/>
      <c r="P299" s="100"/>
      <c r="Q299" s="63">
        <f t="shared" si="122"/>
        <v>0</v>
      </c>
      <c r="R299" s="64"/>
      <c r="S299" s="67">
        <v>124</v>
      </c>
      <c r="T299" s="39"/>
      <c r="U299" s="106">
        <f>IF(EXACT(O299,Y299),M299,M299*(1-'Расчет ПРЕДЗАКАЗ'!$D$10))</f>
        <v>3673.04</v>
      </c>
      <c r="V299" s="106">
        <f t="shared" si="123"/>
        <v>0</v>
      </c>
      <c r="W299" s="106" t="e">
        <f>IF(EXACT(O299,Y299),M299,M299*(1-#REF!))</f>
        <v>#REF!</v>
      </c>
      <c r="X299" s="106" t="e">
        <f t="shared" si="124"/>
        <v>#REF!</v>
      </c>
      <c r="Y299" s="107" t="s">
        <v>72</v>
      </c>
      <c r="Z299" s="103">
        <f t="shared" si="120"/>
        <v>0</v>
      </c>
      <c r="AA299" s="103">
        <f t="shared" si="121"/>
        <v>0</v>
      </c>
      <c r="AB299" s="128">
        <f t="shared" si="125"/>
        <v>0.63352427417071411</v>
      </c>
      <c r="AC299" s="128" t="e">
        <f t="shared" si="126"/>
        <v>#REF!</v>
      </c>
    </row>
    <row r="300" spans="1:29" ht="50.1" customHeight="1">
      <c r="A300" s="169"/>
      <c r="B300" s="169"/>
      <c r="C300" s="172"/>
      <c r="D300" s="172"/>
      <c r="E300" s="131"/>
      <c r="F300" s="175"/>
      <c r="G300" s="178"/>
      <c r="H300" s="189"/>
      <c r="I300" s="163"/>
      <c r="J300" s="166"/>
      <c r="K300" s="62" t="s">
        <v>137</v>
      </c>
      <c r="L300" s="63">
        <v>6000</v>
      </c>
      <c r="M300" s="63">
        <v>3748</v>
      </c>
      <c r="N300" s="142" t="s">
        <v>1246</v>
      </c>
      <c r="O300" s="127"/>
      <c r="P300" s="100"/>
      <c r="Q300" s="63">
        <f t="shared" si="122"/>
        <v>0</v>
      </c>
      <c r="R300" s="64"/>
      <c r="S300" s="67">
        <v>122</v>
      </c>
      <c r="T300" s="39"/>
      <c r="U300" s="106">
        <f>IF(EXACT(O300,Y300),M300,M300*(1-'Расчет ПРЕДЗАКАЗ'!$D$10))</f>
        <v>3673.04</v>
      </c>
      <c r="V300" s="106">
        <f t="shared" si="123"/>
        <v>0</v>
      </c>
      <c r="W300" s="106" t="e">
        <f>IF(EXACT(O300,Y300),M300,M300*(1-#REF!))</f>
        <v>#REF!</v>
      </c>
      <c r="X300" s="106" t="e">
        <f t="shared" si="124"/>
        <v>#REF!</v>
      </c>
      <c r="Y300" s="107" t="s">
        <v>72</v>
      </c>
      <c r="Z300" s="103">
        <f t="shared" si="120"/>
        <v>0</v>
      </c>
      <c r="AA300" s="103">
        <f t="shared" si="121"/>
        <v>0</v>
      </c>
      <c r="AB300" s="128">
        <f t="shared" si="125"/>
        <v>0.63352427417071411</v>
      </c>
      <c r="AC300" s="128" t="e">
        <f t="shared" si="126"/>
        <v>#REF!</v>
      </c>
    </row>
    <row r="301" spans="1:29" ht="50.1" customHeight="1">
      <c r="A301" s="169"/>
      <c r="B301" s="169"/>
      <c r="C301" s="172"/>
      <c r="D301" s="172"/>
      <c r="E301" s="131"/>
      <c r="F301" s="175"/>
      <c r="G301" s="178"/>
      <c r="H301" s="189"/>
      <c r="I301" s="163"/>
      <c r="J301" s="166"/>
      <c r="K301" s="62" t="s">
        <v>88</v>
      </c>
      <c r="L301" s="63">
        <v>6000</v>
      </c>
      <c r="M301" s="63">
        <v>3748</v>
      </c>
      <c r="N301" s="142" t="s">
        <v>1247</v>
      </c>
      <c r="O301" s="127"/>
      <c r="P301" s="100"/>
      <c r="Q301" s="63">
        <f t="shared" si="122"/>
        <v>0</v>
      </c>
      <c r="R301" s="64"/>
      <c r="S301" s="67">
        <v>47</v>
      </c>
      <c r="T301" s="39"/>
      <c r="U301" s="106">
        <f>IF(EXACT(O301,Y301),M301,M301*(1-'Расчет ПРЕДЗАКАЗ'!$D$10))</f>
        <v>3673.04</v>
      </c>
      <c r="V301" s="106">
        <f t="shared" si="123"/>
        <v>0</v>
      </c>
      <c r="W301" s="106" t="e">
        <f>IF(EXACT(O301,Y301),M301,M301*(1-#REF!))</f>
        <v>#REF!</v>
      </c>
      <c r="X301" s="106" t="e">
        <f t="shared" si="124"/>
        <v>#REF!</v>
      </c>
      <c r="Y301" s="107" t="s">
        <v>72</v>
      </c>
      <c r="Z301" s="103">
        <f t="shared" si="120"/>
        <v>0</v>
      </c>
      <c r="AA301" s="103">
        <f t="shared" si="121"/>
        <v>0</v>
      </c>
      <c r="AB301" s="128">
        <f t="shared" si="125"/>
        <v>0.63352427417071411</v>
      </c>
      <c r="AC301" s="128" t="e">
        <f t="shared" si="126"/>
        <v>#REF!</v>
      </c>
    </row>
    <row r="302" spans="1:29" ht="50.1" customHeight="1">
      <c r="A302" s="169"/>
      <c r="B302" s="169"/>
      <c r="C302" s="172"/>
      <c r="D302" s="172"/>
      <c r="E302" s="131"/>
      <c r="F302" s="175"/>
      <c r="G302" s="178"/>
      <c r="H302" s="189"/>
      <c r="I302" s="163"/>
      <c r="J302" s="166"/>
      <c r="K302" s="62" t="s">
        <v>142</v>
      </c>
      <c r="L302" s="63">
        <v>6000</v>
      </c>
      <c r="M302" s="63">
        <v>3748</v>
      </c>
      <c r="N302" s="142" t="s">
        <v>1248</v>
      </c>
      <c r="O302" s="127"/>
      <c r="P302" s="100"/>
      <c r="Q302" s="63">
        <f t="shared" si="122"/>
        <v>0</v>
      </c>
      <c r="R302" s="64"/>
      <c r="S302" s="67">
        <v>14</v>
      </c>
      <c r="T302" s="39"/>
      <c r="U302" s="106">
        <f>IF(EXACT(O302,Y302),M302,M302*(1-'Расчет ПРЕДЗАКАЗ'!$D$10))</f>
        <v>3673.04</v>
      </c>
      <c r="V302" s="106">
        <f t="shared" si="123"/>
        <v>0</v>
      </c>
      <c r="W302" s="106" t="e">
        <f>IF(EXACT(O302,Y302),M302,M302*(1-#REF!))</f>
        <v>#REF!</v>
      </c>
      <c r="X302" s="106" t="e">
        <f t="shared" si="124"/>
        <v>#REF!</v>
      </c>
      <c r="Y302" s="107" t="s">
        <v>72</v>
      </c>
      <c r="Z302" s="103">
        <f t="shared" si="120"/>
        <v>0</v>
      </c>
      <c r="AA302" s="103">
        <f t="shared" si="121"/>
        <v>0</v>
      </c>
      <c r="AB302" s="128">
        <f t="shared" si="125"/>
        <v>0.63352427417071411</v>
      </c>
      <c r="AC302" s="128" t="e">
        <f t="shared" si="126"/>
        <v>#REF!</v>
      </c>
    </row>
    <row r="303" spans="1:29" ht="50.1" customHeight="1">
      <c r="A303" s="169"/>
      <c r="B303" s="169"/>
      <c r="C303" s="172"/>
      <c r="D303" s="172"/>
      <c r="E303" s="131"/>
      <c r="F303" s="175"/>
      <c r="G303" s="178"/>
      <c r="H303" s="189"/>
      <c r="I303" s="163"/>
      <c r="J303" s="166"/>
      <c r="K303" s="62"/>
      <c r="L303" s="63"/>
      <c r="M303" s="63"/>
      <c r="N303" s="142"/>
      <c r="O303" s="127"/>
      <c r="P303" s="100"/>
      <c r="Q303" s="63">
        <f t="shared" si="122"/>
        <v>0</v>
      </c>
      <c r="R303" s="64"/>
      <c r="S303" s="67"/>
      <c r="T303" s="39"/>
      <c r="U303" s="106">
        <f>IF(EXACT(O303,Y303),M303,M303*(1-'Расчет ПРЕДЗАКАЗ'!$D$10))</f>
        <v>0</v>
      </c>
      <c r="V303" s="106">
        <f t="shared" si="123"/>
        <v>0</v>
      </c>
      <c r="W303" s="106" t="e">
        <f>IF(EXACT(O303,Y303),M303,M303*(1-#REF!))</f>
        <v>#REF!</v>
      </c>
      <c r="X303" s="106" t="e">
        <f t="shared" si="124"/>
        <v>#REF!</v>
      </c>
      <c r="Y303" s="107" t="s">
        <v>72</v>
      </c>
      <c r="Z303" s="103">
        <f t="shared" si="120"/>
        <v>0</v>
      </c>
      <c r="AA303" s="103">
        <f t="shared" si="121"/>
        <v>0</v>
      </c>
      <c r="AB303" s="128" t="str">
        <f t="shared" si="125"/>
        <v/>
      </c>
      <c r="AC303" s="128" t="e">
        <f t="shared" si="126"/>
        <v>#REF!</v>
      </c>
    </row>
    <row r="304" spans="1:29" ht="50.1" customHeight="1">
      <c r="A304" s="169"/>
      <c r="B304" s="169"/>
      <c r="C304" s="172"/>
      <c r="D304" s="172"/>
      <c r="E304" s="131"/>
      <c r="F304" s="175"/>
      <c r="G304" s="178"/>
      <c r="H304" s="189"/>
      <c r="I304" s="163"/>
      <c r="J304" s="166"/>
      <c r="K304" s="62"/>
      <c r="L304" s="63"/>
      <c r="M304" s="63"/>
      <c r="N304" s="142"/>
      <c r="O304" s="127"/>
      <c r="P304" s="100"/>
      <c r="Q304" s="63">
        <f t="shared" si="122"/>
        <v>0</v>
      </c>
      <c r="R304" s="64"/>
      <c r="S304" s="67"/>
      <c r="T304" s="39"/>
      <c r="U304" s="106">
        <f>IF(EXACT(O304,Y304),M304,M304*(1-'Расчет ПРЕДЗАКАЗ'!$D$10))</f>
        <v>0</v>
      </c>
      <c r="V304" s="106">
        <f t="shared" si="123"/>
        <v>0</v>
      </c>
      <c r="W304" s="106" t="e">
        <f>IF(EXACT(O304,Y304),M304,M304*(1-#REF!))</f>
        <v>#REF!</v>
      </c>
      <c r="X304" s="106" t="e">
        <f t="shared" si="124"/>
        <v>#REF!</v>
      </c>
      <c r="Y304" s="107" t="s">
        <v>72</v>
      </c>
      <c r="Z304" s="103">
        <f t="shared" si="120"/>
        <v>0</v>
      </c>
      <c r="AA304" s="103">
        <f t="shared" si="121"/>
        <v>0</v>
      </c>
      <c r="AB304" s="128" t="str">
        <f t="shared" si="125"/>
        <v/>
      </c>
      <c r="AC304" s="128" t="e">
        <f t="shared" si="126"/>
        <v>#REF!</v>
      </c>
    </row>
    <row r="305" spans="1:29" ht="50.1" customHeight="1">
      <c r="A305" s="169"/>
      <c r="B305" s="169"/>
      <c r="C305" s="172"/>
      <c r="D305" s="172"/>
      <c r="E305" s="131"/>
      <c r="F305" s="175"/>
      <c r="G305" s="178"/>
      <c r="H305" s="189"/>
      <c r="I305" s="163"/>
      <c r="J305" s="166"/>
      <c r="K305" s="62"/>
      <c r="L305" s="63"/>
      <c r="M305" s="63"/>
      <c r="N305" s="143"/>
      <c r="O305" s="127"/>
      <c r="P305" s="100"/>
      <c r="Q305" s="63">
        <f t="shared" si="122"/>
        <v>0</v>
      </c>
      <c r="R305" s="65"/>
      <c r="S305" s="67"/>
      <c r="T305" s="40"/>
      <c r="U305" s="106">
        <f>IF(EXACT(O305,Y305),M305,M305*(1-'Расчет ПРЕДЗАКАЗ'!$D$10))</f>
        <v>0</v>
      </c>
      <c r="V305" s="106">
        <f t="shared" si="123"/>
        <v>0</v>
      </c>
      <c r="W305" s="106" t="e">
        <f>IF(EXACT(O305,Y305),M305,M305*(1-#REF!))</f>
        <v>#REF!</v>
      </c>
      <c r="X305" s="106" t="e">
        <f t="shared" si="124"/>
        <v>#REF!</v>
      </c>
      <c r="Y305" s="107" t="s">
        <v>72</v>
      </c>
      <c r="Z305" s="103">
        <f t="shared" si="120"/>
        <v>0</v>
      </c>
      <c r="AA305" s="103">
        <f t="shared" si="121"/>
        <v>0</v>
      </c>
      <c r="AB305" s="128" t="str">
        <f t="shared" si="125"/>
        <v/>
      </c>
      <c r="AC305" s="128" t="e">
        <f t="shared" si="126"/>
        <v>#REF!</v>
      </c>
    </row>
    <row r="306" spans="1:29" ht="50.1" customHeight="1">
      <c r="A306" s="169"/>
      <c r="B306" s="169"/>
      <c r="C306" s="172"/>
      <c r="D306" s="172"/>
      <c r="E306" s="131"/>
      <c r="F306" s="175"/>
      <c r="G306" s="178"/>
      <c r="H306" s="189"/>
      <c r="I306" s="163"/>
      <c r="J306" s="166"/>
      <c r="K306" s="62"/>
      <c r="L306" s="63"/>
      <c r="M306" s="63"/>
      <c r="N306" s="143"/>
      <c r="O306" s="127"/>
      <c r="P306" s="100"/>
      <c r="Q306" s="63">
        <f t="shared" si="122"/>
        <v>0</v>
      </c>
      <c r="R306" s="65"/>
      <c r="S306" s="67"/>
      <c r="T306" s="40"/>
      <c r="U306" s="106">
        <f>IF(EXACT(O306,Y306),M306,M306*(1-'Расчет ПРЕДЗАКАЗ'!$D$10))</f>
        <v>0</v>
      </c>
      <c r="V306" s="106">
        <f t="shared" si="123"/>
        <v>0</v>
      </c>
      <c r="W306" s="106" t="e">
        <f>IF(EXACT(O306,Y306),M306,M306*(1-#REF!))</f>
        <v>#REF!</v>
      </c>
      <c r="X306" s="106" t="e">
        <f t="shared" si="124"/>
        <v>#REF!</v>
      </c>
      <c r="Y306" s="107" t="s">
        <v>72</v>
      </c>
      <c r="Z306" s="103">
        <f t="shared" si="120"/>
        <v>0</v>
      </c>
      <c r="AA306" s="103">
        <f t="shared" si="121"/>
        <v>0</v>
      </c>
      <c r="AB306" s="128" t="str">
        <f t="shared" si="125"/>
        <v/>
      </c>
      <c r="AC306" s="128" t="e">
        <f t="shared" si="126"/>
        <v>#REF!</v>
      </c>
    </row>
    <row r="307" spans="1:29" ht="50.1" customHeight="1">
      <c r="A307" s="169"/>
      <c r="B307" s="169"/>
      <c r="C307" s="172"/>
      <c r="D307" s="172"/>
      <c r="E307" s="131"/>
      <c r="F307" s="175"/>
      <c r="G307" s="178"/>
      <c r="H307" s="189"/>
      <c r="I307" s="163"/>
      <c r="J307" s="166"/>
      <c r="K307" s="62"/>
      <c r="L307" s="63"/>
      <c r="M307" s="63"/>
      <c r="N307" s="65"/>
      <c r="O307" s="127"/>
      <c r="P307" s="100"/>
      <c r="Q307" s="63">
        <f t="shared" si="122"/>
        <v>0</v>
      </c>
      <c r="R307" s="65"/>
      <c r="S307" s="67"/>
      <c r="T307" s="40"/>
      <c r="U307" s="106">
        <f>IF(EXACT(O307,Y307),M307,M307*(1-'Расчет ПРЕДЗАКАЗ'!$D$10))</f>
        <v>0</v>
      </c>
      <c r="V307" s="106">
        <f t="shared" si="123"/>
        <v>0</v>
      </c>
      <c r="W307" s="106" t="e">
        <f>IF(EXACT(O307,Y307),M307,M307*(1-#REF!))</f>
        <v>#REF!</v>
      </c>
      <c r="X307" s="106" t="e">
        <f t="shared" si="124"/>
        <v>#REF!</v>
      </c>
      <c r="Y307" s="107" t="s">
        <v>72</v>
      </c>
      <c r="Z307" s="103">
        <f t="shared" si="120"/>
        <v>0</v>
      </c>
      <c r="AA307" s="103">
        <f t="shared" si="121"/>
        <v>0</v>
      </c>
      <c r="AB307" s="128" t="str">
        <f t="shared" si="125"/>
        <v/>
      </c>
      <c r="AC307" s="128" t="e">
        <f t="shared" si="126"/>
        <v>#REF!</v>
      </c>
    </row>
    <row r="308" spans="1:29" ht="50.1" customHeight="1">
      <c r="A308" s="169"/>
      <c r="B308" s="169"/>
      <c r="C308" s="172"/>
      <c r="D308" s="172"/>
      <c r="E308" s="131"/>
      <c r="F308" s="175"/>
      <c r="G308" s="178"/>
      <c r="H308" s="189"/>
      <c r="I308" s="163"/>
      <c r="J308" s="166"/>
      <c r="K308" s="62"/>
      <c r="L308" s="63"/>
      <c r="M308" s="63"/>
      <c r="N308" s="65"/>
      <c r="O308" s="127"/>
      <c r="P308" s="100"/>
      <c r="Q308" s="63">
        <f t="shared" si="122"/>
        <v>0</v>
      </c>
      <c r="R308" s="65"/>
      <c r="S308" s="67"/>
      <c r="T308" s="40"/>
      <c r="U308" s="106">
        <f>IF(EXACT(O308,Y308),M308,M308*(1-'Расчет ПРЕДЗАКАЗ'!$D$10))</f>
        <v>0</v>
      </c>
      <c r="V308" s="106">
        <f t="shared" si="123"/>
        <v>0</v>
      </c>
      <c r="W308" s="106" t="e">
        <f>IF(EXACT(O308,Y308),M308,M308*(1-#REF!))</f>
        <v>#REF!</v>
      </c>
      <c r="X308" s="106" t="e">
        <f t="shared" si="124"/>
        <v>#REF!</v>
      </c>
      <c r="Y308" s="107" t="s">
        <v>72</v>
      </c>
      <c r="Z308" s="103">
        <f t="shared" si="120"/>
        <v>0</v>
      </c>
      <c r="AA308" s="103">
        <f t="shared" si="121"/>
        <v>0</v>
      </c>
      <c r="AB308" s="128" t="str">
        <f t="shared" si="125"/>
        <v/>
      </c>
      <c r="AC308" s="128" t="e">
        <f t="shared" si="126"/>
        <v>#REF!</v>
      </c>
    </row>
    <row r="309" spans="1:29" ht="50.1" customHeight="1">
      <c r="A309" s="169"/>
      <c r="B309" s="169"/>
      <c r="C309" s="172"/>
      <c r="D309" s="172"/>
      <c r="E309" s="131"/>
      <c r="F309" s="175"/>
      <c r="G309" s="178"/>
      <c r="H309" s="189"/>
      <c r="I309" s="163"/>
      <c r="J309" s="166"/>
      <c r="K309" s="62"/>
      <c r="L309" s="63"/>
      <c r="M309" s="63"/>
      <c r="N309" s="65"/>
      <c r="O309" s="127"/>
      <c r="P309" s="100"/>
      <c r="Q309" s="63">
        <f t="shared" si="122"/>
        <v>0</v>
      </c>
      <c r="R309" s="65"/>
      <c r="S309" s="67"/>
      <c r="T309" s="40"/>
      <c r="U309" s="106">
        <f>IF(EXACT(O309,Y309),M309,M309*(1-'Расчет ПРЕДЗАКАЗ'!$D$10))</f>
        <v>0</v>
      </c>
      <c r="V309" s="106">
        <f t="shared" si="123"/>
        <v>0</v>
      </c>
      <c r="W309" s="106" t="e">
        <f>IF(EXACT(O309,Y309),M309,M309*(1-#REF!))</f>
        <v>#REF!</v>
      </c>
      <c r="X309" s="106" t="e">
        <f t="shared" si="124"/>
        <v>#REF!</v>
      </c>
      <c r="Y309" s="107" t="s">
        <v>72</v>
      </c>
      <c r="Z309" s="103">
        <f t="shared" si="120"/>
        <v>0</v>
      </c>
      <c r="AA309" s="103">
        <f t="shared" si="121"/>
        <v>0</v>
      </c>
      <c r="AB309" s="128" t="str">
        <f t="shared" si="125"/>
        <v/>
      </c>
      <c r="AC309" s="128" t="e">
        <f t="shared" si="126"/>
        <v>#REF!</v>
      </c>
    </row>
    <row r="310" spans="1:29" ht="50.1" customHeight="1">
      <c r="A310" s="170"/>
      <c r="B310" s="170"/>
      <c r="C310" s="173"/>
      <c r="D310" s="173"/>
      <c r="E310" s="132"/>
      <c r="F310" s="176"/>
      <c r="G310" s="179"/>
      <c r="H310" s="190"/>
      <c r="I310" s="164"/>
      <c r="J310" s="167"/>
      <c r="K310" s="62"/>
      <c r="L310" s="63"/>
      <c r="M310" s="63"/>
      <c r="N310" s="65"/>
      <c r="O310" s="127"/>
      <c r="P310" s="100"/>
      <c r="Q310" s="63">
        <f t="shared" si="122"/>
        <v>0</v>
      </c>
      <c r="R310" s="65"/>
      <c r="S310" s="67"/>
      <c r="T310" s="40"/>
      <c r="U310" s="106">
        <f>IF(EXACT(O310,Y310),M310,M310*(1-'Расчет ПРЕДЗАКАЗ'!$D$10))</f>
        <v>0</v>
      </c>
      <c r="V310" s="106">
        <f t="shared" si="123"/>
        <v>0</v>
      </c>
      <c r="W310" s="106" t="e">
        <f>IF(EXACT(O310,Y310),M310,M310*(1-#REF!))</f>
        <v>#REF!</v>
      </c>
      <c r="X310" s="106" t="e">
        <f t="shared" si="124"/>
        <v>#REF!</v>
      </c>
      <c r="Y310" s="107" t="s">
        <v>72</v>
      </c>
      <c r="Z310" s="103">
        <f t="shared" si="120"/>
        <v>0</v>
      </c>
      <c r="AA310" s="103">
        <f t="shared" si="121"/>
        <v>0</v>
      </c>
      <c r="AB310" s="128" t="str">
        <f t="shared" si="125"/>
        <v/>
      </c>
      <c r="AC310" s="128" t="e">
        <f t="shared" si="126"/>
        <v>#REF!</v>
      </c>
    </row>
    <row r="311" spans="1:29" ht="11.25" customHeight="1" thickBot="1"/>
    <row r="312" spans="1:29" ht="50.1" customHeight="1">
      <c r="A312" s="168">
        <v>123</v>
      </c>
      <c r="B312" s="168" t="s">
        <v>1249</v>
      </c>
      <c r="C312" s="171" t="s">
        <v>1250</v>
      </c>
      <c r="D312" s="171" t="s">
        <v>77</v>
      </c>
      <c r="E312" s="130"/>
      <c r="F312" s="174" t="s">
        <v>1251</v>
      </c>
      <c r="G312" s="177" t="s">
        <v>251</v>
      </c>
      <c r="H312" s="162" t="s">
        <v>1252</v>
      </c>
      <c r="I312" s="162" t="s">
        <v>1253</v>
      </c>
      <c r="J312" s="165" t="s">
        <v>19</v>
      </c>
      <c r="K312" s="62" t="s">
        <v>142</v>
      </c>
      <c r="L312" s="63">
        <v>2970</v>
      </c>
      <c r="M312" s="63">
        <v>1648</v>
      </c>
      <c r="N312" s="142" t="s">
        <v>1254</v>
      </c>
      <c r="O312" s="127" t="s">
        <v>72</v>
      </c>
      <c r="P312" s="100"/>
      <c r="Q312" s="63">
        <f>P312*M312</f>
        <v>0</v>
      </c>
      <c r="R312" s="64"/>
      <c r="S312" s="67">
        <v>23</v>
      </c>
      <c r="T312" s="39"/>
      <c r="U312" s="106">
        <f>IF(EXACT(O312,Y312),M312,M312*(1-'Расчет ПРЕДЗАКАЗ'!$D$10))</f>
        <v>1648</v>
      </c>
      <c r="V312" s="106">
        <f>P312*U312</f>
        <v>0</v>
      </c>
      <c r="W312" s="106">
        <f>IF(EXACT(O312,Y312),M312,M312*(1-#REF!))</f>
        <v>1648</v>
      </c>
      <c r="X312" s="123">
        <f>P312*W312</f>
        <v>0</v>
      </c>
      <c r="Y312" s="124" t="s">
        <v>72</v>
      </c>
      <c r="Z312" s="103">
        <f t="shared" ref="Z312:Z326" si="127">IF(EXACT(O312,Y312),Q312,0)</f>
        <v>0</v>
      </c>
      <c r="AA312" s="103">
        <f t="shared" ref="AA312:AA326" si="128">IF(Z312=0,Q312,0)</f>
        <v>0</v>
      </c>
      <c r="AB312" s="128">
        <f>IF(U312=0,"",L312/U312-1)</f>
        <v>0.80218446601941751</v>
      </c>
      <c r="AC312" s="128">
        <f>IF(W312=0,"",L312/W312-1)</f>
        <v>0.80218446601941751</v>
      </c>
    </row>
    <row r="313" spans="1:29" ht="50.1" customHeight="1">
      <c r="A313" s="169"/>
      <c r="B313" s="169"/>
      <c r="C313" s="172"/>
      <c r="D313" s="172"/>
      <c r="E313" s="131"/>
      <c r="F313" s="175"/>
      <c r="G313" s="178"/>
      <c r="H313" s="189"/>
      <c r="I313" s="163"/>
      <c r="J313" s="166"/>
      <c r="K313" s="62"/>
      <c r="L313" s="63"/>
      <c r="M313" s="63"/>
      <c r="N313" s="142"/>
      <c r="O313" s="127"/>
      <c r="P313" s="100"/>
      <c r="Q313" s="63">
        <f t="shared" ref="Q313:Q326" si="129">P313*M313</f>
        <v>0</v>
      </c>
      <c r="R313" s="64"/>
      <c r="S313" s="67"/>
      <c r="T313" s="39"/>
      <c r="U313" s="106">
        <f>IF(EXACT(O313,Y313),M313,M313*(1-'Расчет ПРЕДЗАКАЗ'!$D$10))</f>
        <v>0</v>
      </c>
      <c r="V313" s="106">
        <f t="shared" ref="V313:V326" si="130">P313*U313</f>
        <v>0</v>
      </c>
      <c r="W313" s="106" t="e">
        <f>IF(EXACT(O313,Y313),M313,M313*(1-#REF!))</f>
        <v>#REF!</v>
      </c>
      <c r="X313" s="106" t="e">
        <f t="shared" ref="X313:X326" si="131">P313*W313</f>
        <v>#REF!</v>
      </c>
      <c r="Y313" s="107" t="s">
        <v>72</v>
      </c>
      <c r="Z313" s="103">
        <f t="shared" si="127"/>
        <v>0</v>
      </c>
      <c r="AA313" s="103">
        <f t="shared" si="128"/>
        <v>0</v>
      </c>
      <c r="AB313" s="128" t="str">
        <f t="shared" ref="AB313:AB326" si="132">IF(U313=0,"",L313/U313-1)</f>
        <v/>
      </c>
      <c r="AC313" s="128" t="e">
        <f t="shared" ref="AC313:AC326" si="133">IF(W313=0,"",L313/W313-1)</f>
        <v>#REF!</v>
      </c>
    </row>
    <row r="314" spans="1:29" ht="50.1" customHeight="1">
      <c r="A314" s="169"/>
      <c r="B314" s="169"/>
      <c r="C314" s="172"/>
      <c r="D314" s="172"/>
      <c r="E314" s="131"/>
      <c r="F314" s="175"/>
      <c r="G314" s="178"/>
      <c r="H314" s="189"/>
      <c r="I314" s="163"/>
      <c r="J314" s="166"/>
      <c r="K314" s="62"/>
      <c r="L314" s="63"/>
      <c r="M314" s="63"/>
      <c r="N314" s="142"/>
      <c r="O314" s="127"/>
      <c r="P314" s="100"/>
      <c r="Q314" s="63">
        <f t="shared" si="129"/>
        <v>0</v>
      </c>
      <c r="R314" s="64"/>
      <c r="S314" s="67"/>
      <c r="T314" s="39"/>
      <c r="U314" s="106">
        <f>IF(EXACT(O314,Y314),M314,M314*(1-'Расчет ПРЕДЗАКАЗ'!$D$10))</f>
        <v>0</v>
      </c>
      <c r="V314" s="106">
        <f t="shared" si="130"/>
        <v>0</v>
      </c>
      <c r="W314" s="106" t="e">
        <f>IF(EXACT(O314,Y314),M314,M314*(1-#REF!))</f>
        <v>#REF!</v>
      </c>
      <c r="X314" s="106" t="e">
        <f t="shared" si="131"/>
        <v>#REF!</v>
      </c>
      <c r="Y314" s="107" t="s">
        <v>72</v>
      </c>
      <c r="Z314" s="103">
        <f t="shared" si="127"/>
        <v>0</v>
      </c>
      <c r="AA314" s="103">
        <f t="shared" si="128"/>
        <v>0</v>
      </c>
      <c r="AB314" s="128" t="str">
        <f t="shared" si="132"/>
        <v/>
      </c>
      <c r="AC314" s="128" t="e">
        <f t="shared" si="133"/>
        <v>#REF!</v>
      </c>
    </row>
    <row r="315" spans="1:29" ht="50.1" customHeight="1">
      <c r="A315" s="169"/>
      <c r="B315" s="169"/>
      <c r="C315" s="172"/>
      <c r="D315" s="172"/>
      <c r="E315" s="131"/>
      <c r="F315" s="175"/>
      <c r="G315" s="178"/>
      <c r="H315" s="189"/>
      <c r="I315" s="163"/>
      <c r="J315" s="166"/>
      <c r="K315" s="62"/>
      <c r="L315" s="63"/>
      <c r="M315" s="63"/>
      <c r="N315" s="142"/>
      <c r="O315" s="127"/>
      <c r="P315" s="100"/>
      <c r="Q315" s="63">
        <f t="shared" si="129"/>
        <v>0</v>
      </c>
      <c r="R315" s="64"/>
      <c r="S315" s="67"/>
      <c r="T315" s="39"/>
      <c r="U315" s="106">
        <f>IF(EXACT(O315,Y315),M315,M315*(1-'Расчет ПРЕДЗАКАЗ'!$D$10))</f>
        <v>0</v>
      </c>
      <c r="V315" s="106">
        <f t="shared" si="130"/>
        <v>0</v>
      </c>
      <c r="W315" s="106" t="e">
        <f>IF(EXACT(O315,Y315),M315,M315*(1-#REF!))</f>
        <v>#REF!</v>
      </c>
      <c r="X315" s="106" t="e">
        <f t="shared" si="131"/>
        <v>#REF!</v>
      </c>
      <c r="Y315" s="107" t="s">
        <v>72</v>
      </c>
      <c r="Z315" s="103">
        <f t="shared" si="127"/>
        <v>0</v>
      </c>
      <c r="AA315" s="103">
        <f t="shared" si="128"/>
        <v>0</v>
      </c>
      <c r="AB315" s="128" t="str">
        <f t="shared" si="132"/>
        <v/>
      </c>
      <c r="AC315" s="128" t="e">
        <f t="shared" si="133"/>
        <v>#REF!</v>
      </c>
    </row>
    <row r="316" spans="1:29" ht="50.1" customHeight="1">
      <c r="A316" s="169"/>
      <c r="B316" s="169"/>
      <c r="C316" s="172"/>
      <c r="D316" s="172"/>
      <c r="E316" s="131"/>
      <c r="F316" s="175"/>
      <c r="G316" s="178"/>
      <c r="H316" s="189"/>
      <c r="I316" s="163"/>
      <c r="J316" s="166"/>
      <c r="K316" s="62"/>
      <c r="L316" s="63"/>
      <c r="M316" s="63"/>
      <c r="N316" s="142"/>
      <c r="O316" s="127"/>
      <c r="P316" s="100"/>
      <c r="Q316" s="63">
        <f t="shared" si="129"/>
        <v>0</v>
      </c>
      <c r="R316" s="64"/>
      <c r="S316" s="67"/>
      <c r="T316" s="39"/>
      <c r="U316" s="106">
        <f>IF(EXACT(O316,Y316),M316,M316*(1-'Расчет ПРЕДЗАКАЗ'!$D$10))</f>
        <v>0</v>
      </c>
      <c r="V316" s="106">
        <f t="shared" si="130"/>
        <v>0</v>
      </c>
      <c r="W316" s="106" t="e">
        <f>IF(EXACT(O316,Y316),M316,M316*(1-#REF!))</f>
        <v>#REF!</v>
      </c>
      <c r="X316" s="106" t="e">
        <f t="shared" si="131"/>
        <v>#REF!</v>
      </c>
      <c r="Y316" s="107" t="s">
        <v>72</v>
      </c>
      <c r="Z316" s="103">
        <f t="shared" si="127"/>
        <v>0</v>
      </c>
      <c r="AA316" s="103">
        <f t="shared" si="128"/>
        <v>0</v>
      </c>
      <c r="AB316" s="128" t="str">
        <f t="shared" si="132"/>
        <v/>
      </c>
      <c r="AC316" s="128" t="e">
        <f t="shared" si="133"/>
        <v>#REF!</v>
      </c>
    </row>
    <row r="317" spans="1:29" ht="50.1" customHeight="1">
      <c r="A317" s="169"/>
      <c r="B317" s="169"/>
      <c r="C317" s="172"/>
      <c r="D317" s="172"/>
      <c r="E317" s="131"/>
      <c r="F317" s="175"/>
      <c r="G317" s="178"/>
      <c r="H317" s="189"/>
      <c r="I317" s="163"/>
      <c r="J317" s="166"/>
      <c r="K317" s="62"/>
      <c r="L317" s="63"/>
      <c r="M317" s="63"/>
      <c r="N317" s="142"/>
      <c r="O317" s="127"/>
      <c r="P317" s="100"/>
      <c r="Q317" s="63">
        <f t="shared" si="129"/>
        <v>0</v>
      </c>
      <c r="R317" s="64"/>
      <c r="S317" s="67"/>
      <c r="T317" s="39"/>
      <c r="U317" s="106">
        <f>IF(EXACT(O317,Y317),M317,M317*(1-'Расчет ПРЕДЗАКАЗ'!$D$10))</f>
        <v>0</v>
      </c>
      <c r="V317" s="106">
        <f t="shared" si="130"/>
        <v>0</v>
      </c>
      <c r="W317" s="106" t="e">
        <f>IF(EXACT(O317,Y317),M317,M317*(1-#REF!))</f>
        <v>#REF!</v>
      </c>
      <c r="X317" s="106" t="e">
        <f t="shared" si="131"/>
        <v>#REF!</v>
      </c>
      <c r="Y317" s="107" t="s">
        <v>72</v>
      </c>
      <c r="Z317" s="103">
        <f t="shared" si="127"/>
        <v>0</v>
      </c>
      <c r="AA317" s="103">
        <f t="shared" si="128"/>
        <v>0</v>
      </c>
      <c r="AB317" s="128" t="str">
        <f t="shared" si="132"/>
        <v/>
      </c>
      <c r="AC317" s="128" t="e">
        <f t="shared" si="133"/>
        <v>#REF!</v>
      </c>
    </row>
    <row r="318" spans="1:29" ht="50.1" customHeight="1">
      <c r="A318" s="169"/>
      <c r="B318" s="169"/>
      <c r="C318" s="172"/>
      <c r="D318" s="172"/>
      <c r="E318" s="131"/>
      <c r="F318" s="175"/>
      <c r="G318" s="178"/>
      <c r="H318" s="189"/>
      <c r="I318" s="163"/>
      <c r="J318" s="166"/>
      <c r="K318" s="62"/>
      <c r="L318" s="63"/>
      <c r="M318" s="63"/>
      <c r="N318" s="142"/>
      <c r="O318" s="127"/>
      <c r="P318" s="100"/>
      <c r="Q318" s="63">
        <f t="shared" si="129"/>
        <v>0</v>
      </c>
      <c r="R318" s="64"/>
      <c r="S318" s="67"/>
      <c r="T318" s="39"/>
      <c r="U318" s="106">
        <f>IF(EXACT(O318,Y318),M318,M318*(1-'Расчет ПРЕДЗАКАЗ'!$D$10))</f>
        <v>0</v>
      </c>
      <c r="V318" s="106">
        <f t="shared" si="130"/>
        <v>0</v>
      </c>
      <c r="W318" s="106" t="e">
        <f>IF(EXACT(O318,Y318),M318,M318*(1-#REF!))</f>
        <v>#REF!</v>
      </c>
      <c r="X318" s="106" t="e">
        <f t="shared" si="131"/>
        <v>#REF!</v>
      </c>
      <c r="Y318" s="107" t="s">
        <v>72</v>
      </c>
      <c r="Z318" s="103">
        <f t="shared" si="127"/>
        <v>0</v>
      </c>
      <c r="AA318" s="103">
        <f t="shared" si="128"/>
        <v>0</v>
      </c>
      <c r="AB318" s="128" t="str">
        <f t="shared" si="132"/>
        <v/>
      </c>
      <c r="AC318" s="128" t="e">
        <f t="shared" si="133"/>
        <v>#REF!</v>
      </c>
    </row>
    <row r="319" spans="1:29" ht="50.1" customHeight="1">
      <c r="A319" s="169"/>
      <c r="B319" s="169"/>
      <c r="C319" s="172"/>
      <c r="D319" s="172"/>
      <c r="E319" s="131"/>
      <c r="F319" s="175"/>
      <c r="G319" s="178"/>
      <c r="H319" s="189"/>
      <c r="I319" s="163"/>
      <c r="J319" s="166"/>
      <c r="K319" s="62"/>
      <c r="L319" s="63"/>
      <c r="M319" s="63"/>
      <c r="N319" s="142"/>
      <c r="O319" s="127"/>
      <c r="P319" s="100"/>
      <c r="Q319" s="63">
        <f t="shared" si="129"/>
        <v>0</v>
      </c>
      <c r="R319" s="64"/>
      <c r="S319" s="67"/>
      <c r="T319" s="39"/>
      <c r="U319" s="106">
        <f>IF(EXACT(O319,Y319),M319,M319*(1-'Расчет ПРЕДЗАКАЗ'!$D$10))</f>
        <v>0</v>
      </c>
      <c r="V319" s="106">
        <f t="shared" si="130"/>
        <v>0</v>
      </c>
      <c r="W319" s="106" t="e">
        <f>IF(EXACT(O319,Y319),M319,M319*(1-#REF!))</f>
        <v>#REF!</v>
      </c>
      <c r="X319" s="106" t="e">
        <f t="shared" si="131"/>
        <v>#REF!</v>
      </c>
      <c r="Y319" s="107" t="s">
        <v>72</v>
      </c>
      <c r="Z319" s="103">
        <f t="shared" si="127"/>
        <v>0</v>
      </c>
      <c r="AA319" s="103">
        <f t="shared" si="128"/>
        <v>0</v>
      </c>
      <c r="AB319" s="128" t="str">
        <f t="shared" si="132"/>
        <v/>
      </c>
      <c r="AC319" s="128" t="e">
        <f t="shared" si="133"/>
        <v>#REF!</v>
      </c>
    </row>
    <row r="320" spans="1:29" ht="50.1" customHeight="1">
      <c r="A320" s="169"/>
      <c r="B320" s="169"/>
      <c r="C320" s="172"/>
      <c r="D320" s="172"/>
      <c r="E320" s="131"/>
      <c r="F320" s="175"/>
      <c r="G320" s="178"/>
      <c r="H320" s="189"/>
      <c r="I320" s="163"/>
      <c r="J320" s="166"/>
      <c r="K320" s="62"/>
      <c r="L320" s="63"/>
      <c r="M320" s="63"/>
      <c r="N320" s="142"/>
      <c r="O320" s="127"/>
      <c r="P320" s="100"/>
      <c r="Q320" s="63">
        <f t="shared" si="129"/>
        <v>0</v>
      </c>
      <c r="R320" s="64"/>
      <c r="S320" s="67"/>
      <c r="T320" s="39"/>
      <c r="U320" s="106">
        <f>IF(EXACT(O320,Y320),M320,M320*(1-'Расчет ПРЕДЗАКАЗ'!$D$10))</f>
        <v>0</v>
      </c>
      <c r="V320" s="106">
        <f t="shared" si="130"/>
        <v>0</v>
      </c>
      <c r="W320" s="106" t="e">
        <f>IF(EXACT(O320,Y320),M320,M320*(1-#REF!))</f>
        <v>#REF!</v>
      </c>
      <c r="X320" s="106" t="e">
        <f t="shared" si="131"/>
        <v>#REF!</v>
      </c>
      <c r="Y320" s="107" t="s">
        <v>72</v>
      </c>
      <c r="Z320" s="103">
        <f t="shared" si="127"/>
        <v>0</v>
      </c>
      <c r="AA320" s="103">
        <f t="shared" si="128"/>
        <v>0</v>
      </c>
      <c r="AB320" s="128" t="str">
        <f t="shared" si="132"/>
        <v/>
      </c>
      <c r="AC320" s="128" t="e">
        <f t="shared" si="133"/>
        <v>#REF!</v>
      </c>
    </row>
    <row r="321" spans="1:29" ht="50.1" customHeight="1">
      <c r="A321" s="169"/>
      <c r="B321" s="169"/>
      <c r="C321" s="172"/>
      <c r="D321" s="172"/>
      <c r="E321" s="131"/>
      <c r="F321" s="175"/>
      <c r="G321" s="178"/>
      <c r="H321" s="189"/>
      <c r="I321" s="163"/>
      <c r="J321" s="166"/>
      <c r="K321" s="62"/>
      <c r="L321" s="63"/>
      <c r="M321" s="63"/>
      <c r="N321" s="143"/>
      <c r="O321" s="127"/>
      <c r="P321" s="100"/>
      <c r="Q321" s="63">
        <f t="shared" si="129"/>
        <v>0</v>
      </c>
      <c r="R321" s="65"/>
      <c r="S321" s="67"/>
      <c r="T321" s="40"/>
      <c r="U321" s="106">
        <f>IF(EXACT(O321,Y321),M321,M321*(1-'Расчет ПРЕДЗАКАЗ'!$D$10))</f>
        <v>0</v>
      </c>
      <c r="V321" s="106">
        <f t="shared" si="130"/>
        <v>0</v>
      </c>
      <c r="W321" s="106" t="e">
        <f>IF(EXACT(O321,Y321),M321,M321*(1-#REF!))</f>
        <v>#REF!</v>
      </c>
      <c r="X321" s="106" t="e">
        <f t="shared" si="131"/>
        <v>#REF!</v>
      </c>
      <c r="Y321" s="107" t="s">
        <v>72</v>
      </c>
      <c r="Z321" s="103">
        <f t="shared" si="127"/>
        <v>0</v>
      </c>
      <c r="AA321" s="103">
        <f t="shared" si="128"/>
        <v>0</v>
      </c>
      <c r="AB321" s="128" t="str">
        <f t="shared" si="132"/>
        <v/>
      </c>
      <c r="AC321" s="128" t="e">
        <f t="shared" si="133"/>
        <v>#REF!</v>
      </c>
    </row>
    <row r="322" spans="1:29" ht="50.1" customHeight="1">
      <c r="A322" s="169"/>
      <c r="B322" s="169"/>
      <c r="C322" s="172"/>
      <c r="D322" s="172"/>
      <c r="E322" s="131"/>
      <c r="F322" s="175"/>
      <c r="G322" s="178"/>
      <c r="H322" s="189"/>
      <c r="I322" s="163"/>
      <c r="J322" s="166"/>
      <c r="K322" s="62"/>
      <c r="L322" s="63"/>
      <c r="M322" s="63"/>
      <c r="N322" s="143"/>
      <c r="O322" s="127"/>
      <c r="P322" s="100"/>
      <c r="Q322" s="63">
        <f t="shared" si="129"/>
        <v>0</v>
      </c>
      <c r="R322" s="65"/>
      <c r="S322" s="67"/>
      <c r="T322" s="40"/>
      <c r="U322" s="106">
        <f>IF(EXACT(O322,Y322),M322,M322*(1-'Расчет ПРЕДЗАКАЗ'!$D$10))</f>
        <v>0</v>
      </c>
      <c r="V322" s="106">
        <f t="shared" si="130"/>
        <v>0</v>
      </c>
      <c r="W322" s="106" t="e">
        <f>IF(EXACT(O322,Y322),M322,M322*(1-#REF!))</f>
        <v>#REF!</v>
      </c>
      <c r="X322" s="106" t="e">
        <f t="shared" si="131"/>
        <v>#REF!</v>
      </c>
      <c r="Y322" s="107" t="s">
        <v>72</v>
      </c>
      <c r="Z322" s="103">
        <f t="shared" si="127"/>
        <v>0</v>
      </c>
      <c r="AA322" s="103">
        <f t="shared" si="128"/>
        <v>0</v>
      </c>
      <c r="AB322" s="128" t="str">
        <f t="shared" si="132"/>
        <v/>
      </c>
      <c r="AC322" s="128" t="e">
        <f t="shared" si="133"/>
        <v>#REF!</v>
      </c>
    </row>
    <row r="323" spans="1:29" ht="50.1" customHeight="1">
      <c r="A323" s="169"/>
      <c r="B323" s="169"/>
      <c r="C323" s="172"/>
      <c r="D323" s="172"/>
      <c r="E323" s="131"/>
      <c r="F323" s="175"/>
      <c r="G323" s="178"/>
      <c r="H323" s="189"/>
      <c r="I323" s="163"/>
      <c r="J323" s="166"/>
      <c r="K323" s="62"/>
      <c r="L323" s="63"/>
      <c r="M323" s="63"/>
      <c r="N323" s="65"/>
      <c r="O323" s="127"/>
      <c r="P323" s="100"/>
      <c r="Q323" s="63">
        <f t="shared" si="129"/>
        <v>0</v>
      </c>
      <c r="R323" s="65"/>
      <c r="S323" s="67"/>
      <c r="T323" s="40"/>
      <c r="U323" s="106">
        <f>IF(EXACT(O323,Y323),M323,M323*(1-'Расчет ПРЕДЗАКАЗ'!$D$10))</f>
        <v>0</v>
      </c>
      <c r="V323" s="106">
        <f t="shared" si="130"/>
        <v>0</v>
      </c>
      <c r="W323" s="106" t="e">
        <f>IF(EXACT(O323,Y323),M323,M323*(1-#REF!))</f>
        <v>#REF!</v>
      </c>
      <c r="X323" s="106" t="e">
        <f t="shared" si="131"/>
        <v>#REF!</v>
      </c>
      <c r="Y323" s="107" t="s">
        <v>72</v>
      </c>
      <c r="Z323" s="103">
        <f t="shared" si="127"/>
        <v>0</v>
      </c>
      <c r="AA323" s="103">
        <f t="shared" si="128"/>
        <v>0</v>
      </c>
      <c r="AB323" s="128" t="str">
        <f t="shared" si="132"/>
        <v/>
      </c>
      <c r="AC323" s="128" t="e">
        <f t="shared" si="133"/>
        <v>#REF!</v>
      </c>
    </row>
    <row r="324" spans="1:29" ht="50.1" customHeight="1">
      <c r="A324" s="169"/>
      <c r="B324" s="169"/>
      <c r="C324" s="172"/>
      <c r="D324" s="172"/>
      <c r="E324" s="131"/>
      <c r="F324" s="175"/>
      <c r="G324" s="178"/>
      <c r="H324" s="189"/>
      <c r="I324" s="163"/>
      <c r="J324" s="166"/>
      <c r="K324" s="62"/>
      <c r="L324" s="63"/>
      <c r="M324" s="63"/>
      <c r="N324" s="65"/>
      <c r="O324" s="127"/>
      <c r="P324" s="100"/>
      <c r="Q324" s="63">
        <f t="shared" si="129"/>
        <v>0</v>
      </c>
      <c r="R324" s="65"/>
      <c r="S324" s="67"/>
      <c r="T324" s="40"/>
      <c r="U324" s="106">
        <f>IF(EXACT(O324,Y324),M324,M324*(1-'Расчет ПРЕДЗАКАЗ'!$D$10))</f>
        <v>0</v>
      </c>
      <c r="V324" s="106">
        <f t="shared" si="130"/>
        <v>0</v>
      </c>
      <c r="W324" s="106" t="e">
        <f>IF(EXACT(O324,Y324),M324,M324*(1-#REF!))</f>
        <v>#REF!</v>
      </c>
      <c r="X324" s="106" t="e">
        <f t="shared" si="131"/>
        <v>#REF!</v>
      </c>
      <c r="Y324" s="107" t="s">
        <v>72</v>
      </c>
      <c r="Z324" s="103">
        <f t="shared" si="127"/>
        <v>0</v>
      </c>
      <c r="AA324" s="103">
        <f t="shared" si="128"/>
        <v>0</v>
      </c>
      <c r="AB324" s="128" t="str">
        <f t="shared" si="132"/>
        <v/>
      </c>
      <c r="AC324" s="128" t="e">
        <f t="shared" si="133"/>
        <v>#REF!</v>
      </c>
    </row>
    <row r="325" spans="1:29" ht="50.1" customHeight="1">
      <c r="A325" s="169"/>
      <c r="B325" s="169"/>
      <c r="C325" s="172"/>
      <c r="D325" s="172"/>
      <c r="E325" s="131"/>
      <c r="F325" s="175"/>
      <c r="G325" s="178"/>
      <c r="H325" s="189"/>
      <c r="I325" s="163"/>
      <c r="J325" s="166"/>
      <c r="K325" s="62"/>
      <c r="L325" s="63"/>
      <c r="M325" s="63"/>
      <c r="N325" s="65"/>
      <c r="O325" s="127"/>
      <c r="P325" s="100"/>
      <c r="Q325" s="63">
        <f t="shared" si="129"/>
        <v>0</v>
      </c>
      <c r="R325" s="65"/>
      <c r="S325" s="67"/>
      <c r="T325" s="40"/>
      <c r="U325" s="106">
        <f>IF(EXACT(O325,Y325),M325,M325*(1-'Расчет ПРЕДЗАКАЗ'!$D$10))</f>
        <v>0</v>
      </c>
      <c r="V325" s="106">
        <f t="shared" si="130"/>
        <v>0</v>
      </c>
      <c r="W325" s="106" t="e">
        <f>IF(EXACT(O325,Y325),M325,M325*(1-#REF!))</f>
        <v>#REF!</v>
      </c>
      <c r="X325" s="106" t="e">
        <f t="shared" si="131"/>
        <v>#REF!</v>
      </c>
      <c r="Y325" s="107" t="s">
        <v>72</v>
      </c>
      <c r="Z325" s="103">
        <f t="shared" si="127"/>
        <v>0</v>
      </c>
      <c r="AA325" s="103">
        <f t="shared" si="128"/>
        <v>0</v>
      </c>
      <c r="AB325" s="128" t="str">
        <f t="shared" si="132"/>
        <v/>
      </c>
      <c r="AC325" s="128" t="e">
        <f t="shared" si="133"/>
        <v>#REF!</v>
      </c>
    </row>
    <row r="326" spans="1:29" ht="50.1" customHeight="1">
      <c r="A326" s="170"/>
      <c r="B326" s="170"/>
      <c r="C326" s="173"/>
      <c r="D326" s="173"/>
      <c r="E326" s="132"/>
      <c r="F326" s="176"/>
      <c r="G326" s="179"/>
      <c r="H326" s="190"/>
      <c r="I326" s="164"/>
      <c r="J326" s="167"/>
      <c r="K326" s="62"/>
      <c r="L326" s="63"/>
      <c r="M326" s="63"/>
      <c r="N326" s="65"/>
      <c r="O326" s="127"/>
      <c r="P326" s="100"/>
      <c r="Q326" s="63">
        <f t="shared" si="129"/>
        <v>0</v>
      </c>
      <c r="R326" s="65"/>
      <c r="S326" s="67"/>
      <c r="T326" s="40"/>
      <c r="U326" s="106">
        <f>IF(EXACT(O326,Y326),M326,M326*(1-'Расчет ПРЕДЗАКАЗ'!$D$10))</f>
        <v>0</v>
      </c>
      <c r="V326" s="106">
        <f t="shared" si="130"/>
        <v>0</v>
      </c>
      <c r="W326" s="106" t="e">
        <f>IF(EXACT(O326,Y326),M326,M326*(1-#REF!))</f>
        <v>#REF!</v>
      </c>
      <c r="X326" s="106" t="e">
        <f t="shared" si="131"/>
        <v>#REF!</v>
      </c>
      <c r="Y326" s="107" t="s">
        <v>72</v>
      </c>
      <c r="Z326" s="103">
        <f t="shared" si="127"/>
        <v>0</v>
      </c>
      <c r="AA326" s="103">
        <f t="shared" si="128"/>
        <v>0</v>
      </c>
      <c r="AB326" s="128" t="str">
        <f t="shared" si="132"/>
        <v/>
      </c>
      <c r="AC326" s="128" t="e">
        <f t="shared" si="133"/>
        <v>#REF!</v>
      </c>
    </row>
    <row r="327" spans="1:29" ht="11.25" customHeight="1" thickBot="1"/>
    <row r="328" spans="1:29" ht="50.1" customHeight="1">
      <c r="A328" s="168">
        <v>124</v>
      </c>
      <c r="B328" s="168" t="s">
        <v>1255</v>
      </c>
      <c r="C328" s="171" t="s">
        <v>1256</v>
      </c>
      <c r="D328" s="171" t="s">
        <v>77</v>
      </c>
      <c r="E328" s="130"/>
      <c r="F328" s="174" t="s">
        <v>1257</v>
      </c>
      <c r="G328" s="177" t="s">
        <v>188</v>
      </c>
      <c r="H328" s="162" t="s">
        <v>1258</v>
      </c>
      <c r="I328" s="162" t="s">
        <v>1259</v>
      </c>
      <c r="J328" s="165" t="s">
        <v>19</v>
      </c>
      <c r="K328" s="62" t="s">
        <v>104</v>
      </c>
      <c r="L328" s="63">
        <v>4500</v>
      </c>
      <c r="M328" s="63">
        <v>2810</v>
      </c>
      <c r="N328" s="142" t="s">
        <v>1260</v>
      </c>
      <c r="O328" s="127"/>
      <c r="P328" s="100"/>
      <c r="Q328" s="63">
        <f>P328*M328</f>
        <v>0</v>
      </c>
      <c r="R328" s="64"/>
      <c r="S328" s="67">
        <v>22</v>
      </c>
      <c r="T328" s="39"/>
      <c r="U328" s="106">
        <f>IF(EXACT(O328,Y328),M328,M328*(1-'Расчет ПРЕДЗАКАЗ'!$D$10))</f>
        <v>2753.7999999999997</v>
      </c>
      <c r="V328" s="106">
        <f>P328*U328</f>
        <v>0</v>
      </c>
      <c r="W328" s="106" t="e">
        <f>IF(EXACT(O328,Y328),M328,M328*(1-#REF!))</f>
        <v>#REF!</v>
      </c>
      <c r="X328" s="123" t="e">
        <f>P328*W328</f>
        <v>#REF!</v>
      </c>
      <c r="Y328" s="124" t="s">
        <v>72</v>
      </c>
      <c r="Z328" s="103">
        <f t="shared" ref="Z328:Z342" si="134">IF(EXACT(O328,Y328),Q328,0)</f>
        <v>0</v>
      </c>
      <c r="AA328" s="103">
        <f t="shared" ref="AA328:AA342" si="135">IF(Z328=0,Q328,0)</f>
        <v>0</v>
      </c>
      <c r="AB328" s="128">
        <f>IF(U328=0,"",L328/U328-1)</f>
        <v>0.63410559953518786</v>
      </c>
      <c r="AC328" s="128" t="e">
        <f>IF(W328=0,"",L328/W328-1)</f>
        <v>#REF!</v>
      </c>
    </row>
    <row r="329" spans="1:29" ht="50.1" customHeight="1">
      <c r="A329" s="169"/>
      <c r="B329" s="169"/>
      <c r="C329" s="172"/>
      <c r="D329" s="172"/>
      <c r="E329" s="131"/>
      <c r="F329" s="175"/>
      <c r="G329" s="178"/>
      <c r="H329" s="189"/>
      <c r="I329" s="163"/>
      <c r="J329" s="166"/>
      <c r="K329" s="62" t="s">
        <v>134</v>
      </c>
      <c r="L329" s="63">
        <v>4500</v>
      </c>
      <c r="M329" s="63">
        <v>2810</v>
      </c>
      <c r="N329" s="142" t="s">
        <v>1261</v>
      </c>
      <c r="O329" s="127"/>
      <c r="P329" s="100"/>
      <c r="Q329" s="63">
        <f t="shared" ref="Q329:Q342" si="136">P329*M329</f>
        <v>0</v>
      </c>
      <c r="R329" s="64"/>
      <c r="S329" s="67">
        <v>5</v>
      </c>
      <c r="T329" s="39"/>
      <c r="U329" s="106">
        <f>IF(EXACT(O329,Y329),M329,M329*(1-'Расчет ПРЕДЗАКАЗ'!$D$10))</f>
        <v>2753.7999999999997</v>
      </c>
      <c r="V329" s="106">
        <f t="shared" ref="V329:V342" si="137">P329*U329</f>
        <v>0</v>
      </c>
      <c r="W329" s="106" t="e">
        <f>IF(EXACT(O329,Y329),M329,M329*(1-#REF!))</f>
        <v>#REF!</v>
      </c>
      <c r="X329" s="106" t="e">
        <f t="shared" ref="X329:X342" si="138">P329*W329</f>
        <v>#REF!</v>
      </c>
      <c r="Y329" s="107" t="s">
        <v>72</v>
      </c>
      <c r="Z329" s="103">
        <f t="shared" si="134"/>
        <v>0</v>
      </c>
      <c r="AA329" s="103">
        <f t="shared" si="135"/>
        <v>0</v>
      </c>
      <c r="AB329" s="128">
        <f t="shared" ref="AB329:AB342" si="139">IF(U329=0,"",L329/U329-1)</f>
        <v>0.63410559953518786</v>
      </c>
      <c r="AC329" s="128" t="e">
        <f t="shared" ref="AC329:AC342" si="140">IF(W329=0,"",L329/W329-1)</f>
        <v>#REF!</v>
      </c>
    </row>
    <row r="330" spans="1:29" ht="50.1" customHeight="1">
      <c r="A330" s="169"/>
      <c r="B330" s="169"/>
      <c r="C330" s="172"/>
      <c r="D330" s="172"/>
      <c r="E330" s="131"/>
      <c r="F330" s="175"/>
      <c r="G330" s="178"/>
      <c r="H330" s="189"/>
      <c r="I330" s="163"/>
      <c r="J330" s="166"/>
      <c r="K330" s="62" t="s">
        <v>84</v>
      </c>
      <c r="L330" s="63">
        <v>4500</v>
      </c>
      <c r="M330" s="63">
        <v>2810</v>
      </c>
      <c r="N330" s="142" t="s">
        <v>1262</v>
      </c>
      <c r="O330" s="127"/>
      <c r="P330" s="100"/>
      <c r="Q330" s="63">
        <f t="shared" si="136"/>
        <v>0</v>
      </c>
      <c r="R330" s="64"/>
      <c r="S330" s="67">
        <v>41</v>
      </c>
      <c r="T330" s="39"/>
      <c r="U330" s="106">
        <f>IF(EXACT(O330,Y330),M330,M330*(1-'Расчет ПРЕДЗАКАЗ'!$D$10))</f>
        <v>2753.7999999999997</v>
      </c>
      <c r="V330" s="106">
        <f t="shared" si="137"/>
        <v>0</v>
      </c>
      <c r="W330" s="106" t="e">
        <f>IF(EXACT(O330,Y330),M330,M330*(1-#REF!))</f>
        <v>#REF!</v>
      </c>
      <c r="X330" s="106" t="e">
        <f t="shared" si="138"/>
        <v>#REF!</v>
      </c>
      <c r="Y330" s="107" t="s">
        <v>72</v>
      </c>
      <c r="Z330" s="103">
        <f t="shared" si="134"/>
        <v>0</v>
      </c>
      <c r="AA330" s="103">
        <f t="shared" si="135"/>
        <v>0</v>
      </c>
      <c r="AB330" s="128">
        <f t="shared" si="139"/>
        <v>0.63410559953518786</v>
      </c>
      <c r="AC330" s="128" t="e">
        <f t="shared" si="140"/>
        <v>#REF!</v>
      </c>
    </row>
    <row r="331" spans="1:29" ht="50.1" customHeight="1">
      <c r="A331" s="169"/>
      <c r="B331" s="169"/>
      <c r="C331" s="172"/>
      <c r="D331" s="172"/>
      <c r="E331" s="131"/>
      <c r="F331" s="175"/>
      <c r="G331" s="178"/>
      <c r="H331" s="189"/>
      <c r="I331" s="163"/>
      <c r="J331" s="166"/>
      <c r="K331" s="62" t="s">
        <v>86</v>
      </c>
      <c r="L331" s="63">
        <v>4500</v>
      </c>
      <c r="M331" s="63">
        <v>2810</v>
      </c>
      <c r="N331" s="142" t="s">
        <v>1263</v>
      </c>
      <c r="O331" s="127"/>
      <c r="P331" s="100"/>
      <c r="Q331" s="63">
        <f t="shared" si="136"/>
        <v>0</v>
      </c>
      <c r="R331" s="64"/>
      <c r="S331" s="67">
        <v>9</v>
      </c>
      <c r="T331" s="39"/>
      <c r="U331" s="106">
        <f>IF(EXACT(O331,Y331),M331,M331*(1-'Расчет ПРЕДЗАКАЗ'!$D$10))</f>
        <v>2753.7999999999997</v>
      </c>
      <c r="V331" s="106">
        <f t="shared" si="137"/>
        <v>0</v>
      </c>
      <c r="W331" s="106" t="e">
        <f>IF(EXACT(O331,Y331),M331,M331*(1-#REF!))</f>
        <v>#REF!</v>
      </c>
      <c r="X331" s="106" t="e">
        <f t="shared" si="138"/>
        <v>#REF!</v>
      </c>
      <c r="Y331" s="107" t="s">
        <v>72</v>
      </c>
      <c r="Z331" s="103">
        <f t="shared" si="134"/>
        <v>0</v>
      </c>
      <c r="AA331" s="103">
        <f t="shared" si="135"/>
        <v>0</v>
      </c>
      <c r="AB331" s="128">
        <f t="shared" si="139"/>
        <v>0.63410559953518786</v>
      </c>
      <c r="AC331" s="128" t="e">
        <f t="shared" si="140"/>
        <v>#REF!</v>
      </c>
    </row>
    <row r="332" spans="1:29" ht="50.1" customHeight="1">
      <c r="A332" s="169"/>
      <c r="B332" s="169"/>
      <c r="C332" s="172"/>
      <c r="D332" s="172"/>
      <c r="E332" s="131"/>
      <c r="F332" s="175"/>
      <c r="G332" s="178"/>
      <c r="H332" s="189"/>
      <c r="I332" s="163"/>
      <c r="J332" s="166"/>
      <c r="K332" s="62" t="s">
        <v>88</v>
      </c>
      <c r="L332" s="63">
        <v>4500</v>
      </c>
      <c r="M332" s="63">
        <v>2810</v>
      </c>
      <c r="N332" s="142" t="s">
        <v>1264</v>
      </c>
      <c r="O332" s="127"/>
      <c r="P332" s="100"/>
      <c r="Q332" s="63">
        <f t="shared" si="136"/>
        <v>0</v>
      </c>
      <c r="R332" s="64"/>
      <c r="S332" s="67">
        <v>3</v>
      </c>
      <c r="T332" s="39"/>
      <c r="U332" s="106">
        <f>IF(EXACT(O332,Y332),M332,M332*(1-'Расчет ПРЕДЗАКАЗ'!$D$10))</f>
        <v>2753.7999999999997</v>
      </c>
      <c r="V332" s="106">
        <f t="shared" si="137"/>
        <v>0</v>
      </c>
      <c r="W332" s="106" t="e">
        <f>IF(EXACT(O332,Y332),M332,M332*(1-#REF!))</f>
        <v>#REF!</v>
      </c>
      <c r="X332" s="106" t="e">
        <f t="shared" si="138"/>
        <v>#REF!</v>
      </c>
      <c r="Y332" s="107" t="s">
        <v>72</v>
      </c>
      <c r="Z332" s="103">
        <f t="shared" si="134"/>
        <v>0</v>
      </c>
      <c r="AA332" s="103">
        <f t="shared" si="135"/>
        <v>0</v>
      </c>
      <c r="AB332" s="128">
        <f t="shared" si="139"/>
        <v>0.63410559953518786</v>
      </c>
      <c r="AC332" s="128" t="e">
        <f t="shared" si="140"/>
        <v>#REF!</v>
      </c>
    </row>
    <row r="333" spans="1:29" ht="50.1" customHeight="1">
      <c r="A333" s="169"/>
      <c r="B333" s="169"/>
      <c r="C333" s="172"/>
      <c r="D333" s="172"/>
      <c r="E333" s="131"/>
      <c r="F333" s="175"/>
      <c r="G333" s="178"/>
      <c r="H333" s="189"/>
      <c r="I333" s="163"/>
      <c r="J333" s="166"/>
      <c r="K333" s="62"/>
      <c r="L333" s="63"/>
      <c r="M333" s="63"/>
      <c r="N333" s="142"/>
      <c r="O333" s="127"/>
      <c r="P333" s="100"/>
      <c r="Q333" s="63">
        <f t="shared" si="136"/>
        <v>0</v>
      </c>
      <c r="R333" s="64"/>
      <c r="S333" s="67"/>
      <c r="T333" s="39"/>
      <c r="U333" s="106">
        <f>IF(EXACT(O333,Y333),M333,M333*(1-'Расчет ПРЕДЗАКАЗ'!$D$10))</f>
        <v>0</v>
      </c>
      <c r="V333" s="106">
        <f t="shared" si="137"/>
        <v>0</v>
      </c>
      <c r="W333" s="106" t="e">
        <f>IF(EXACT(O333,Y333),M333,M333*(1-#REF!))</f>
        <v>#REF!</v>
      </c>
      <c r="X333" s="106" t="e">
        <f t="shared" si="138"/>
        <v>#REF!</v>
      </c>
      <c r="Y333" s="107" t="s">
        <v>72</v>
      </c>
      <c r="Z333" s="103">
        <f t="shared" si="134"/>
        <v>0</v>
      </c>
      <c r="AA333" s="103">
        <f t="shared" si="135"/>
        <v>0</v>
      </c>
      <c r="AB333" s="128" t="str">
        <f t="shared" si="139"/>
        <v/>
      </c>
      <c r="AC333" s="128" t="e">
        <f t="shared" si="140"/>
        <v>#REF!</v>
      </c>
    </row>
    <row r="334" spans="1:29" ht="50.1" customHeight="1">
      <c r="A334" s="169"/>
      <c r="B334" s="169"/>
      <c r="C334" s="172"/>
      <c r="D334" s="172"/>
      <c r="E334" s="131"/>
      <c r="F334" s="175"/>
      <c r="G334" s="178"/>
      <c r="H334" s="189"/>
      <c r="I334" s="163"/>
      <c r="J334" s="166"/>
      <c r="K334" s="62"/>
      <c r="L334" s="63"/>
      <c r="M334" s="63"/>
      <c r="N334" s="142"/>
      <c r="O334" s="127"/>
      <c r="P334" s="100"/>
      <c r="Q334" s="63">
        <f t="shared" si="136"/>
        <v>0</v>
      </c>
      <c r="R334" s="64"/>
      <c r="S334" s="67"/>
      <c r="T334" s="39"/>
      <c r="U334" s="106">
        <f>IF(EXACT(O334,Y334),M334,M334*(1-'Расчет ПРЕДЗАКАЗ'!$D$10))</f>
        <v>0</v>
      </c>
      <c r="V334" s="106">
        <f t="shared" si="137"/>
        <v>0</v>
      </c>
      <c r="W334" s="106" t="e">
        <f>IF(EXACT(O334,Y334),M334,M334*(1-#REF!))</f>
        <v>#REF!</v>
      </c>
      <c r="X334" s="106" t="e">
        <f t="shared" si="138"/>
        <v>#REF!</v>
      </c>
      <c r="Y334" s="107" t="s">
        <v>72</v>
      </c>
      <c r="Z334" s="103">
        <f t="shared" si="134"/>
        <v>0</v>
      </c>
      <c r="AA334" s="103">
        <f t="shared" si="135"/>
        <v>0</v>
      </c>
      <c r="AB334" s="128" t="str">
        <f t="shared" si="139"/>
        <v/>
      </c>
      <c r="AC334" s="128" t="e">
        <f t="shared" si="140"/>
        <v>#REF!</v>
      </c>
    </row>
    <row r="335" spans="1:29" ht="50.1" customHeight="1">
      <c r="A335" s="169"/>
      <c r="B335" s="169"/>
      <c r="C335" s="172"/>
      <c r="D335" s="172"/>
      <c r="E335" s="131"/>
      <c r="F335" s="175"/>
      <c r="G335" s="178"/>
      <c r="H335" s="189"/>
      <c r="I335" s="163"/>
      <c r="J335" s="166"/>
      <c r="K335" s="62"/>
      <c r="L335" s="63"/>
      <c r="M335" s="63"/>
      <c r="N335" s="142"/>
      <c r="O335" s="127"/>
      <c r="P335" s="100"/>
      <c r="Q335" s="63">
        <f t="shared" si="136"/>
        <v>0</v>
      </c>
      <c r="R335" s="64"/>
      <c r="S335" s="67"/>
      <c r="T335" s="39"/>
      <c r="U335" s="106">
        <f>IF(EXACT(O335,Y335),M335,M335*(1-'Расчет ПРЕДЗАКАЗ'!$D$10))</f>
        <v>0</v>
      </c>
      <c r="V335" s="106">
        <f t="shared" si="137"/>
        <v>0</v>
      </c>
      <c r="W335" s="106" t="e">
        <f>IF(EXACT(O335,Y335),M335,M335*(1-#REF!))</f>
        <v>#REF!</v>
      </c>
      <c r="X335" s="106" t="e">
        <f t="shared" si="138"/>
        <v>#REF!</v>
      </c>
      <c r="Y335" s="107" t="s">
        <v>72</v>
      </c>
      <c r="Z335" s="103">
        <f t="shared" si="134"/>
        <v>0</v>
      </c>
      <c r="AA335" s="103">
        <f t="shared" si="135"/>
        <v>0</v>
      </c>
      <c r="AB335" s="128" t="str">
        <f t="shared" si="139"/>
        <v/>
      </c>
      <c r="AC335" s="128" t="e">
        <f t="shared" si="140"/>
        <v>#REF!</v>
      </c>
    </row>
    <row r="336" spans="1:29" ht="50.1" customHeight="1">
      <c r="A336" s="169"/>
      <c r="B336" s="169"/>
      <c r="C336" s="172"/>
      <c r="D336" s="172"/>
      <c r="E336" s="131"/>
      <c r="F336" s="175"/>
      <c r="G336" s="178"/>
      <c r="H336" s="189"/>
      <c r="I336" s="163"/>
      <c r="J336" s="166"/>
      <c r="K336" s="62"/>
      <c r="L336" s="63"/>
      <c r="M336" s="63"/>
      <c r="N336" s="142"/>
      <c r="O336" s="127"/>
      <c r="P336" s="100"/>
      <c r="Q336" s="63">
        <f t="shared" si="136"/>
        <v>0</v>
      </c>
      <c r="R336" s="64"/>
      <c r="S336" s="67"/>
      <c r="T336" s="39"/>
      <c r="U336" s="106">
        <f>IF(EXACT(O336,Y336),M336,M336*(1-'Расчет ПРЕДЗАКАЗ'!$D$10))</f>
        <v>0</v>
      </c>
      <c r="V336" s="106">
        <f t="shared" si="137"/>
        <v>0</v>
      </c>
      <c r="W336" s="106" t="e">
        <f>IF(EXACT(O336,Y336),M336,M336*(1-#REF!))</f>
        <v>#REF!</v>
      </c>
      <c r="X336" s="106" t="e">
        <f t="shared" si="138"/>
        <v>#REF!</v>
      </c>
      <c r="Y336" s="107" t="s">
        <v>72</v>
      </c>
      <c r="Z336" s="103">
        <f t="shared" si="134"/>
        <v>0</v>
      </c>
      <c r="AA336" s="103">
        <f t="shared" si="135"/>
        <v>0</v>
      </c>
      <c r="AB336" s="128" t="str">
        <f t="shared" si="139"/>
        <v/>
      </c>
      <c r="AC336" s="128" t="e">
        <f t="shared" si="140"/>
        <v>#REF!</v>
      </c>
    </row>
    <row r="337" spans="1:29" ht="50.1" customHeight="1">
      <c r="A337" s="169"/>
      <c r="B337" s="169"/>
      <c r="C337" s="172"/>
      <c r="D337" s="172"/>
      <c r="E337" s="131"/>
      <c r="F337" s="175"/>
      <c r="G337" s="178"/>
      <c r="H337" s="189"/>
      <c r="I337" s="163"/>
      <c r="J337" s="166"/>
      <c r="K337" s="62"/>
      <c r="L337" s="63"/>
      <c r="M337" s="63"/>
      <c r="N337" s="143"/>
      <c r="O337" s="127"/>
      <c r="P337" s="100"/>
      <c r="Q337" s="63">
        <f t="shared" si="136"/>
        <v>0</v>
      </c>
      <c r="R337" s="65"/>
      <c r="S337" s="67"/>
      <c r="T337" s="40"/>
      <c r="U337" s="106">
        <f>IF(EXACT(O337,Y337),M337,M337*(1-'Расчет ПРЕДЗАКАЗ'!$D$10))</f>
        <v>0</v>
      </c>
      <c r="V337" s="106">
        <f t="shared" si="137"/>
        <v>0</v>
      </c>
      <c r="W337" s="106" t="e">
        <f>IF(EXACT(O337,Y337),M337,M337*(1-#REF!))</f>
        <v>#REF!</v>
      </c>
      <c r="X337" s="106" t="e">
        <f t="shared" si="138"/>
        <v>#REF!</v>
      </c>
      <c r="Y337" s="107" t="s">
        <v>72</v>
      </c>
      <c r="Z337" s="103">
        <f t="shared" si="134"/>
        <v>0</v>
      </c>
      <c r="AA337" s="103">
        <f t="shared" si="135"/>
        <v>0</v>
      </c>
      <c r="AB337" s="128" t="str">
        <f t="shared" si="139"/>
        <v/>
      </c>
      <c r="AC337" s="128" t="e">
        <f t="shared" si="140"/>
        <v>#REF!</v>
      </c>
    </row>
    <row r="338" spans="1:29" ht="50.1" customHeight="1">
      <c r="A338" s="169"/>
      <c r="B338" s="169"/>
      <c r="C338" s="172"/>
      <c r="D338" s="172"/>
      <c r="E338" s="131"/>
      <c r="F338" s="175"/>
      <c r="G338" s="178"/>
      <c r="H338" s="189"/>
      <c r="I338" s="163"/>
      <c r="J338" s="166"/>
      <c r="K338" s="62"/>
      <c r="L338" s="63"/>
      <c r="M338" s="63"/>
      <c r="N338" s="143"/>
      <c r="O338" s="127"/>
      <c r="P338" s="100"/>
      <c r="Q338" s="63">
        <f t="shared" si="136"/>
        <v>0</v>
      </c>
      <c r="R338" s="65"/>
      <c r="S338" s="67"/>
      <c r="T338" s="40"/>
      <c r="U338" s="106">
        <f>IF(EXACT(O338,Y338),M338,M338*(1-'Расчет ПРЕДЗАКАЗ'!$D$10))</f>
        <v>0</v>
      </c>
      <c r="V338" s="106">
        <f t="shared" si="137"/>
        <v>0</v>
      </c>
      <c r="W338" s="106" t="e">
        <f>IF(EXACT(O338,Y338),M338,M338*(1-#REF!))</f>
        <v>#REF!</v>
      </c>
      <c r="X338" s="106" t="e">
        <f t="shared" si="138"/>
        <v>#REF!</v>
      </c>
      <c r="Y338" s="107" t="s">
        <v>72</v>
      </c>
      <c r="Z338" s="103">
        <f t="shared" si="134"/>
        <v>0</v>
      </c>
      <c r="AA338" s="103">
        <f t="shared" si="135"/>
        <v>0</v>
      </c>
      <c r="AB338" s="128" t="str">
        <f t="shared" si="139"/>
        <v/>
      </c>
      <c r="AC338" s="128" t="e">
        <f t="shared" si="140"/>
        <v>#REF!</v>
      </c>
    </row>
    <row r="339" spans="1:29" ht="50.1" customHeight="1">
      <c r="A339" s="169"/>
      <c r="B339" s="169"/>
      <c r="C339" s="172"/>
      <c r="D339" s="172"/>
      <c r="E339" s="131"/>
      <c r="F339" s="175"/>
      <c r="G339" s="178"/>
      <c r="H339" s="189"/>
      <c r="I339" s="163"/>
      <c r="J339" s="166"/>
      <c r="K339" s="62"/>
      <c r="L339" s="63"/>
      <c r="M339" s="63"/>
      <c r="N339" s="65"/>
      <c r="O339" s="127"/>
      <c r="P339" s="100"/>
      <c r="Q339" s="63">
        <f t="shared" si="136"/>
        <v>0</v>
      </c>
      <c r="R339" s="65"/>
      <c r="S339" s="67"/>
      <c r="T339" s="40"/>
      <c r="U339" s="106">
        <f>IF(EXACT(O339,Y339),M339,M339*(1-'Расчет ПРЕДЗАКАЗ'!$D$10))</f>
        <v>0</v>
      </c>
      <c r="V339" s="106">
        <f t="shared" si="137"/>
        <v>0</v>
      </c>
      <c r="W339" s="106" t="e">
        <f>IF(EXACT(O339,Y339),M339,M339*(1-#REF!))</f>
        <v>#REF!</v>
      </c>
      <c r="X339" s="106" t="e">
        <f t="shared" si="138"/>
        <v>#REF!</v>
      </c>
      <c r="Y339" s="107" t="s">
        <v>72</v>
      </c>
      <c r="Z339" s="103">
        <f t="shared" si="134"/>
        <v>0</v>
      </c>
      <c r="AA339" s="103">
        <f t="shared" si="135"/>
        <v>0</v>
      </c>
      <c r="AB339" s="128" t="str">
        <f t="shared" si="139"/>
        <v/>
      </c>
      <c r="AC339" s="128" t="e">
        <f t="shared" si="140"/>
        <v>#REF!</v>
      </c>
    </row>
    <row r="340" spans="1:29" ht="50.1" customHeight="1">
      <c r="A340" s="169"/>
      <c r="B340" s="169"/>
      <c r="C340" s="172"/>
      <c r="D340" s="172"/>
      <c r="E340" s="131"/>
      <c r="F340" s="175"/>
      <c r="G340" s="178"/>
      <c r="H340" s="189"/>
      <c r="I340" s="163"/>
      <c r="J340" s="166"/>
      <c r="K340" s="62"/>
      <c r="L340" s="63"/>
      <c r="M340" s="63"/>
      <c r="N340" s="65"/>
      <c r="O340" s="127"/>
      <c r="P340" s="100"/>
      <c r="Q340" s="63">
        <f t="shared" si="136"/>
        <v>0</v>
      </c>
      <c r="R340" s="65"/>
      <c r="S340" s="67"/>
      <c r="T340" s="40"/>
      <c r="U340" s="106">
        <f>IF(EXACT(O340,Y340),M340,M340*(1-'Расчет ПРЕДЗАКАЗ'!$D$10))</f>
        <v>0</v>
      </c>
      <c r="V340" s="106">
        <f t="shared" si="137"/>
        <v>0</v>
      </c>
      <c r="W340" s="106" t="e">
        <f>IF(EXACT(O340,Y340),M340,M340*(1-#REF!))</f>
        <v>#REF!</v>
      </c>
      <c r="X340" s="106" t="e">
        <f t="shared" si="138"/>
        <v>#REF!</v>
      </c>
      <c r="Y340" s="107" t="s">
        <v>72</v>
      </c>
      <c r="Z340" s="103">
        <f t="shared" si="134"/>
        <v>0</v>
      </c>
      <c r="AA340" s="103">
        <f t="shared" si="135"/>
        <v>0</v>
      </c>
      <c r="AB340" s="128" t="str">
        <f t="shared" si="139"/>
        <v/>
      </c>
      <c r="AC340" s="128" t="e">
        <f t="shared" si="140"/>
        <v>#REF!</v>
      </c>
    </row>
    <row r="341" spans="1:29" ht="50.1" customHeight="1">
      <c r="A341" s="169"/>
      <c r="B341" s="169"/>
      <c r="C341" s="172"/>
      <c r="D341" s="172"/>
      <c r="E341" s="131"/>
      <c r="F341" s="175"/>
      <c r="G341" s="178"/>
      <c r="H341" s="189"/>
      <c r="I341" s="163"/>
      <c r="J341" s="166"/>
      <c r="K341" s="62"/>
      <c r="L341" s="63"/>
      <c r="M341" s="63"/>
      <c r="N341" s="65"/>
      <c r="O341" s="127"/>
      <c r="P341" s="100"/>
      <c r="Q341" s="63">
        <f t="shared" si="136"/>
        <v>0</v>
      </c>
      <c r="R341" s="65"/>
      <c r="S341" s="67"/>
      <c r="T341" s="40"/>
      <c r="U341" s="106">
        <f>IF(EXACT(O341,Y341),M341,M341*(1-'Расчет ПРЕДЗАКАЗ'!$D$10))</f>
        <v>0</v>
      </c>
      <c r="V341" s="106">
        <f t="shared" si="137"/>
        <v>0</v>
      </c>
      <c r="W341" s="106" t="e">
        <f>IF(EXACT(O341,Y341),M341,M341*(1-#REF!))</f>
        <v>#REF!</v>
      </c>
      <c r="X341" s="106" t="e">
        <f t="shared" si="138"/>
        <v>#REF!</v>
      </c>
      <c r="Y341" s="107" t="s">
        <v>72</v>
      </c>
      <c r="Z341" s="103">
        <f t="shared" si="134"/>
        <v>0</v>
      </c>
      <c r="AA341" s="103">
        <f t="shared" si="135"/>
        <v>0</v>
      </c>
      <c r="AB341" s="128" t="str">
        <f t="shared" si="139"/>
        <v/>
      </c>
      <c r="AC341" s="128" t="e">
        <f t="shared" si="140"/>
        <v>#REF!</v>
      </c>
    </row>
    <row r="342" spans="1:29" ht="50.1" customHeight="1">
      <c r="A342" s="170"/>
      <c r="B342" s="170"/>
      <c r="C342" s="173"/>
      <c r="D342" s="173"/>
      <c r="E342" s="132"/>
      <c r="F342" s="176"/>
      <c r="G342" s="179"/>
      <c r="H342" s="190"/>
      <c r="I342" s="164"/>
      <c r="J342" s="167"/>
      <c r="K342" s="62"/>
      <c r="L342" s="63"/>
      <c r="M342" s="63"/>
      <c r="N342" s="65"/>
      <c r="O342" s="127"/>
      <c r="P342" s="100"/>
      <c r="Q342" s="63">
        <f t="shared" si="136"/>
        <v>0</v>
      </c>
      <c r="R342" s="65"/>
      <c r="S342" s="67"/>
      <c r="T342" s="40"/>
      <c r="U342" s="106">
        <f>IF(EXACT(O342,Y342),M342,M342*(1-'Расчет ПРЕДЗАКАЗ'!$D$10))</f>
        <v>0</v>
      </c>
      <c r="V342" s="106">
        <f t="shared" si="137"/>
        <v>0</v>
      </c>
      <c r="W342" s="106" t="e">
        <f>IF(EXACT(O342,Y342),M342,M342*(1-#REF!))</f>
        <v>#REF!</v>
      </c>
      <c r="X342" s="106" t="e">
        <f t="shared" si="138"/>
        <v>#REF!</v>
      </c>
      <c r="Y342" s="107" t="s">
        <v>72</v>
      </c>
      <c r="Z342" s="103">
        <f t="shared" si="134"/>
        <v>0</v>
      </c>
      <c r="AA342" s="103">
        <f t="shared" si="135"/>
        <v>0</v>
      </c>
      <c r="AB342" s="128" t="str">
        <f t="shared" si="139"/>
        <v/>
      </c>
      <c r="AC342" s="128" t="e">
        <f t="shared" si="140"/>
        <v>#REF!</v>
      </c>
    </row>
    <row r="343" spans="1:29" ht="11.25" customHeight="1" thickBot="1"/>
    <row r="344" spans="1:29" ht="50.1" customHeight="1">
      <c r="A344" s="168">
        <v>125</v>
      </c>
      <c r="B344" s="168" t="s">
        <v>1265</v>
      </c>
      <c r="C344" s="171" t="s">
        <v>1266</v>
      </c>
      <c r="D344" s="171" t="s">
        <v>77</v>
      </c>
      <c r="E344" s="130"/>
      <c r="F344" s="174" t="s">
        <v>424</v>
      </c>
      <c r="G344" s="177" t="s">
        <v>1267</v>
      </c>
      <c r="H344" s="162" t="s">
        <v>425</v>
      </c>
      <c r="I344" s="162" t="s">
        <v>1268</v>
      </c>
      <c r="J344" s="165" t="s">
        <v>19</v>
      </c>
      <c r="K344" s="62" t="s">
        <v>383</v>
      </c>
      <c r="L344" s="63">
        <v>8200</v>
      </c>
      <c r="M344" s="63">
        <v>5120</v>
      </c>
      <c r="N344" s="142" t="s">
        <v>1269</v>
      </c>
      <c r="O344" s="127"/>
      <c r="P344" s="100"/>
      <c r="Q344" s="63">
        <f>P344*M344</f>
        <v>0</v>
      </c>
      <c r="R344" s="64"/>
      <c r="S344" s="67">
        <v>4</v>
      </c>
      <c r="T344" s="39"/>
      <c r="U344" s="106">
        <f>IF(EXACT(O344,Y344),M344,M344*(1-'Расчет ПРЕДЗАКАЗ'!$D$10))</f>
        <v>5017.6000000000004</v>
      </c>
      <c r="V344" s="106">
        <f>P344*U344</f>
        <v>0</v>
      </c>
      <c r="W344" s="106" t="e">
        <f>IF(EXACT(O344,Y344),M344,M344*(1-#REF!))</f>
        <v>#REF!</v>
      </c>
      <c r="X344" s="123" t="e">
        <f>P344*W344</f>
        <v>#REF!</v>
      </c>
      <c r="Y344" s="124" t="s">
        <v>72</v>
      </c>
      <c r="Z344" s="103">
        <f t="shared" ref="Z344:Z358" si="141">IF(EXACT(O344,Y344),Q344,0)</f>
        <v>0</v>
      </c>
      <c r="AA344" s="103">
        <f t="shared" ref="AA344:AA358" si="142">IF(Z344=0,Q344,0)</f>
        <v>0</v>
      </c>
      <c r="AB344" s="128">
        <f>IF(U344=0,"",L344/U344-1)</f>
        <v>0.63424744897959173</v>
      </c>
      <c r="AC344" s="128" t="e">
        <f>IF(W344=0,"",L344/W344-1)</f>
        <v>#REF!</v>
      </c>
    </row>
    <row r="345" spans="1:29" ht="50.1" customHeight="1">
      <c r="A345" s="169"/>
      <c r="B345" s="169"/>
      <c r="C345" s="172"/>
      <c r="D345" s="172"/>
      <c r="E345" s="131"/>
      <c r="F345" s="175"/>
      <c r="G345" s="178"/>
      <c r="H345" s="189"/>
      <c r="I345" s="163"/>
      <c r="J345" s="166"/>
      <c r="K345" s="62" t="s">
        <v>82</v>
      </c>
      <c r="L345" s="63">
        <v>8200</v>
      </c>
      <c r="M345" s="63">
        <v>5120</v>
      </c>
      <c r="N345" s="142" t="s">
        <v>1270</v>
      </c>
      <c r="O345" s="127"/>
      <c r="P345" s="100"/>
      <c r="Q345" s="63">
        <f t="shared" ref="Q345:Q358" si="143">P345*M345</f>
        <v>0</v>
      </c>
      <c r="R345" s="64"/>
      <c r="S345" s="67">
        <v>12</v>
      </c>
      <c r="T345" s="39"/>
      <c r="U345" s="106">
        <f>IF(EXACT(O345,Y345),M345,M345*(1-'Расчет ПРЕДЗАКАЗ'!$D$10))</f>
        <v>5017.6000000000004</v>
      </c>
      <c r="V345" s="106">
        <f t="shared" ref="V345:V358" si="144">P345*U345</f>
        <v>0</v>
      </c>
      <c r="W345" s="106" t="e">
        <f>IF(EXACT(O345,Y345),M345,M345*(1-#REF!))</f>
        <v>#REF!</v>
      </c>
      <c r="X345" s="106" t="e">
        <f t="shared" ref="X345:X358" si="145">P345*W345</f>
        <v>#REF!</v>
      </c>
      <c r="Y345" s="107" t="s">
        <v>72</v>
      </c>
      <c r="Z345" s="103">
        <f t="shared" si="141"/>
        <v>0</v>
      </c>
      <c r="AA345" s="103">
        <f t="shared" si="142"/>
        <v>0</v>
      </c>
      <c r="AB345" s="128">
        <f t="shared" ref="AB345:AB358" si="146">IF(U345=0,"",L345/U345-1)</f>
        <v>0.63424744897959173</v>
      </c>
      <c r="AC345" s="128" t="e">
        <f t="shared" ref="AC345:AC358" si="147">IF(W345=0,"",L345/W345-1)</f>
        <v>#REF!</v>
      </c>
    </row>
    <row r="346" spans="1:29" ht="50.1" customHeight="1">
      <c r="A346" s="169"/>
      <c r="B346" s="169"/>
      <c r="C346" s="172"/>
      <c r="D346" s="172"/>
      <c r="E346" s="131"/>
      <c r="F346" s="175"/>
      <c r="G346" s="178"/>
      <c r="H346" s="189"/>
      <c r="I346" s="163"/>
      <c r="J346" s="166"/>
      <c r="K346" s="62" t="s">
        <v>294</v>
      </c>
      <c r="L346" s="63">
        <v>8200</v>
      </c>
      <c r="M346" s="63">
        <v>5120</v>
      </c>
      <c r="N346" s="142" t="s">
        <v>1271</v>
      </c>
      <c r="O346" s="127"/>
      <c r="P346" s="100"/>
      <c r="Q346" s="63">
        <f t="shared" si="143"/>
        <v>0</v>
      </c>
      <c r="R346" s="64"/>
      <c r="S346" s="67">
        <v>1</v>
      </c>
      <c r="T346" s="39"/>
      <c r="U346" s="106">
        <f>IF(EXACT(O346,Y346),M346,M346*(1-'Расчет ПРЕДЗАКАЗ'!$D$10))</f>
        <v>5017.6000000000004</v>
      </c>
      <c r="V346" s="106">
        <f t="shared" si="144"/>
        <v>0</v>
      </c>
      <c r="W346" s="106" t="e">
        <f>IF(EXACT(O346,Y346),M346,M346*(1-#REF!))</f>
        <v>#REF!</v>
      </c>
      <c r="X346" s="106" t="e">
        <f t="shared" si="145"/>
        <v>#REF!</v>
      </c>
      <c r="Y346" s="107" t="s">
        <v>72</v>
      </c>
      <c r="Z346" s="103">
        <f t="shared" si="141"/>
        <v>0</v>
      </c>
      <c r="AA346" s="103">
        <f t="shared" si="142"/>
        <v>0</v>
      </c>
      <c r="AB346" s="128">
        <f t="shared" si="146"/>
        <v>0.63424744897959173</v>
      </c>
      <c r="AC346" s="128" t="e">
        <f t="shared" si="147"/>
        <v>#REF!</v>
      </c>
    </row>
    <row r="347" spans="1:29" ht="50.1" customHeight="1">
      <c r="A347" s="169"/>
      <c r="B347" s="169"/>
      <c r="C347" s="172"/>
      <c r="D347" s="172"/>
      <c r="E347" s="131"/>
      <c r="F347" s="175"/>
      <c r="G347" s="178"/>
      <c r="H347" s="189"/>
      <c r="I347" s="163"/>
      <c r="J347" s="166"/>
      <c r="K347" s="62" t="s">
        <v>104</v>
      </c>
      <c r="L347" s="63">
        <v>8200</v>
      </c>
      <c r="M347" s="63">
        <v>5120</v>
      </c>
      <c r="N347" s="142" t="s">
        <v>1272</v>
      </c>
      <c r="O347" s="127"/>
      <c r="P347" s="100"/>
      <c r="Q347" s="63">
        <f t="shared" si="143"/>
        <v>0</v>
      </c>
      <c r="R347" s="64"/>
      <c r="S347" s="67">
        <v>18</v>
      </c>
      <c r="T347" s="39"/>
      <c r="U347" s="106">
        <f>IF(EXACT(O347,Y347),M347,M347*(1-'Расчет ПРЕДЗАКАЗ'!$D$10))</f>
        <v>5017.6000000000004</v>
      </c>
      <c r="V347" s="106">
        <f t="shared" si="144"/>
        <v>0</v>
      </c>
      <c r="W347" s="106" t="e">
        <f>IF(EXACT(O347,Y347),M347,M347*(1-#REF!))</f>
        <v>#REF!</v>
      </c>
      <c r="X347" s="106" t="e">
        <f t="shared" si="145"/>
        <v>#REF!</v>
      </c>
      <c r="Y347" s="107" t="s">
        <v>72</v>
      </c>
      <c r="Z347" s="103">
        <f t="shared" si="141"/>
        <v>0</v>
      </c>
      <c r="AA347" s="103">
        <f t="shared" si="142"/>
        <v>0</v>
      </c>
      <c r="AB347" s="128">
        <f t="shared" si="146"/>
        <v>0.63424744897959173</v>
      </c>
      <c r="AC347" s="128" t="e">
        <f t="shared" si="147"/>
        <v>#REF!</v>
      </c>
    </row>
    <row r="348" spans="1:29" ht="50.1" customHeight="1">
      <c r="A348" s="169"/>
      <c r="B348" s="169"/>
      <c r="C348" s="172"/>
      <c r="D348" s="172"/>
      <c r="E348" s="131"/>
      <c r="F348" s="175"/>
      <c r="G348" s="178"/>
      <c r="H348" s="189"/>
      <c r="I348" s="163"/>
      <c r="J348" s="166"/>
      <c r="K348" s="62" t="s">
        <v>84</v>
      </c>
      <c r="L348" s="63">
        <v>8200</v>
      </c>
      <c r="M348" s="63">
        <v>5120</v>
      </c>
      <c r="N348" s="142" t="s">
        <v>1273</v>
      </c>
      <c r="O348" s="127"/>
      <c r="P348" s="100"/>
      <c r="Q348" s="63">
        <f t="shared" si="143"/>
        <v>0</v>
      </c>
      <c r="R348" s="64"/>
      <c r="S348" s="67">
        <v>9</v>
      </c>
      <c r="T348" s="39"/>
      <c r="U348" s="106">
        <f>IF(EXACT(O348,Y348),M348,M348*(1-'Расчет ПРЕДЗАКАЗ'!$D$10))</f>
        <v>5017.6000000000004</v>
      </c>
      <c r="V348" s="106">
        <f t="shared" si="144"/>
        <v>0</v>
      </c>
      <c r="W348" s="106" t="e">
        <f>IF(EXACT(O348,Y348),M348,M348*(1-#REF!))</f>
        <v>#REF!</v>
      </c>
      <c r="X348" s="106" t="e">
        <f t="shared" si="145"/>
        <v>#REF!</v>
      </c>
      <c r="Y348" s="107" t="s">
        <v>72</v>
      </c>
      <c r="Z348" s="103">
        <f t="shared" si="141"/>
        <v>0</v>
      </c>
      <c r="AA348" s="103">
        <f t="shared" si="142"/>
        <v>0</v>
      </c>
      <c r="AB348" s="128">
        <f t="shared" si="146"/>
        <v>0.63424744897959173</v>
      </c>
      <c r="AC348" s="128" t="e">
        <f t="shared" si="147"/>
        <v>#REF!</v>
      </c>
    </row>
    <row r="349" spans="1:29" ht="50.1" customHeight="1">
      <c r="A349" s="169"/>
      <c r="B349" s="169"/>
      <c r="C349" s="172"/>
      <c r="D349" s="172"/>
      <c r="E349" s="131"/>
      <c r="F349" s="175"/>
      <c r="G349" s="178"/>
      <c r="H349" s="189"/>
      <c r="I349" s="163"/>
      <c r="J349" s="166"/>
      <c r="K349" s="62"/>
      <c r="L349" s="63"/>
      <c r="M349" s="63"/>
      <c r="N349" s="142"/>
      <c r="O349" s="127"/>
      <c r="P349" s="100"/>
      <c r="Q349" s="63">
        <f t="shared" si="143"/>
        <v>0</v>
      </c>
      <c r="R349" s="64"/>
      <c r="S349" s="67"/>
      <c r="T349" s="39"/>
      <c r="U349" s="106">
        <f>IF(EXACT(O349,Y349),M349,M349*(1-'Расчет ПРЕДЗАКАЗ'!$D$10))</f>
        <v>0</v>
      </c>
      <c r="V349" s="106">
        <f t="shared" si="144"/>
        <v>0</v>
      </c>
      <c r="W349" s="106" t="e">
        <f>IF(EXACT(O349,Y349),M349,M349*(1-#REF!))</f>
        <v>#REF!</v>
      </c>
      <c r="X349" s="106" t="e">
        <f t="shared" si="145"/>
        <v>#REF!</v>
      </c>
      <c r="Y349" s="107" t="s">
        <v>72</v>
      </c>
      <c r="Z349" s="103">
        <f t="shared" si="141"/>
        <v>0</v>
      </c>
      <c r="AA349" s="103">
        <f t="shared" si="142"/>
        <v>0</v>
      </c>
      <c r="AB349" s="128" t="str">
        <f t="shared" si="146"/>
        <v/>
      </c>
      <c r="AC349" s="128" t="e">
        <f t="shared" si="147"/>
        <v>#REF!</v>
      </c>
    </row>
    <row r="350" spans="1:29" ht="50.1" customHeight="1">
      <c r="A350" s="169"/>
      <c r="B350" s="169"/>
      <c r="C350" s="172"/>
      <c r="D350" s="172"/>
      <c r="E350" s="131"/>
      <c r="F350" s="175"/>
      <c r="G350" s="178"/>
      <c r="H350" s="189"/>
      <c r="I350" s="163"/>
      <c r="J350" s="166"/>
      <c r="K350" s="62"/>
      <c r="L350" s="63"/>
      <c r="M350" s="63"/>
      <c r="N350" s="142"/>
      <c r="O350" s="127"/>
      <c r="P350" s="100"/>
      <c r="Q350" s="63">
        <f t="shared" si="143"/>
        <v>0</v>
      </c>
      <c r="R350" s="64"/>
      <c r="S350" s="67"/>
      <c r="T350" s="39"/>
      <c r="U350" s="106">
        <f>IF(EXACT(O350,Y350),M350,M350*(1-'Расчет ПРЕДЗАКАЗ'!$D$10))</f>
        <v>0</v>
      </c>
      <c r="V350" s="106">
        <f t="shared" si="144"/>
        <v>0</v>
      </c>
      <c r="W350" s="106" t="e">
        <f>IF(EXACT(O350,Y350),M350,M350*(1-#REF!))</f>
        <v>#REF!</v>
      </c>
      <c r="X350" s="106" t="e">
        <f t="shared" si="145"/>
        <v>#REF!</v>
      </c>
      <c r="Y350" s="107" t="s">
        <v>72</v>
      </c>
      <c r="Z350" s="103">
        <f t="shared" si="141"/>
        <v>0</v>
      </c>
      <c r="AA350" s="103">
        <f t="shared" si="142"/>
        <v>0</v>
      </c>
      <c r="AB350" s="128" t="str">
        <f t="shared" si="146"/>
        <v/>
      </c>
      <c r="AC350" s="128" t="e">
        <f t="shared" si="147"/>
        <v>#REF!</v>
      </c>
    </row>
    <row r="351" spans="1:29" ht="50.1" customHeight="1">
      <c r="A351" s="169"/>
      <c r="B351" s="169"/>
      <c r="C351" s="172"/>
      <c r="D351" s="172"/>
      <c r="E351" s="131"/>
      <c r="F351" s="175"/>
      <c r="G351" s="178"/>
      <c r="H351" s="189"/>
      <c r="I351" s="163"/>
      <c r="J351" s="166"/>
      <c r="K351" s="62"/>
      <c r="L351" s="63"/>
      <c r="M351" s="63"/>
      <c r="N351" s="142"/>
      <c r="O351" s="127"/>
      <c r="P351" s="100"/>
      <c r="Q351" s="63">
        <f t="shared" si="143"/>
        <v>0</v>
      </c>
      <c r="R351" s="64"/>
      <c r="S351" s="67"/>
      <c r="T351" s="39"/>
      <c r="U351" s="106">
        <f>IF(EXACT(O351,Y351),M351,M351*(1-'Расчет ПРЕДЗАКАЗ'!$D$10))</f>
        <v>0</v>
      </c>
      <c r="V351" s="106">
        <f t="shared" si="144"/>
        <v>0</v>
      </c>
      <c r="W351" s="106" t="e">
        <f>IF(EXACT(O351,Y351),M351,M351*(1-#REF!))</f>
        <v>#REF!</v>
      </c>
      <c r="X351" s="106" t="e">
        <f t="shared" si="145"/>
        <v>#REF!</v>
      </c>
      <c r="Y351" s="107" t="s">
        <v>72</v>
      </c>
      <c r="Z351" s="103">
        <f t="shared" si="141"/>
        <v>0</v>
      </c>
      <c r="AA351" s="103">
        <f t="shared" si="142"/>
        <v>0</v>
      </c>
      <c r="AB351" s="128" t="str">
        <f t="shared" si="146"/>
        <v/>
      </c>
      <c r="AC351" s="128" t="e">
        <f t="shared" si="147"/>
        <v>#REF!</v>
      </c>
    </row>
    <row r="352" spans="1:29" ht="50.1" customHeight="1">
      <c r="A352" s="169"/>
      <c r="B352" s="169"/>
      <c r="C352" s="172"/>
      <c r="D352" s="172"/>
      <c r="E352" s="131"/>
      <c r="F352" s="175"/>
      <c r="G352" s="178"/>
      <c r="H352" s="189"/>
      <c r="I352" s="163"/>
      <c r="J352" s="166"/>
      <c r="K352" s="62"/>
      <c r="L352" s="63"/>
      <c r="M352" s="63"/>
      <c r="N352" s="142"/>
      <c r="O352" s="127"/>
      <c r="P352" s="100"/>
      <c r="Q352" s="63">
        <f t="shared" si="143"/>
        <v>0</v>
      </c>
      <c r="R352" s="64"/>
      <c r="S352" s="67"/>
      <c r="T352" s="39"/>
      <c r="U352" s="106">
        <f>IF(EXACT(O352,Y352),M352,M352*(1-'Расчет ПРЕДЗАКАЗ'!$D$10))</f>
        <v>0</v>
      </c>
      <c r="V352" s="106">
        <f t="shared" si="144"/>
        <v>0</v>
      </c>
      <c r="W352" s="106" t="e">
        <f>IF(EXACT(O352,Y352),M352,M352*(1-#REF!))</f>
        <v>#REF!</v>
      </c>
      <c r="X352" s="106" t="e">
        <f t="shared" si="145"/>
        <v>#REF!</v>
      </c>
      <c r="Y352" s="107" t="s">
        <v>72</v>
      </c>
      <c r="Z352" s="103">
        <f t="shared" si="141"/>
        <v>0</v>
      </c>
      <c r="AA352" s="103">
        <f t="shared" si="142"/>
        <v>0</v>
      </c>
      <c r="AB352" s="128" t="str">
        <f t="shared" si="146"/>
        <v/>
      </c>
      <c r="AC352" s="128" t="e">
        <f t="shared" si="147"/>
        <v>#REF!</v>
      </c>
    </row>
    <row r="353" spans="1:29" ht="50.1" customHeight="1">
      <c r="A353" s="169"/>
      <c r="B353" s="169"/>
      <c r="C353" s="172"/>
      <c r="D353" s="172"/>
      <c r="E353" s="131"/>
      <c r="F353" s="175"/>
      <c r="G353" s="178"/>
      <c r="H353" s="189"/>
      <c r="I353" s="163"/>
      <c r="J353" s="166"/>
      <c r="K353" s="62"/>
      <c r="L353" s="63"/>
      <c r="M353" s="63"/>
      <c r="N353" s="143"/>
      <c r="O353" s="127"/>
      <c r="P353" s="100"/>
      <c r="Q353" s="63">
        <f t="shared" si="143"/>
        <v>0</v>
      </c>
      <c r="R353" s="65"/>
      <c r="S353" s="67"/>
      <c r="T353" s="40"/>
      <c r="U353" s="106">
        <f>IF(EXACT(O353,Y353),M353,M353*(1-'Расчет ПРЕДЗАКАЗ'!$D$10))</f>
        <v>0</v>
      </c>
      <c r="V353" s="106">
        <f t="shared" si="144"/>
        <v>0</v>
      </c>
      <c r="W353" s="106" t="e">
        <f>IF(EXACT(O353,Y353),M353,M353*(1-#REF!))</f>
        <v>#REF!</v>
      </c>
      <c r="X353" s="106" t="e">
        <f t="shared" si="145"/>
        <v>#REF!</v>
      </c>
      <c r="Y353" s="107" t="s">
        <v>72</v>
      </c>
      <c r="Z353" s="103">
        <f t="shared" si="141"/>
        <v>0</v>
      </c>
      <c r="AA353" s="103">
        <f t="shared" si="142"/>
        <v>0</v>
      </c>
      <c r="AB353" s="128" t="str">
        <f t="shared" si="146"/>
        <v/>
      </c>
      <c r="AC353" s="128" t="e">
        <f t="shared" si="147"/>
        <v>#REF!</v>
      </c>
    </row>
    <row r="354" spans="1:29" ht="50.1" customHeight="1">
      <c r="A354" s="169"/>
      <c r="B354" s="169"/>
      <c r="C354" s="172"/>
      <c r="D354" s="172"/>
      <c r="E354" s="131"/>
      <c r="F354" s="175"/>
      <c r="G354" s="178"/>
      <c r="H354" s="189"/>
      <c r="I354" s="163"/>
      <c r="J354" s="166"/>
      <c r="K354" s="62"/>
      <c r="L354" s="63"/>
      <c r="M354" s="63"/>
      <c r="N354" s="143"/>
      <c r="O354" s="127"/>
      <c r="P354" s="100"/>
      <c r="Q354" s="63">
        <f t="shared" si="143"/>
        <v>0</v>
      </c>
      <c r="R354" s="65"/>
      <c r="S354" s="67"/>
      <c r="T354" s="40"/>
      <c r="U354" s="106">
        <f>IF(EXACT(O354,Y354),M354,M354*(1-'Расчет ПРЕДЗАКАЗ'!$D$10))</f>
        <v>0</v>
      </c>
      <c r="V354" s="106">
        <f t="shared" si="144"/>
        <v>0</v>
      </c>
      <c r="W354" s="106" t="e">
        <f>IF(EXACT(O354,Y354),M354,M354*(1-#REF!))</f>
        <v>#REF!</v>
      </c>
      <c r="X354" s="106" t="e">
        <f t="shared" si="145"/>
        <v>#REF!</v>
      </c>
      <c r="Y354" s="107" t="s">
        <v>72</v>
      </c>
      <c r="Z354" s="103">
        <f t="shared" si="141"/>
        <v>0</v>
      </c>
      <c r="AA354" s="103">
        <f t="shared" si="142"/>
        <v>0</v>
      </c>
      <c r="AB354" s="128" t="str">
        <f t="shared" si="146"/>
        <v/>
      </c>
      <c r="AC354" s="128" t="e">
        <f t="shared" si="147"/>
        <v>#REF!</v>
      </c>
    </row>
    <row r="355" spans="1:29" ht="50.1" customHeight="1">
      <c r="A355" s="169"/>
      <c r="B355" s="169"/>
      <c r="C355" s="172"/>
      <c r="D355" s="172"/>
      <c r="E355" s="131"/>
      <c r="F355" s="175"/>
      <c r="G355" s="178"/>
      <c r="H355" s="189"/>
      <c r="I355" s="163"/>
      <c r="J355" s="166"/>
      <c r="K355" s="62"/>
      <c r="L355" s="63"/>
      <c r="M355" s="63"/>
      <c r="N355" s="65"/>
      <c r="O355" s="127"/>
      <c r="P355" s="100"/>
      <c r="Q355" s="63">
        <f t="shared" si="143"/>
        <v>0</v>
      </c>
      <c r="R355" s="65"/>
      <c r="S355" s="67"/>
      <c r="T355" s="40"/>
      <c r="U355" s="106">
        <f>IF(EXACT(O355,Y355),M355,M355*(1-'Расчет ПРЕДЗАКАЗ'!$D$10))</f>
        <v>0</v>
      </c>
      <c r="V355" s="106">
        <f t="shared" si="144"/>
        <v>0</v>
      </c>
      <c r="W355" s="106" t="e">
        <f>IF(EXACT(O355,Y355),M355,M355*(1-#REF!))</f>
        <v>#REF!</v>
      </c>
      <c r="X355" s="106" t="e">
        <f t="shared" si="145"/>
        <v>#REF!</v>
      </c>
      <c r="Y355" s="107" t="s">
        <v>72</v>
      </c>
      <c r="Z355" s="103">
        <f t="shared" si="141"/>
        <v>0</v>
      </c>
      <c r="AA355" s="103">
        <f t="shared" si="142"/>
        <v>0</v>
      </c>
      <c r="AB355" s="128" t="str">
        <f t="shared" si="146"/>
        <v/>
      </c>
      <c r="AC355" s="128" t="e">
        <f t="shared" si="147"/>
        <v>#REF!</v>
      </c>
    </row>
    <row r="356" spans="1:29" ht="50.1" customHeight="1">
      <c r="A356" s="169"/>
      <c r="B356" s="169"/>
      <c r="C356" s="172"/>
      <c r="D356" s="172"/>
      <c r="E356" s="131"/>
      <c r="F356" s="175"/>
      <c r="G356" s="178"/>
      <c r="H356" s="189"/>
      <c r="I356" s="163"/>
      <c r="J356" s="166"/>
      <c r="K356" s="62"/>
      <c r="L356" s="63"/>
      <c r="M356" s="63"/>
      <c r="N356" s="65"/>
      <c r="O356" s="127"/>
      <c r="P356" s="100"/>
      <c r="Q356" s="63">
        <f t="shared" si="143"/>
        <v>0</v>
      </c>
      <c r="R356" s="65"/>
      <c r="S356" s="67"/>
      <c r="T356" s="40"/>
      <c r="U356" s="106">
        <f>IF(EXACT(O356,Y356),M356,M356*(1-'Расчет ПРЕДЗАКАЗ'!$D$10))</f>
        <v>0</v>
      </c>
      <c r="V356" s="106">
        <f t="shared" si="144"/>
        <v>0</v>
      </c>
      <c r="W356" s="106" t="e">
        <f>IF(EXACT(O356,Y356),M356,M356*(1-#REF!))</f>
        <v>#REF!</v>
      </c>
      <c r="X356" s="106" t="e">
        <f t="shared" si="145"/>
        <v>#REF!</v>
      </c>
      <c r="Y356" s="107" t="s">
        <v>72</v>
      </c>
      <c r="Z356" s="103">
        <f t="shared" si="141"/>
        <v>0</v>
      </c>
      <c r="AA356" s="103">
        <f t="shared" si="142"/>
        <v>0</v>
      </c>
      <c r="AB356" s="128" t="str">
        <f t="shared" si="146"/>
        <v/>
      </c>
      <c r="AC356" s="128" t="e">
        <f t="shared" si="147"/>
        <v>#REF!</v>
      </c>
    </row>
    <row r="357" spans="1:29" ht="50.1" customHeight="1">
      <c r="A357" s="169"/>
      <c r="B357" s="169"/>
      <c r="C357" s="172"/>
      <c r="D357" s="172"/>
      <c r="E357" s="131"/>
      <c r="F357" s="175"/>
      <c r="G357" s="178"/>
      <c r="H357" s="189"/>
      <c r="I357" s="163"/>
      <c r="J357" s="166"/>
      <c r="K357" s="62"/>
      <c r="L357" s="63"/>
      <c r="M357" s="63"/>
      <c r="N357" s="65"/>
      <c r="O357" s="127"/>
      <c r="P357" s="100"/>
      <c r="Q357" s="63">
        <f t="shared" si="143"/>
        <v>0</v>
      </c>
      <c r="R357" s="65"/>
      <c r="S357" s="67"/>
      <c r="T357" s="40"/>
      <c r="U357" s="106">
        <f>IF(EXACT(O357,Y357),M357,M357*(1-'Расчет ПРЕДЗАКАЗ'!$D$10))</f>
        <v>0</v>
      </c>
      <c r="V357" s="106">
        <f t="shared" si="144"/>
        <v>0</v>
      </c>
      <c r="W357" s="106" t="e">
        <f>IF(EXACT(O357,Y357),M357,M357*(1-#REF!))</f>
        <v>#REF!</v>
      </c>
      <c r="X357" s="106" t="e">
        <f t="shared" si="145"/>
        <v>#REF!</v>
      </c>
      <c r="Y357" s="107" t="s">
        <v>72</v>
      </c>
      <c r="Z357" s="103">
        <f t="shared" si="141"/>
        <v>0</v>
      </c>
      <c r="AA357" s="103">
        <f t="shared" si="142"/>
        <v>0</v>
      </c>
      <c r="AB357" s="128" t="str">
        <f t="shared" si="146"/>
        <v/>
      </c>
      <c r="AC357" s="128" t="e">
        <f t="shared" si="147"/>
        <v>#REF!</v>
      </c>
    </row>
    <row r="358" spans="1:29" ht="50.1" customHeight="1">
      <c r="A358" s="170"/>
      <c r="B358" s="170"/>
      <c r="C358" s="173"/>
      <c r="D358" s="173"/>
      <c r="E358" s="132"/>
      <c r="F358" s="176"/>
      <c r="G358" s="179"/>
      <c r="H358" s="190"/>
      <c r="I358" s="164"/>
      <c r="J358" s="167"/>
      <c r="K358" s="62"/>
      <c r="L358" s="63"/>
      <c r="M358" s="63"/>
      <c r="N358" s="65"/>
      <c r="O358" s="127"/>
      <c r="P358" s="100"/>
      <c r="Q358" s="63">
        <f t="shared" si="143"/>
        <v>0</v>
      </c>
      <c r="R358" s="65"/>
      <c r="S358" s="67"/>
      <c r="T358" s="40"/>
      <c r="U358" s="106">
        <f>IF(EXACT(O358,Y358),M358,M358*(1-'Расчет ПРЕДЗАКАЗ'!$D$10))</f>
        <v>0</v>
      </c>
      <c r="V358" s="106">
        <f t="shared" si="144"/>
        <v>0</v>
      </c>
      <c r="W358" s="106" t="e">
        <f>IF(EXACT(O358,Y358),M358,M358*(1-#REF!))</f>
        <v>#REF!</v>
      </c>
      <c r="X358" s="106" t="e">
        <f t="shared" si="145"/>
        <v>#REF!</v>
      </c>
      <c r="Y358" s="107" t="s">
        <v>72</v>
      </c>
      <c r="Z358" s="103">
        <f t="shared" si="141"/>
        <v>0</v>
      </c>
      <c r="AA358" s="103">
        <f t="shared" si="142"/>
        <v>0</v>
      </c>
      <c r="AB358" s="128" t="str">
        <f t="shared" si="146"/>
        <v/>
      </c>
      <c r="AC358" s="128" t="e">
        <f t="shared" si="147"/>
        <v>#REF!</v>
      </c>
    </row>
    <row r="359" spans="1:29" ht="11.25" customHeight="1" thickBot="1"/>
    <row r="360" spans="1:29" ht="50.1" customHeight="1">
      <c r="A360" s="168">
        <v>126</v>
      </c>
      <c r="B360" s="168" t="s">
        <v>1274</v>
      </c>
      <c r="C360" s="171" t="s">
        <v>1275</v>
      </c>
      <c r="D360" s="171" t="s">
        <v>77</v>
      </c>
      <c r="E360" s="130"/>
      <c r="F360" s="174" t="s">
        <v>424</v>
      </c>
      <c r="G360" s="177" t="s">
        <v>1124</v>
      </c>
      <c r="H360" s="162" t="s">
        <v>1276</v>
      </c>
      <c r="I360" s="162" t="s">
        <v>1277</v>
      </c>
      <c r="J360" s="165" t="s">
        <v>19</v>
      </c>
      <c r="K360" s="62" t="s">
        <v>104</v>
      </c>
      <c r="L360" s="63">
        <v>8550</v>
      </c>
      <c r="M360" s="63">
        <v>5346</v>
      </c>
      <c r="N360" s="142" t="s">
        <v>1278</v>
      </c>
      <c r="O360" s="127"/>
      <c r="P360" s="100"/>
      <c r="Q360" s="63">
        <f>P360*M360</f>
        <v>0</v>
      </c>
      <c r="R360" s="64"/>
      <c r="S360" s="67">
        <v>16</v>
      </c>
      <c r="T360" s="39"/>
      <c r="U360" s="106">
        <f>IF(EXACT(O360,Y360),M360,M360*(1-'Расчет ПРЕДЗАКАЗ'!$D$10))</f>
        <v>5239.08</v>
      </c>
      <c r="V360" s="106">
        <f>P360*U360</f>
        <v>0</v>
      </c>
      <c r="W360" s="106" t="e">
        <f>IF(EXACT(O360,Y360),M360,M360*(1-#REF!))</f>
        <v>#REF!</v>
      </c>
      <c r="X360" s="123" t="e">
        <f>P360*W360</f>
        <v>#REF!</v>
      </c>
      <c r="Y360" s="124" t="s">
        <v>72</v>
      </c>
      <c r="Z360" s="103">
        <f t="shared" ref="Z360:Z374" si="148">IF(EXACT(O360,Y360),Q360,0)</f>
        <v>0</v>
      </c>
      <c r="AA360" s="103">
        <f t="shared" ref="AA360:AA374" si="149">IF(Z360=0,Q360,0)</f>
        <v>0</v>
      </c>
      <c r="AB360" s="128">
        <f>IF(U360=0,"",L360/U360-1)</f>
        <v>0.63196591768020349</v>
      </c>
      <c r="AC360" s="128" t="e">
        <f>IF(W360=0,"",L360/W360-1)</f>
        <v>#REF!</v>
      </c>
    </row>
    <row r="361" spans="1:29" ht="50.1" customHeight="1">
      <c r="A361" s="169"/>
      <c r="B361" s="169"/>
      <c r="C361" s="172"/>
      <c r="D361" s="172"/>
      <c r="E361" s="131"/>
      <c r="F361" s="175"/>
      <c r="G361" s="178"/>
      <c r="H361" s="189"/>
      <c r="I361" s="163"/>
      <c r="J361" s="166"/>
      <c r="K361" s="62" t="s">
        <v>134</v>
      </c>
      <c r="L361" s="63">
        <v>8550</v>
      </c>
      <c r="M361" s="63">
        <v>5346</v>
      </c>
      <c r="N361" s="142" t="s">
        <v>1279</v>
      </c>
      <c r="O361" s="127"/>
      <c r="P361" s="100"/>
      <c r="Q361" s="63">
        <f t="shared" ref="Q361:Q374" si="150">P361*M361</f>
        <v>0</v>
      </c>
      <c r="R361" s="64"/>
      <c r="S361" s="67">
        <v>3</v>
      </c>
      <c r="T361" s="39"/>
      <c r="U361" s="106">
        <f>IF(EXACT(O361,Y361),M361,M361*(1-'Расчет ПРЕДЗАКАЗ'!$D$10))</f>
        <v>5239.08</v>
      </c>
      <c r="V361" s="106">
        <f t="shared" ref="V361:V374" si="151">P361*U361</f>
        <v>0</v>
      </c>
      <c r="W361" s="106" t="e">
        <f>IF(EXACT(O361,Y361),M361,M361*(1-#REF!))</f>
        <v>#REF!</v>
      </c>
      <c r="X361" s="106" t="e">
        <f t="shared" ref="X361:X374" si="152">P361*W361</f>
        <v>#REF!</v>
      </c>
      <c r="Y361" s="107" t="s">
        <v>72</v>
      </c>
      <c r="Z361" s="103">
        <f t="shared" si="148"/>
        <v>0</v>
      </c>
      <c r="AA361" s="103">
        <f t="shared" si="149"/>
        <v>0</v>
      </c>
      <c r="AB361" s="128">
        <f t="shared" ref="AB361:AB374" si="153">IF(U361=0,"",L361/U361-1)</f>
        <v>0.63196591768020349</v>
      </c>
      <c r="AC361" s="128" t="e">
        <f t="shared" ref="AC361:AC374" si="154">IF(W361=0,"",L361/W361-1)</f>
        <v>#REF!</v>
      </c>
    </row>
    <row r="362" spans="1:29" ht="50.1" customHeight="1">
      <c r="A362" s="169"/>
      <c r="B362" s="169"/>
      <c r="C362" s="172"/>
      <c r="D362" s="172"/>
      <c r="E362" s="131"/>
      <c r="F362" s="175"/>
      <c r="G362" s="178"/>
      <c r="H362" s="189"/>
      <c r="I362" s="163"/>
      <c r="J362" s="166"/>
      <c r="K362" s="62" t="s">
        <v>84</v>
      </c>
      <c r="L362" s="63">
        <v>8550</v>
      </c>
      <c r="M362" s="63">
        <v>5346</v>
      </c>
      <c r="N362" s="142" t="s">
        <v>1280</v>
      </c>
      <c r="O362" s="127"/>
      <c r="P362" s="100"/>
      <c r="Q362" s="63">
        <f t="shared" si="150"/>
        <v>0</v>
      </c>
      <c r="R362" s="64"/>
      <c r="S362" s="67">
        <v>52</v>
      </c>
      <c r="T362" s="39"/>
      <c r="U362" s="106">
        <f>IF(EXACT(O362,Y362),M362,M362*(1-'Расчет ПРЕДЗАКАЗ'!$D$10))</f>
        <v>5239.08</v>
      </c>
      <c r="V362" s="106">
        <f t="shared" si="151"/>
        <v>0</v>
      </c>
      <c r="W362" s="106" t="e">
        <f>IF(EXACT(O362,Y362),M362,M362*(1-#REF!))</f>
        <v>#REF!</v>
      </c>
      <c r="X362" s="106" t="e">
        <f t="shared" si="152"/>
        <v>#REF!</v>
      </c>
      <c r="Y362" s="107" t="s">
        <v>72</v>
      </c>
      <c r="Z362" s="103">
        <f t="shared" si="148"/>
        <v>0</v>
      </c>
      <c r="AA362" s="103">
        <f t="shared" si="149"/>
        <v>0</v>
      </c>
      <c r="AB362" s="128">
        <f t="shared" si="153"/>
        <v>0.63196591768020349</v>
      </c>
      <c r="AC362" s="128" t="e">
        <f t="shared" si="154"/>
        <v>#REF!</v>
      </c>
    </row>
    <row r="363" spans="1:29" ht="50.1" customHeight="1">
      <c r="A363" s="169"/>
      <c r="B363" s="169"/>
      <c r="C363" s="172"/>
      <c r="D363" s="172"/>
      <c r="E363" s="131"/>
      <c r="F363" s="175"/>
      <c r="G363" s="178"/>
      <c r="H363" s="189"/>
      <c r="I363" s="163"/>
      <c r="J363" s="166"/>
      <c r="K363" s="62" t="s">
        <v>137</v>
      </c>
      <c r="L363" s="63">
        <v>8550</v>
      </c>
      <c r="M363" s="63">
        <v>5346</v>
      </c>
      <c r="N363" s="142" t="s">
        <v>1281</v>
      </c>
      <c r="O363" s="127"/>
      <c r="P363" s="100"/>
      <c r="Q363" s="63">
        <f t="shared" si="150"/>
        <v>0</v>
      </c>
      <c r="R363" s="64"/>
      <c r="S363" s="67">
        <v>27</v>
      </c>
      <c r="T363" s="39"/>
      <c r="U363" s="106">
        <f>IF(EXACT(O363,Y363),M363,M363*(1-'Расчет ПРЕДЗАКАЗ'!$D$10))</f>
        <v>5239.08</v>
      </c>
      <c r="V363" s="106">
        <f t="shared" si="151"/>
        <v>0</v>
      </c>
      <c r="W363" s="106" t="e">
        <f>IF(EXACT(O363,Y363),M363,M363*(1-#REF!))</f>
        <v>#REF!</v>
      </c>
      <c r="X363" s="106" t="e">
        <f t="shared" si="152"/>
        <v>#REF!</v>
      </c>
      <c r="Y363" s="107" t="s">
        <v>72</v>
      </c>
      <c r="Z363" s="103">
        <f t="shared" si="148"/>
        <v>0</v>
      </c>
      <c r="AA363" s="103">
        <f t="shared" si="149"/>
        <v>0</v>
      </c>
      <c r="AB363" s="128">
        <f t="shared" si="153"/>
        <v>0.63196591768020349</v>
      </c>
      <c r="AC363" s="128" t="e">
        <f t="shared" si="154"/>
        <v>#REF!</v>
      </c>
    </row>
    <row r="364" spans="1:29" ht="50.1" customHeight="1">
      <c r="A364" s="169"/>
      <c r="B364" s="169"/>
      <c r="C364" s="172"/>
      <c r="D364" s="172"/>
      <c r="E364" s="131"/>
      <c r="F364" s="175"/>
      <c r="G364" s="178"/>
      <c r="H364" s="189"/>
      <c r="I364" s="163"/>
      <c r="J364" s="166"/>
      <c r="K364" s="62" t="s">
        <v>86</v>
      </c>
      <c r="L364" s="63">
        <v>8550</v>
      </c>
      <c r="M364" s="63">
        <v>5346</v>
      </c>
      <c r="N364" s="142" t="s">
        <v>1282</v>
      </c>
      <c r="O364" s="127"/>
      <c r="P364" s="100"/>
      <c r="Q364" s="63">
        <f t="shared" si="150"/>
        <v>0</v>
      </c>
      <c r="R364" s="64"/>
      <c r="S364" s="67">
        <v>30</v>
      </c>
      <c r="T364" s="39"/>
      <c r="U364" s="106">
        <f>IF(EXACT(O364,Y364),M364,M364*(1-'Расчет ПРЕДЗАКАЗ'!$D$10))</f>
        <v>5239.08</v>
      </c>
      <c r="V364" s="106">
        <f t="shared" si="151"/>
        <v>0</v>
      </c>
      <c r="W364" s="106" t="e">
        <f>IF(EXACT(O364,Y364),M364,M364*(1-#REF!))</f>
        <v>#REF!</v>
      </c>
      <c r="X364" s="106" t="e">
        <f t="shared" si="152"/>
        <v>#REF!</v>
      </c>
      <c r="Y364" s="107" t="s">
        <v>72</v>
      </c>
      <c r="Z364" s="103">
        <f t="shared" si="148"/>
        <v>0</v>
      </c>
      <c r="AA364" s="103">
        <f t="shared" si="149"/>
        <v>0</v>
      </c>
      <c r="AB364" s="128">
        <f t="shared" si="153"/>
        <v>0.63196591768020349</v>
      </c>
      <c r="AC364" s="128" t="e">
        <f t="shared" si="154"/>
        <v>#REF!</v>
      </c>
    </row>
    <row r="365" spans="1:29" ht="50.1" customHeight="1">
      <c r="A365" s="169"/>
      <c r="B365" s="169"/>
      <c r="C365" s="172"/>
      <c r="D365" s="172"/>
      <c r="E365" s="131"/>
      <c r="F365" s="175"/>
      <c r="G365" s="178"/>
      <c r="H365" s="189"/>
      <c r="I365" s="163"/>
      <c r="J365" s="166"/>
      <c r="K365" s="62" t="s">
        <v>88</v>
      </c>
      <c r="L365" s="63">
        <v>8550</v>
      </c>
      <c r="M365" s="63">
        <v>5346</v>
      </c>
      <c r="N365" s="142" t="s">
        <v>1283</v>
      </c>
      <c r="O365" s="127"/>
      <c r="P365" s="100"/>
      <c r="Q365" s="63">
        <f t="shared" si="150"/>
        <v>0</v>
      </c>
      <c r="R365" s="64"/>
      <c r="S365" s="67">
        <v>16</v>
      </c>
      <c r="T365" s="39"/>
      <c r="U365" s="106">
        <f>IF(EXACT(O365,Y365),M365,M365*(1-'Расчет ПРЕДЗАКАЗ'!$D$10))</f>
        <v>5239.08</v>
      </c>
      <c r="V365" s="106">
        <f t="shared" si="151"/>
        <v>0</v>
      </c>
      <c r="W365" s="106" t="e">
        <f>IF(EXACT(O365,Y365),M365,M365*(1-#REF!))</f>
        <v>#REF!</v>
      </c>
      <c r="X365" s="106" t="e">
        <f t="shared" si="152"/>
        <v>#REF!</v>
      </c>
      <c r="Y365" s="107" t="s">
        <v>72</v>
      </c>
      <c r="Z365" s="103">
        <f t="shared" si="148"/>
        <v>0</v>
      </c>
      <c r="AA365" s="103">
        <f t="shared" si="149"/>
        <v>0</v>
      </c>
      <c r="AB365" s="128">
        <f t="shared" si="153"/>
        <v>0.63196591768020349</v>
      </c>
      <c r="AC365" s="128" t="e">
        <f t="shared" si="154"/>
        <v>#REF!</v>
      </c>
    </row>
    <row r="366" spans="1:29" ht="50.1" customHeight="1">
      <c r="A366" s="169"/>
      <c r="B366" s="169"/>
      <c r="C366" s="172"/>
      <c r="D366" s="172"/>
      <c r="E366" s="131"/>
      <c r="F366" s="175"/>
      <c r="G366" s="178"/>
      <c r="H366" s="189"/>
      <c r="I366" s="163"/>
      <c r="J366" s="166"/>
      <c r="K366" s="62"/>
      <c r="L366" s="63"/>
      <c r="M366" s="63"/>
      <c r="N366" s="142"/>
      <c r="O366" s="127"/>
      <c r="P366" s="100"/>
      <c r="Q366" s="63">
        <f t="shared" si="150"/>
        <v>0</v>
      </c>
      <c r="R366" s="64"/>
      <c r="S366" s="67"/>
      <c r="T366" s="39"/>
      <c r="U366" s="106">
        <f>IF(EXACT(O366,Y366),M366,M366*(1-'Расчет ПРЕДЗАКАЗ'!$D$10))</f>
        <v>0</v>
      </c>
      <c r="V366" s="106">
        <f t="shared" si="151"/>
        <v>0</v>
      </c>
      <c r="W366" s="106" t="e">
        <f>IF(EXACT(O366,Y366),M366,M366*(1-#REF!))</f>
        <v>#REF!</v>
      </c>
      <c r="X366" s="106" t="e">
        <f t="shared" si="152"/>
        <v>#REF!</v>
      </c>
      <c r="Y366" s="107" t="s">
        <v>72</v>
      </c>
      <c r="Z366" s="103">
        <f t="shared" si="148"/>
        <v>0</v>
      </c>
      <c r="AA366" s="103">
        <f t="shared" si="149"/>
        <v>0</v>
      </c>
      <c r="AB366" s="128" t="str">
        <f t="shared" si="153"/>
        <v/>
      </c>
      <c r="AC366" s="128" t="e">
        <f t="shared" si="154"/>
        <v>#REF!</v>
      </c>
    </row>
    <row r="367" spans="1:29" ht="50.1" customHeight="1">
      <c r="A367" s="169"/>
      <c r="B367" s="169"/>
      <c r="C367" s="172"/>
      <c r="D367" s="172"/>
      <c r="E367" s="131"/>
      <c r="F367" s="175"/>
      <c r="G367" s="178"/>
      <c r="H367" s="189"/>
      <c r="I367" s="163"/>
      <c r="J367" s="166"/>
      <c r="K367" s="62"/>
      <c r="L367" s="63"/>
      <c r="M367" s="63"/>
      <c r="N367" s="142"/>
      <c r="O367" s="127"/>
      <c r="P367" s="100"/>
      <c r="Q367" s="63">
        <f t="shared" si="150"/>
        <v>0</v>
      </c>
      <c r="R367" s="64"/>
      <c r="S367" s="67"/>
      <c r="T367" s="39"/>
      <c r="U367" s="106">
        <f>IF(EXACT(O367,Y367),M367,M367*(1-'Расчет ПРЕДЗАКАЗ'!$D$10))</f>
        <v>0</v>
      </c>
      <c r="V367" s="106">
        <f t="shared" si="151"/>
        <v>0</v>
      </c>
      <c r="W367" s="106" t="e">
        <f>IF(EXACT(O367,Y367),M367,M367*(1-#REF!))</f>
        <v>#REF!</v>
      </c>
      <c r="X367" s="106" t="e">
        <f t="shared" si="152"/>
        <v>#REF!</v>
      </c>
      <c r="Y367" s="107" t="s">
        <v>72</v>
      </c>
      <c r="Z367" s="103">
        <f t="shared" si="148"/>
        <v>0</v>
      </c>
      <c r="AA367" s="103">
        <f t="shared" si="149"/>
        <v>0</v>
      </c>
      <c r="AB367" s="128" t="str">
        <f t="shared" si="153"/>
        <v/>
      </c>
      <c r="AC367" s="128" t="e">
        <f t="shared" si="154"/>
        <v>#REF!</v>
      </c>
    </row>
    <row r="368" spans="1:29" ht="50.1" customHeight="1">
      <c r="A368" s="169"/>
      <c r="B368" s="169"/>
      <c r="C368" s="172"/>
      <c r="D368" s="172"/>
      <c r="E368" s="131"/>
      <c r="F368" s="175"/>
      <c r="G368" s="178"/>
      <c r="H368" s="189"/>
      <c r="I368" s="163"/>
      <c r="J368" s="166"/>
      <c r="K368" s="62"/>
      <c r="L368" s="63"/>
      <c r="M368" s="63"/>
      <c r="N368" s="142"/>
      <c r="O368" s="127"/>
      <c r="P368" s="100"/>
      <c r="Q368" s="63">
        <f t="shared" si="150"/>
        <v>0</v>
      </c>
      <c r="R368" s="64"/>
      <c r="S368" s="67"/>
      <c r="T368" s="39"/>
      <c r="U368" s="106">
        <f>IF(EXACT(O368,Y368),M368,M368*(1-'Расчет ПРЕДЗАКАЗ'!$D$10))</f>
        <v>0</v>
      </c>
      <c r="V368" s="106">
        <f t="shared" si="151"/>
        <v>0</v>
      </c>
      <c r="W368" s="106" t="e">
        <f>IF(EXACT(O368,Y368),M368,M368*(1-#REF!))</f>
        <v>#REF!</v>
      </c>
      <c r="X368" s="106" t="e">
        <f t="shared" si="152"/>
        <v>#REF!</v>
      </c>
      <c r="Y368" s="107" t="s">
        <v>72</v>
      </c>
      <c r="Z368" s="103">
        <f t="shared" si="148"/>
        <v>0</v>
      </c>
      <c r="AA368" s="103">
        <f t="shared" si="149"/>
        <v>0</v>
      </c>
      <c r="AB368" s="128" t="str">
        <f t="shared" si="153"/>
        <v/>
      </c>
      <c r="AC368" s="128" t="e">
        <f t="shared" si="154"/>
        <v>#REF!</v>
      </c>
    </row>
    <row r="369" spans="1:29" ht="50.1" customHeight="1">
      <c r="A369" s="169"/>
      <c r="B369" s="169"/>
      <c r="C369" s="172"/>
      <c r="D369" s="172"/>
      <c r="E369" s="131"/>
      <c r="F369" s="175"/>
      <c r="G369" s="178"/>
      <c r="H369" s="189"/>
      <c r="I369" s="163"/>
      <c r="J369" s="166"/>
      <c r="K369" s="62"/>
      <c r="L369" s="63"/>
      <c r="M369" s="63"/>
      <c r="N369" s="143"/>
      <c r="O369" s="127"/>
      <c r="P369" s="100"/>
      <c r="Q369" s="63">
        <f t="shared" si="150"/>
        <v>0</v>
      </c>
      <c r="R369" s="65"/>
      <c r="S369" s="67"/>
      <c r="T369" s="40"/>
      <c r="U369" s="106">
        <f>IF(EXACT(O369,Y369),M369,M369*(1-'Расчет ПРЕДЗАКАЗ'!$D$10))</f>
        <v>0</v>
      </c>
      <c r="V369" s="106">
        <f t="shared" si="151"/>
        <v>0</v>
      </c>
      <c r="W369" s="106" t="e">
        <f>IF(EXACT(O369,Y369),M369,M369*(1-#REF!))</f>
        <v>#REF!</v>
      </c>
      <c r="X369" s="106" t="e">
        <f t="shared" si="152"/>
        <v>#REF!</v>
      </c>
      <c r="Y369" s="107" t="s">
        <v>72</v>
      </c>
      <c r="Z369" s="103">
        <f t="shared" si="148"/>
        <v>0</v>
      </c>
      <c r="AA369" s="103">
        <f t="shared" si="149"/>
        <v>0</v>
      </c>
      <c r="AB369" s="128" t="str">
        <f t="shared" si="153"/>
        <v/>
      </c>
      <c r="AC369" s="128" t="e">
        <f t="shared" si="154"/>
        <v>#REF!</v>
      </c>
    </row>
    <row r="370" spans="1:29" ht="50.1" customHeight="1">
      <c r="A370" s="169"/>
      <c r="B370" s="169"/>
      <c r="C370" s="172"/>
      <c r="D370" s="172"/>
      <c r="E370" s="131"/>
      <c r="F370" s="175"/>
      <c r="G370" s="178"/>
      <c r="H370" s="189"/>
      <c r="I370" s="163"/>
      <c r="J370" s="166"/>
      <c r="K370" s="62"/>
      <c r="L370" s="63"/>
      <c r="M370" s="63"/>
      <c r="N370" s="143"/>
      <c r="O370" s="127"/>
      <c r="P370" s="100"/>
      <c r="Q370" s="63">
        <f t="shared" si="150"/>
        <v>0</v>
      </c>
      <c r="R370" s="65"/>
      <c r="S370" s="67"/>
      <c r="T370" s="40"/>
      <c r="U370" s="106">
        <f>IF(EXACT(O370,Y370),M370,M370*(1-'Расчет ПРЕДЗАКАЗ'!$D$10))</f>
        <v>0</v>
      </c>
      <c r="V370" s="106">
        <f t="shared" si="151"/>
        <v>0</v>
      </c>
      <c r="W370" s="106" t="e">
        <f>IF(EXACT(O370,Y370),M370,M370*(1-#REF!))</f>
        <v>#REF!</v>
      </c>
      <c r="X370" s="106" t="e">
        <f t="shared" si="152"/>
        <v>#REF!</v>
      </c>
      <c r="Y370" s="107" t="s">
        <v>72</v>
      </c>
      <c r="Z370" s="103">
        <f t="shared" si="148"/>
        <v>0</v>
      </c>
      <c r="AA370" s="103">
        <f t="shared" si="149"/>
        <v>0</v>
      </c>
      <c r="AB370" s="128" t="str">
        <f t="shared" si="153"/>
        <v/>
      </c>
      <c r="AC370" s="128" t="e">
        <f t="shared" si="154"/>
        <v>#REF!</v>
      </c>
    </row>
    <row r="371" spans="1:29" ht="50.1" customHeight="1">
      <c r="A371" s="169"/>
      <c r="B371" s="169"/>
      <c r="C371" s="172"/>
      <c r="D371" s="172"/>
      <c r="E371" s="131"/>
      <c r="F371" s="175"/>
      <c r="G371" s="178"/>
      <c r="H371" s="189"/>
      <c r="I371" s="163"/>
      <c r="J371" s="166"/>
      <c r="K371" s="62"/>
      <c r="L371" s="63"/>
      <c r="M371" s="63"/>
      <c r="N371" s="65"/>
      <c r="O371" s="127"/>
      <c r="P371" s="100"/>
      <c r="Q371" s="63">
        <f t="shared" si="150"/>
        <v>0</v>
      </c>
      <c r="R371" s="65"/>
      <c r="S371" s="67"/>
      <c r="T371" s="40"/>
      <c r="U371" s="106">
        <f>IF(EXACT(O371,Y371),M371,M371*(1-'Расчет ПРЕДЗАКАЗ'!$D$10))</f>
        <v>0</v>
      </c>
      <c r="V371" s="106">
        <f t="shared" si="151"/>
        <v>0</v>
      </c>
      <c r="W371" s="106" t="e">
        <f>IF(EXACT(O371,Y371),M371,M371*(1-#REF!))</f>
        <v>#REF!</v>
      </c>
      <c r="X371" s="106" t="e">
        <f t="shared" si="152"/>
        <v>#REF!</v>
      </c>
      <c r="Y371" s="107" t="s">
        <v>72</v>
      </c>
      <c r="Z371" s="103">
        <f t="shared" si="148"/>
        <v>0</v>
      </c>
      <c r="AA371" s="103">
        <f t="shared" si="149"/>
        <v>0</v>
      </c>
      <c r="AB371" s="128" t="str">
        <f t="shared" si="153"/>
        <v/>
      </c>
      <c r="AC371" s="128" t="e">
        <f t="shared" si="154"/>
        <v>#REF!</v>
      </c>
    </row>
    <row r="372" spans="1:29" ht="50.1" customHeight="1">
      <c r="A372" s="169"/>
      <c r="B372" s="169"/>
      <c r="C372" s="172"/>
      <c r="D372" s="172"/>
      <c r="E372" s="131"/>
      <c r="F372" s="175"/>
      <c r="G372" s="178"/>
      <c r="H372" s="189"/>
      <c r="I372" s="163"/>
      <c r="J372" s="166"/>
      <c r="K372" s="62"/>
      <c r="L372" s="63"/>
      <c r="M372" s="63"/>
      <c r="N372" s="65"/>
      <c r="O372" s="127"/>
      <c r="P372" s="100"/>
      <c r="Q372" s="63">
        <f t="shared" si="150"/>
        <v>0</v>
      </c>
      <c r="R372" s="65"/>
      <c r="S372" s="67"/>
      <c r="T372" s="40"/>
      <c r="U372" s="106">
        <f>IF(EXACT(O372,Y372),M372,M372*(1-'Расчет ПРЕДЗАКАЗ'!$D$10))</f>
        <v>0</v>
      </c>
      <c r="V372" s="106">
        <f t="shared" si="151"/>
        <v>0</v>
      </c>
      <c r="W372" s="106" t="e">
        <f>IF(EXACT(O372,Y372),M372,M372*(1-#REF!))</f>
        <v>#REF!</v>
      </c>
      <c r="X372" s="106" t="e">
        <f t="shared" si="152"/>
        <v>#REF!</v>
      </c>
      <c r="Y372" s="107" t="s">
        <v>72</v>
      </c>
      <c r="Z372" s="103">
        <f t="shared" si="148"/>
        <v>0</v>
      </c>
      <c r="AA372" s="103">
        <f t="shared" si="149"/>
        <v>0</v>
      </c>
      <c r="AB372" s="128" t="str">
        <f t="shared" si="153"/>
        <v/>
      </c>
      <c r="AC372" s="128" t="e">
        <f t="shared" si="154"/>
        <v>#REF!</v>
      </c>
    </row>
    <row r="373" spans="1:29" ht="50.1" customHeight="1">
      <c r="A373" s="169"/>
      <c r="B373" s="169"/>
      <c r="C373" s="172"/>
      <c r="D373" s="172"/>
      <c r="E373" s="131"/>
      <c r="F373" s="175"/>
      <c r="G373" s="178"/>
      <c r="H373" s="189"/>
      <c r="I373" s="163"/>
      <c r="J373" s="166"/>
      <c r="K373" s="62"/>
      <c r="L373" s="63"/>
      <c r="M373" s="63"/>
      <c r="N373" s="65"/>
      <c r="O373" s="127"/>
      <c r="P373" s="100"/>
      <c r="Q373" s="63">
        <f t="shared" si="150"/>
        <v>0</v>
      </c>
      <c r="R373" s="65"/>
      <c r="S373" s="67"/>
      <c r="T373" s="40"/>
      <c r="U373" s="106">
        <f>IF(EXACT(O373,Y373),M373,M373*(1-'Расчет ПРЕДЗАКАЗ'!$D$10))</f>
        <v>0</v>
      </c>
      <c r="V373" s="106">
        <f t="shared" si="151"/>
        <v>0</v>
      </c>
      <c r="W373" s="106" t="e">
        <f>IF(EXACT(O373,Y373),M373,M373*(1-#REF!))</f>
        <v>#REF!</v>
      </c>
      <c r="X373" s="106" t="e">
        <f t="shared" si="152"/>
        <v>#REF!</v>
      </c>
      <c r="Y373" s="107" t="s">
        <v>72</v>
      </c>
      <c r="Z373" s="103">
        <f t="shared" si="148"/>
        <v>0</v>
      </c>
      <c r="AA373" s="103">
        <f t="shared" si="149"/>
        <v>0</v>
      </c>
      <c r="AB373" s="128" t="str">
        <f t="shared" si="153"/>
        <v/>
      </c>
      <c r="AC373" s="128" t="e">
        <f t="shared" si="154"/>
        <v>#REF!</v>
      </c>
    </row>
    <row r="374" spans="1:29" ht="50.1" customHeight="1">
      <c r="A374" s="170"/>
      <c r="B374" s="170"/>
      <c r="C374" s="173"/>
      <c r="D374" s="173"/>
      <c r="E374" s="132"/>
      <c r="F374" s="176"/>
      <c r="G374" s="179"/>
      <c r="H374" s="190"/>
      <c r="I374" s="164"/>
      <c r="J374" s="167"/>
      <c r="K374" s="62"/>
      <c r="L374" s="63"/>
      <c r="M374" s="63"/>
      <c r="N374" s="65"/>
      <c r="O374" s="127"/>
      <c r="P374" s="100"/>
      <c r="Q374" s="63">
        <f t="shared" si="150"/>
        <v>0</v>
      </c>
      <c r="R374" s="65"/>
      <c r="S374" s="67"/>
      <c r="T374" s="40"/>
      <c r="U374" s="106">
        <f>IF(EXACT(O374,Y374),M374,M374*(1-'Расчет ПРЕДЗАКАЗ'!$D$10))</f>
        <v>0</v>
      </c>
      <c r="V374" s="106">
        <f t="shared" si="151"/>
        <v>0</v>
      </c>
      <c r="W374" s="106" t="e">
        <f>IF(EXACT(O374,Y374),M374,M374*(1-#REF!))</f>
        <v>#REF!</v>
      </c>
      <c r="X374" s="106" t="e">
        <f t="shared" si="152"/>
        <v>#REF!</v>
      </c>
      <c r="Y374" s="107" t="s">
        <v>72</v>
      </c>
      <c r="Z374" s="103">
        <f t="shared" si="148"/>
        <v>0</v>
      </c>
      <c r="AA374" s="103">
        <f t="shared" si="149"/>
        <v>0</v>
      </c>
      <c r="AB374" s="128" t="str">
        <f t="shared" si="153"/>
        <v/>
      </c>
      <c r="AC374" s="128" t="e">
        <f t="shared" si="154"/>
        <v>#REF!</v>
      </c>
    </row>
    <row r="375" spans="1:29" ht="11.25" customHeight="1" thickBot="1"/>
    <row r="376" spans="1:29" ht="50.1" customHeight="1">
      <c r="A376" s="168">
        <v>127</v>
      </c>
      <c r="B376" s="168" t="s">
        <v>1284</v>
      </c>
      <c r="C376" s="171" t="s">
        <v>1285</v>
      </c>
      <c r="D376" s="171" t="s">
        <v>77</v>
      </c>
      <c r="E376" s="130"/>
      <c r="F376" s="174" t="s">
        <v>424</v>
      </c>
      <c r="G376" s="177" t="s">
        <v>1267</v>
      </c>
      <c r="H376" s="162" t="s">
        <v>1286</v>
      </c>
      <c r="I376" s="162" t="s">
        <v>1287</v>
      </c>
      <c r="J376" s="165" t="s">
        <v>19</v>
      </c>
      <c r="K376" s="62" t="s">
        <v>104</v>
      </c>
      <c r="L376" s="63">
        <v>7670</v>
      </c>
      <c r="M376" s="63">
        <v>4790</v>
      </c>
      <c r="N376" s="142" t="s">
        <v>1288</v>
      </c>
      <c r="O376" s="127"/>
      <c r="P376" s="100"/>
      <c r="Q376" s="63">
        <f>P376*M376</f>
        <v>0</v>
      </c>
      <c r="R376" s="64"/>
      <c r="S376" s="67">
        <v>8</v>
      </c>
      <c r="T376" s="39"/>
      <c r="U376" s="106">
        <f>IF(EXACT(O376,Y376),M376,M376*(1-'Расчет ПРЕДЗАКАЗ'!$D$10))</f>
        <v>4694.2</v>
      </c>
      <c r="V376" s="106">
        <f>P376*U376</f>
        <v>0</v>
      </c>
      <c r="W376" s="106" t="e">
        <f>IF(EXACT(O376,Y376),M376,M376*(1-#REF!))</f>
        <v>#REF!</v>
      </c>
      <c r="X376" s="123" t="e">
        <f>P376*W376</f>
        <v>#REF!</v>
      </c>
      <c r="Y376" s="124" t="s">
        <v>72</v>
      </c>
      <c r="Z376" s="103">
        <f t="shared" ref="Z376:Z390" si="155">IF(EXACT(O376,Y376),Q376,0)</f>
        <v>0</v>
      </c>
      <c r="AA376" s="103">
        <f t="shared" ref="AA376:AA390" si="156">IF(Z376=0,Q376,0)</f>
        <v>0</v>
      </c>
      <c r="AB376" s="128">
        <f>IF(U376=0,"",L376/U376-1)</f>
        <v>0.63393123428912279</v>
      </c>
      <c r="AC376" s="128" t="e">
        <f>IF(W376=0,"",L376/W376-1)</f>
        <v>#REF!</v>
      </c>
    </row>
    <row r="377" spans="1:29" ht="50.1" customHeight="1">
      <c r="A377" s="169"/>
      <c r="B377" s="169"/>
      <c r="C377" s="172"/>
      <c r="D377" s="172"/>
      <c r="E377" s="131"/>
      <c r="F377" s="175"/>
      <c r="G377" s="178"/>
      <c r="H377" s="189"/>
      <c r="I377" s="163"/>
      <c r="J377" s="166"/>
      <c r="K377" s="62" t="s">
        <v>84</v>
      </c>
      <c r="L377" s="63">
        <v>7670</v>
      </c>
      <c r="M377" s="63">
        <v>4790</v>
      </c>
      <c r="N377" s="142" t="s">
        <v>1289</v>
      </c>
      <c r="O377" s="127"/>
      <c r="P377" s="100"/>
      <c r="Q377" s="63">
        <f t="shared" ref="Q377:Q390" si="157">P377*M377</f>
        <v>0</v>
      </c>
      <c r="R377" s="64"/>
      <c r="S377" s="67">
        <v>1</v>
      </c>
      <c r="T377" s="39"/>
      <c r="U377" s="106">
        <f>IF(EXACT(O377,Y377),M377,M377*(1-'Расчет ПРЕДЗАКАЗ'!$D$10))</f>
        <v>4694.2</v>
      </c>
      <c r="V377" s="106">
        <f t="shared" ref="V377:V390" si="158">P377*U377</f>
        <v>0</v>
      </c>
      <c r="W377" s="106" t="e">
        <f>IF(EXACT(O377,Y377),M377,M377*(1-#REF!))</f>
        <v>#REF!</v>
      </c>
      <c r="X377" s="106" t="e">
        <f t="shared" ref="X377:X390" si="159">P377*W377</f>
        <v>#REF!</v>
      </c>
      <c r="Y377" s="107" t="s">
        <v>72</v>
      </c>
      <c r="Z377" s="103">
        <f t="shared" si="155"/>
        <v>0</v>
      </c>
      <c r="AA377" s="103">
        <f t="shared" si="156"/>
        <v>0</v>
      </c>
      <c r="AB377" s="128">
        <f t="shared" ref="AB377:AB390" si="160">IF(U377=0,"",L377/U377-1)</f>
        <v>0.63393123428912279</v>
      </c>
      <c r="AC377" s="128" t="e">
        <f t="shared" ref="AC377:AC390" si="161">IF(W377=0,"",L377/W377-1)</f>
        <v>#REF!</v>
      </c>
    </row>
    <row r="378" spans="1:29" ht="50.1" customHeight="1">
      <c r="A378" s="169"/>
      <c r="B378" s="169"/>
      <c r="C378" s="172"/>
      <c r="D378" s="172"/>
      <c r="E378" s="131"/>
      <c r="F378" s="175"/>
      <c r="G378" s="178"/>
      <c r="H378" s="189"/>
      <c r="I378" s="163"/>
      <c r="J378" s="166"/>
      <c r="K378" s="62" t="s">
        <v>137</v>
      </c>
      <c r="L378" s="63">
        <v>7670</v>
      </c>
      <c r="M378" s="63">
        <v>4790</v>
      </c>
      <c r="N378" s="142" t="s">
        <v>1290</v>
      </c>
      <c r="O378" s="127"/>
      <c r="P378" s="100"/>
      <c r="Q378" s="63">
        <f t="shared" si="157"/>
        <v>0</v>
      </c>
      <c r="R378" s="64"/>
      <c r="S378" s="67">
        <v>8</v>
      </c>
      <c r="T378" s="39"/>
      <c r="U378" s="106">
        <f>IF(EXACT(O378,Y378),M378,M378*(1-'Расчет ПРЕДЗАКАЗ'!$D$10))</f>
        <v>4694.2</v>
      </c>
      <c r="V378" s="106">
        <f t="shared" si="158"/>
        <v>0</v>
      </c>
      <c r="W378" s="106" t="e">
        <f>IF(EXACT(O378,Y378),M378,M378*(1-#REF!))</f>
        <v>#REF!</v>
      </c>
      <c r="X378" s="106" t="e">
        <f t="shared" si="159"/>
        <v>#REF!</v>
      </c>
      <c r="Y378" s="107" t="s">
        <v>72</v>
      </c>
      <c r="Z378" s="103">
        <f t="shared" si="155"/>
        <v>0</v>
      </c>
      <c r="AA378" s="103">
        <f t="shared" si="156"/>
        <v>0</v>
      </c>
      <c r="AB378" s="128">
        <f t="shared" si="160"/>
        <v>0.63393123428912279</v>
      </c>
      <c r="AC378" s="128" t="e">
        <f t="shared" si="161"/>
        <v>#REF!</v>
      </c>
    </row>
    <row r="379" spans="1:29" ht="50.1" customHeight="1">
      <c r="A379" s="169"/>
      <c r="B379" s="169"/>
      <c r="C379" s="172"/>
      <c r="D379" s="172"/>
      <c r="E379" s="131"/>
      <c r="F379" s="175"/>
      <c r="G379" s="178"/>
      <c r="H379" s="189"/>
      <c r="I379" s="163"/>
      <c r="J379" s="166"/>
      <c r="K379" s="62" t="s">
        <v>88</v>
      </c>
      <c r="L379" s="63">
        <v>7670</v>
      </c>
      <c r="M379" s="63">
        <v>4790</v>
      </c>
      <c r="N379" s="142" t="s">
        <v>1291</v>
      </c>
      <c r="O379" s="127"/>
      <c r="P379" s="100"/>
      <c r="Q379" s="63">
        <f t="shared" si="157"/>
        <v>0</v>
      </c>
      <c r="R379" s="64"/>
      <c r="S379" s="67">
        <v>10</v>
      </c>
      <c r="T379" s="39"/>
      <c r="U379" s="106">
        <f>IF(EXACT(O379,Y379),M379,M379*(1-'Расчет ПРЕДЗАКАЗ'!$D$10))</f>
        <v>4694.2</v>
      </c>
      <c r="V379" s="106">
        <f t="shared" si="158"/>
        <v>0</v>
      </c>
      <c r="W379" s="106" t="e">
        <f>IF(EXACT(O379,Y379),M379,M379*(1-#REF!))</f>
        <v>#REF!</v>
      </c>
      <c r="X379" s="106" t="e">
        <f t="shared" si="159"/>
        <v>#REF!</v>
      </c>
      <c r="Y379" s="107" t="s">
        <v>72</v>
      </c>
      <c r="Z379" s="103">
        <f t="shared" si="155"/>
        <v>0</v>
      </c>
      <c r="AA379" s="103">
        <f t="shared" si="156"/>
        <v>0</v>
      </c>
      <c r="AB379" s="128">
        <f t="shared" si="160"/>
        <v>0.63393123428912279</v>
      </c>
      <c r="AC379" s="128" t="e">
        <f t="shared" si="161"/>
        <v>#REF!</v>
      </c>
    </row>
    <row r="380" spans="1:29" ht="50.1" customHeight="1">
      <c r="A380" s="169"/>
      <c r="B380" s="169"/>
      <c r="C380" s="172"/>
      <c r="D380" s="172"/>
      <c r="E380" s="131"/>
      <c r="F380" s="175"/>
      <c r="G380" s="178"/>
      <c r="H380" s="189"/>
      <c r="I380" s="163"/>
      <c r="J380" s="166"/>
      <c r="K380" s="62"/>
      <c r="L380" s="63"/>
      <c r="M380" s="63"/>
      <c r="N380" s="142"/>
      <c r="O380" s="127"/>
      <c r="P380" s="100"/>
      <c r="Q380" s="63">
        <f t="shared" si="157"/>
        <v>0</v>
      </c>
      <c r="R380" s="64"/>
      <c r="S380" s="67"/>
      <c r="T380" s="39"/>
      <c r="U380" s="106">
        <f>IF(EXACT(O380,Y380),M380,M380*(1-'Расчет ПРЕДЗАКАЗ'!$D$10))</f>
        <v>0</v>
      </c>
      <c r="V380" s="106">
        <f t="shared" si="158"/>
        <v>0</v>
      </c>
      <c r="W380" s="106" t="e">
        <f>IF(EXACT(O380,Y380),M380,M380*(1-#REF!))</f>
        <v>#REF!</v>
      </c>
      <c r="X380" s="106" t="e">
        <f t="shared" si="159"/>
        <v>#REF!</v>
      </c>
      <c r="Y380" s="107" t="s">
        <v>72</v>
      </c>
      <c r="Z380" s="103">
        <f t="shared" si="155"/>
        <v>0</v>
      </c>
      <c r="AA380" s="103">
        <f t="shared" si="156"/>
        <v>0</v>
      </c>
      <c r="AB380" s="128" t="str">
        <f t="shared" si="160"/>
        <v/>
      </c>
      <c r="AC380" s="128" t="e">
        <f t="shared" si="161"/>
        <v>#REF!</v>
      </c>
    </row>
    <row r="381" spans="1:29" ht="50.1" customHeight="1">
      <c r="A381" s="169"/>
      <c r="B381" s="169"/>
      <c r="C381" s="172"/>
      <c r="D381" s="172"/>
      <c r="E381" s="131"/>
      <c r="F381" s="175"/>
      <c r="G381" s="178"/>
      <c r="H381" s="189"/>
      <c r="I381" s="163"/>
      <c r="J381" s="166"/>
      <c r="K381" s="62"/>
      <c r="L381" s="63"/>
      <c r="M381" s="63"/>
      <c r="N381" s="142"/>
      <c r="O381" s="127"/>
      <c r="P381" s="100"/>
      <c r="Q381" s="63">
        <f t="shared" si="157"/>
        <v>0</v>
      </c>
      <c r="R381" s="64"/>
      <c r="S381" s="67"/>
      <c r="T381" s="39"/>
      <c r="U381" s="106">
        <f>IF(EXACT(O381,Y381),M381,M381*(1-'Расчет ПРЕДЗАКАЗ'!$D$10))</f>
        <v>0</v>
      </c>
      <c r="V381" s="106">
        <f t="shared" si="158"/>
        <v>0</v>
      </c>
      <c r="W381" s="106" t="e">
        <f>IF(EXACT(O381,Y381),M381,M381*(1-#REF!))</f>
        <v>#REF!</v>
      </c>
      <c r="X381" s="106" t="e">
        <f t="shared" si="159"/>
        <v>#REF!</v>
      </c>
      <c r="Y381" s="107" t="s">
        <v>72</v>
      </c>
      <c r="Z381" s="103">
        <f t="shared" si="155"/>
        <v>0</v>
      </c>
      <c r="AA381" s="103">
        <f t="shared" si="156"/>
        <v>0</v>
      </c>
      <c r="AB381" s="128" t="str">
        <f t="shared" si="160"/>
        <v/>
      </c>
      <c r="AC381" s="128" t="e">
        <f t="shared" si="161"/>
        <v>#REF!</v>
      </c>
    </row>
    <row r="382" spans="1:29" ht="50.1" customHeight="1">
      <c r="A382" s="169"/>
      <c r="B382" s="169"/>
      <c r="C382" s="172"/>
      <c r="D382" s="172"/>
      <c r="E382" s="131"/>
      <c r="F382" s="175"/>
      <c r="G382" s="178"/>
      <c r="H382" s="189"/>
      <c r="I382" s="163"/>
      <c r="J382" s="166"/>
      <c r="K382" s="62"/>
      <c r="L382" s="63"/>
      <c r="M382" s="63"/>
      <c r="N382" s="142"/>
      <c r="O382" s="127"/>
      <c r="P382" s="100"/>
      <c r="Q382" s="63">
        <f t="shared" si="157"/>
        <v>0</v>
      </c>
      <c r="R382" s="64"/>
      <c r="S382" s="67"/>
      <c r="T382" s="39"/>
      <c r="U382" s="106">
        <f>IF(EXACT(O382,Y382),M382,M382*(1-'Расчет ПРЕДЗАКАЗ'!$D$10))</f>
        <v>0</v>
      </c>
      <c r="V382" s="106">
        <f t="shared" si="158"/>
        <v>0</v>
      </c>
      <c r="W382" s="106" t="e">
        <f>IF(EXACT(O382,Y382),M382,M382*(1-#REF!))</f>
        <v>#REF!</v>
      </c>
      <c r="X382" s="106" t="e">
        <f t="shared" si="159"/>
        <v>#REF!</v>
      </c>
      <c r="Y382" s="107" t="s">
        <v>72</v>
      </c>
      <c r="Z382" s="103">
        <f t="shared" si="155"/>
        <v>0</v>
      </c>
      <c r="AA382" s="103">
        <f t="shared" si="156"/>
        <v>0</v>
      </c>
      <c r="AB382" s="128" t="str">
        <f t="shared" si="160"/>
        <v/>
      </c>
      <c r="AC382" s="128" t="e">
        <f t="shared" si="161"/>
        <v>#REF!</v>
      </c>
    </row>
    <row r="383" spans="1:29" ht="50.1" customHeight="1">
      <c r="A383" s="169"/>
      <c r="B383" s="169"/>
      <c r="C383" s="172"/>
      <c r="D383" s="172"/>
      <c r="E383" s="131"/>
      <c r="F383" s="175"/>
      <c r="G383" s="178"/>
      <c r="H383" s="189"/>
      <c r="I383" s="163"/>
      <c r="J383" s="166"/>
      <c r="K383" s="62"/>
      <c r="L383" s="63"/>
      <c r="M383" s="63"/>
      <c r="N383" s="142"/>
      <c r="O383" s="127"/>
      <c r="P383" s="100"/>
      <c r="Q383" s="63">
        <f t="shared" si="157"/>
        <v>0</v>
      </c>
      <c r="R383" s="64"/>
      <c r="S383" s="67"/>
      <c r="T383" s="39"/>
      <c r="U383" s="106">
        <f>IF(EXACT(O383,Y383),M383,M383*(1-'Расчет ПРЕДЗАКАЗ'!$D$10))</f>
        <v>0</v>
      </c>
      <c r="V383" s="106">
        <f t="shared" si="158"/>
        <v>0</v>
      </c>
      <c r="W383" s="106" t="e">
        <f>IF(EXACT(O383,Y383),M383,M383*(1-#REF!))</f>
        <v>#REF!</v>
      </c>
      <c r="X383" s="106" t="e">
        <f t="shared" si="159"/>
        <v>#REF!</v>
      </c>
      <c r="Y383" s="107" t="s">
        <v>72</v>
      </c>
      <c r="Z383" s="103">
        <f t="shared" si="155"/>
        <v>0</v>
      </c>
      <c r="AA383" s="103">
        <f t="shared" si="156"/>
        <v>0</v>
      </c>
      <c r="AB383" s="128" t="str">
        <f t="shared" si="160"/>
        <v/>
      </c>
      <c r="AC383" s="128" t="e">
        <f t="shared" si="161"/>
        <v>#REF!</v>
      </c>
    </row>
    <row r="384" spans="1:29" ht="50.1" customHeight="1">
      <c r="A384" s="169"/>
      <c r="B384" s="169"/>
      <c r="C384" s="172"/>
      <c r="D384" s="172"/>
      <c r="E384" s="131"/>
      <c r="F384" s="175"/>
      <c r="G384" s="178"/>
      <c r="H384" s="189"/>
      <c r="I384" s="163"/>
      <c r="J384" s="166"/>
      <c r="K384" s="62"/>
      <c r="L384" s="63"/>
      <c r="M384" s="63"/>
      <c r="N384" s="142"/>
      <c r="O384" s="127"/>
      <c r="P384" s="100"/>
      <c r="Q384" s="63">
        <f t="shared" si="157"/>
        <v>0</v>
      </c>
      <c r="R384" s="64"/>
      <c r="S384" s="67"/>
      <c r="T384" s="39"/>
      <c r="U384" s="106">
        <f>IF(EXACT(O384,Y384),M384,M384*(1-'Расчет ПРЕДЗАКАЗ'!$D$10))</f>
        <v>0</v>
      </c>
      <c r="V384" s="106">
        <f t="shared" si="158"/>
        <v>0</v>
      </c>
      <c r="W384" s="106" t="e">
        <f>IF(EXACT(O384,Y384),M384,M384*(1-#REF!))</f>
        <v>#REF!</v>
      </c>
      <c r="X384" s="106" t="e">
        <f t="shared" si="159"/>
        <v>#REF!</v>
      </c>
      <c r="Y384" s="107" t="s">
        <v>72</v>
      </c>
      <c r="Z384" s="103">
        <f t="shared" si="155"/>
        <v>0</v>
      </c>
      <c r="AA384" s="103">
        <f t="shared" si="156"/>
        <v>0</v>
      </c>
      <c r="AB384" s="128" t="str">
        <f t="shared" si="160"/>
        <v/>
      </c>
      <c r="AC384" s="128" t="e">
        <f t="shared" si="161"/>
        <v>#REF!</v>
      </c>
    </row>
    <row r="385" spans="1:29" ht="50.1" customHeight="1">
      <c r="A385" s="169"/>
      <c r="B385" s="169"/>
      <c r="C385" s="172"/>
      <c r="D385" s="172"/>
      <c r="E385" s="131"/>
      <c r="F385" s="175"/>
      <c r="G385" s="178"/>
      <c r="H385" s="189"/>
      <c r="I385" s="163"/>
      <c r="J385" s="166"/>
      <c r="K385" s="62"/>
      <c r="L385" s="63"/>
      <c r="M385" s="63"/>
      <c r="N385" s="143"/>
      <c r="O385" s="127"/>
      <c r="P385" s="100"/>
      <c r="Q385" s="63">
        <f t="shared" si="157"/>
        <v>0</v>
      </c>
      <c r="R385" s="65"/>
      <c r="S385" s="67"/>
      <c r="T385" s="40"/>
      <c r="U385" s="106">
        <f>IF(EXACT(O385,Y385),M385,M385*(1-'Расчет ПРЕДЗАКАЗ'!$D$10))</f>
        <v>0</v>
      </c>
      <c r="V385" s="106">
        <f t="shared" si="158"/>
        <v>0</v>
      </c>
      <c r="W385" s="106" t="e">
        <f>IF(EXACT(O385,Y385),M385,M385*(1-#REF!))</f>
        <v>#REF!</v>
      </c>
      <c r="X385" s="106" t="e">
        <f t="shared" si="159"/>
        <v>#REF!</v>
      </c>
      <c r="Y385" s="107" t="s">
        <v>72</v>
      </c>
      <c r="Z385" s="103">
        <f t="shared" si="155"/>
        <v>0</v>
      </c>
      <c r="AA385" s="103">
        <f t="shared" si="156"/>
        <v>0</v>
      </c>
      <c r="AB385" s="128" t="str">
        <f t="shared" si="160"/>
        <v/>
      </c>
      <c r="AC385" s="128" t="e">
        <f t="shared" si="161"/>
        <v>#REF!</v>
      </c>
    </row>
    <row r="386" spans="1:29" ht="50.1" customHeight="1">
      <c r="A386" s="169"/>
      <c r="B386" s="169"/>
      <c r="C386" s="172"/>
      <c r="D386" s="172"/>
      <c r="E386" s="131"/>
      <c r="F386" s="175"/>
      <c r="G386" s="178"/>
      <c r="H386" s="189"/>
      <c r="I386" s="163"/>
      <c r="J386" s="166"/>
      <c r="K386" s="62"/>
      <c r="L386" s="63"/>
      <c r="M386" s="63"/>
      <c r="N386" s="143"/>
      <c r="O386" s="127"/>
      <c r="P386" s="100"/>
      <c r="Q386" s="63">
        <f t="shared" si="157"/>
        <v>0</v>
      </c>
      <c r="R386" s="65"/>
      <c r="S386" s="67"/>
      <c r="T386" s="40"/>
      <c r="U386" s="106">
        <f>IF(EXACT(O386,Y386),M386,M386*(1-'Расчет ПРЕДЗАКАЗ'!$D$10))</f>
        <v>0</v>
      </c>
      <c r="V386" s="106">
        <f t="shared" si="158"/>
        <v>0</v>
      </c>
      <c r="W386" s="106" t="e">
        <f>IF(EXACT(O386,Y386),M386,M386*(1-#REF!))</f>
        <v>#REF!</v>
      </c>
      <c r="X386" s="106" t="e">
        <f t="shared" si="159"/>
        <v>#REF!</v>
      </c>
      <c r="Y386" s="107" t="s">
        <v>72</v>
      </c>
      <c r="Z386" s="103">
        <f t="shared" si="155"/>
        <v>0</v>
      </c>
      <c r="AA386" s="103">
        <f t="shared" si="156"/>
        <v>0</v>
      </c>
      <c r="AB386" s="128" t="str">
        <f t="shared" si="160"/>
        <v/>
      </c>
      <c r="AC386" s="128" t="e">
        <f t="shared" si="161"/>
        <v>#REF!</v>
      </c>
    </row>
    <row r="387" spans="1:29" ht="50.1" customHeight="1">
      <c r="A387" s="169"/>
      <c r="B387" s="169"/>
      <c r="C387" s="172"/>
      <c r="D387" s="172"/>
      <c r="E387" s="131"/>
      <c r="F387" s="175"/>
      <c r="G387" s="178"/>
      <c r="H387" s="189"/>
      <c r="I387" s="163"/>
      <c r="J387" s="166"/>
      <c r="K387" s="62"/>
      <c r="L387" s="63"/>
      <c r="M387" s="63"/>
      <c r="N387" s="65"/>
      <c r="O387" s="127"/>
      <c r="P387" s="100"/>
      <c r="Q387" s="63">
        <f t="shared" si="157"/>
        <v>0</v>
      </c>
      <c r="R387" s="65"/>
      <c r="S387" s="67"/>
      <c r="T387" s="40"/>
      <c r="U387" s="106">
        <f>IF(EXACT(O387,Y387),M387,M387*(1-'Расчет ПРЕДЗАКАЗ'!$D$10))</f>
        <v>0</v>
      </c>
      <c r="V387" s="106">
        <f t="shared" si="158"/>
        <v>0</v>
      </c>
      <c r="W387" s="106" t="e">
        <f>IF(EXACT(O387,Y387),M387,M387*(1-#REF!))</f>
        <v>#REF!</v>
      </c>
      <c r="X387" s="106" t="e">
        <f t="shared" si="159"/>
        <v>#REF!</v>
      </c>
      <c r="Y387" s="107" t="s">
        <v>72</v>
      </c>
      <c r="Z387" s="103">
        <f t="shared" si="155"/>
        <v>0</v>
      </c>
      <c r="AA387" s="103">
        <f t="shared" si="156"/>
        <v>0</v>
      </c>
      <c r="AB387" s="128" t="str">
        <f t="shared" si="160"/>
        <v/>
      </c>
      <c r="AC387" s="128" t="e">
        <f t="shared" si="161"/>
        <v>#REF!</v>
      </c>
    </row>
    <row r="388" spans="1:29" ht="50.1" customHeight="1">
      <c r="A388" s="169"/>
      <c r="B388" s="169"/>
      <c r="C388" s="172"/>
      <c r="D388" s="172"/>
      <c r="E388" s="131"/>
      <c r="F388" s="175"/>
      <c r="G388" s="178"/>
      <c r="H388" s="189"/>
      <c r="I388" s="163"/>
      <c r="J388" s="166"/>
      <c r="K388" s="62"/>
      <c r="L388" s="63"/>
      <c r="M388" s="63"/>
      <c r="N388" s="65"/>
      <c r="O388" s="127"/>
      <c r="P388" s="100"/>
      <c r="Q388" s="63">
        <f t="shared" si="157"/>
        <v>0</v>
      </c>
      <c r="R388" s="65"/>
      <c r="S388" s="67"/>
      <c r="T388" s="40"/>
      <c r="U388" s="106">
        <f>IF(EXACT(O388,Y388),M388,M388*(1-'Расчет ПРЕДЗАКАЗ'!$D$10))</f>
        <v>0</v>
      </c>
      <c r="V388" s="106">
        <f t="shared" si="158"/>
        <v>0</v>
      </c>
      <c r="W388" s="106" t="e">
        <f>IF(EXACT(O388,Y388),M388,M388*(1-#REF!))</f>
        <v>#REF!</v>
      </c>
      <c r="X388" s="106" t="e">
        <f t="shared" si="159"/>
        <v>#REF!</v>
      </c>
      <c r="Y388" s="107" t="s">
        <v>72</v>
      </c>
      <c r="Z388" s="103">
        <f t="shared" si="155"/>
        <v>0</v>
      </c>
      <c r="AA388" s="103">
        <f t="shared" si="156"/>
        <v>0</v>
      </c>
      <c r="AB388" s="128" t="str">
        <f t="shared" si="160"/>
        <v/>
      </c>
      <c r="AC388" s="128" t="e">
        <f t="shared" si="161"/>
        <v>#REF!</v>
      </c>
    </row>
    <row r="389" spans="1:29" ht="50.1" customHeight="1">
      <c r="A389" s="169"/>
      <c r="B389" s="169"/>
      <c r="C389" s="172"/>
      <c r="D389" s="172"/>
      <c r="E389" s="131"/>
      <c r="F389" s="175"/>
      <c r="G389" s="178"/>
      <c r="H389" s="189"/>
      <c r="I389" s="163"/>
      <c r="J389" s="166"/>
      <c r="K389" s="62"/>
      <c r="L389" s="63"/>
      <c r="M389" s="63"/>
      <c r="N389" s="65"/>
      <c r="O389" s="127"/>
      <c r="P389" s="100"/>
      <c r="Q389" s="63">
        <f t="shared" si="157"/>
        <v>0</v>
      </c>
      <c r="R389" s="65"/>
      <c r="S389" s="67"/>
      <c r="T389" s="40"/>
      <c r="U389" s="106">
        <f>IF(EXACT(O389,Y389),M389,M389*(1-'Расчет ПРЕДЗАКАЗ'!$D$10))</f>
        <v>0</v>
      </c>
      <c r="V389" s="106">
        <f t="shared" si="158"/>
        <v>0</v>
      </c>
      <c r="W389" s="106" t="e">
        <f>IF(EXACT(O389,Y389),M389,M389*(1-#REF!))</f>
        <v>#REF!</v>
      </c>
      <c r="X389" s="106" t="e">
        <f t="shared" si="159"/>
        <v>#REF!</v>
      </c>
      <c r="Y389" s="107" t="s">
        <v>72</v>
      </c>
      <c r="Z389" s="103">
        <f t="shared" si="155"/>
        <v>0</v>
      </c>
      <c r="AA389" s="103">
        <f t="shared" si="156"/>
        <v>0</v>
      </c>
      <c r="AB389" s="128" t="str">
        <f t="shared" si="160"/>
        <v/>
      </c>
      <c r="AC389" s="128" t="e">
        <f t="shared" si="161"/>
        <v>#REF!</v>
      </c>
    </row>
    <row r="390" spans="1:29" ht="50.1" customHeight="1">
      <c r="A390" s="170"/>
      <c r="B390" s="170"/>
      <c r="C390" s="173"/>
      <c r="D390" s="173"/>
      <c r="E390" s="132"/>
      <c r="F390" s="176"/>
      <c r="G390" s="179"/>
      <c r="H390" s="190"/>
      <c r="I390" s="164"/>
      <c r="J390" s="167"/>
      <c r="K390" s="62"/>
      <c r="L390" s="63"/>
      <c r="M390" s="63"/>
      <c r="N390" s="65"/>
      <c r="O390" s="127"/>
      <c r="P390" s="100"/>
      <c r="Q390" s="63">
        <f t="shared" si="157"/>
        <v>0</v>
      </c>
      <c r="R390" s="65"/>
      <c r="S390" s="67"/>
      <c r="T390" s="40"/>
      <c r="U390" s="106">
        <f>IF(EXACT(O390,Y390),M390,M390*(1-'Расчет ПРЕДЗАКАЗ'!$D$10))</f>
        <v>0</v>
      </c>
      <c r="V390" s="106">
        <f t="shared" si="158"/>
        <v>0</v>
      </c>
      <c r="W390" s="106" t="e">
        <f>IF(EXACT(O390,Y390),M390,M390*(1-#REF!))</f>
        <v>#REF!</v>
      </c>
      <c r="X390" s="106" t="e">
        <f t="shared" si="159"/>
        <v>#REF!</v>
      </c>
      <c r="Y390" s="107" t="s">
        <v>72</v>
      </c>
      <c r="Z390" s="103">
        <f t="shared" si="155"/>
        <v>0</v>
      </c>
      <c r="AA390" s="103">
        <f t="shared" si="156"/>
        <v>0</v>
      </c>
      <c r="AB390" s="128" t="str">
        <f t="shared" si="160"/>
        <v/>
      </c>
      <c r="AC390" s="128" t="e">
        <f t="shared" si="161"/>
        <v>#REF!</v>
      </c>
    </row>
    <row r="391" spans="1:29" ht="11.25" customHeight="1" thickBot="1"/>
    <row r="392" spans="1:29" ht="50.1" customHeight="1">
      <c r="A392" s="168">
        <v>128</v>
      </c>
      <c r="B392" s="168" t="s">
        <v>1292</v>
      </c>
      <c r="C392" s="171" t="s">
        <v>1293</v>
      </c>
      <c r="D392" s="171" t="s">
        <v>77</v>
      </c>
      <c r="E392" s="130"/>
      <c r="F392" s="174" t="s">
        <v>905</v>
      </c>
      <c r="G392" s="177" t="s">
        <v>101</v>
      </c>
      <c r="H392" s="162" t="s">
        <v>1294</v>
      </c>
      <c r="I392" s="162" t="s">
        <v>1295</v>
      </c>
      <c r="J392" s="165" t="s">
        <v>19</v>
      </c>
      <c r="K392" s="62" t="s">
        <v>82</v>
      </c>
      <c r="L392" s="63">
        <v>4080</v>
      </c>
      <c r="M392" s="63">
        <v>2550</v>
      </c>
      <c r="N392" s="142" t="s">
        <v>1296</v>
      </c>
      <c r="O392" s="127" t="s">
        <v>72</v>
      </c>
      <c r="P392" s="100"/>
      <c r="Q392" s="63">
        <f>P392*M392</f>
        <v>0</v>
      </c>
      <c r="R392" s="64"/>
      <c r="S392" s="67">
        <v>3</v>
      </c>
      <c r="T392" s="39"/>
      <c r="U392" s="106">
        <f>IF(EXACT(O392,Y392),M392,M392*(1-'Расчет ПРЕДЗАКАЗ'!$D$10))</f>
        <v>2550</v>
      </c>
      <c r="V392" s="106">
        <f>P392*U392</f>
        <v>0</v>
      </c>
      <c r="W392" s="106">
        <f>IF(EXACT(O392,Y392),M392,M392*(1-#REF!))</f>
        <v>2550</v>
      </c>
      <c r="X392" s="123">
        <f>P392*W392</f>
        <v>0</v>
      </c>
      <c r="Y392" s="124" t="s">
        <v>72</v>
      </c>
      <c r="Z392" s="103">
        <f t="shared" ref="Z392:Z406" si="162">IF(EXACT(O392,Y392),Q392,0)</f>
        <v>0</v>
      </c>
      <c r="AA392" s="103">
        <f t="shared" ref="AA392:AA406" si="163">IF(Z392=0,Q392,0)</f>
        <v>0</v>
      </c>
      <c r="AB392" s="128">
        <f>IF(U392=0,"",L392/U392-1)</f>
        <v>0.60000000000000009</v>
      </c>
      <c r="AC392" s="128">
        <f>IF(W392=0,"",L392/W392-1)</f>
        <v>0.60000000000000009</v>
      </c>
    </row>
    <row r="393" spans="1:29" ht="50.1" customHeight="1">
      <c r="A393" s="169"/>
      <c r="B393" s="169"/>
      <c r="C393" s="172"/>
      <c r="D393" s="172"/>
      <c r="E393" s="131"/>
      <c r="F393" s="175"/>
      <c r="G393" s="178"/>
      <c r="H393" s="189"/>
      <c r="I393" s="163"/>
      <c r="J393" s="166"/>
      <c r="K393" s="62" t="s">
        <v>104</v>
      </c>
      <c r="L393" s="63">
        <v>4080</v>
      </c>
      <c r="M393" s="63">
        <v>2550</v>
      </c>
      <c r="N393" s="142" t="s">
        <v>1297</v>
      </c>
      <c r="O393" s="127" t="s">
        <v>72</v>
      </c>
      <c r="P393" s="100"/>
      <c r="Q393" s="63">
        <f t="shared" ref="Q393:Q406" si="164">P393*M393</f>
        <v>0</v>
      </c>
      <c r="R393" s="64"/>
      <c r="S393" s="67">
        <v>2</v>
      </c>
      <c r="T393" s="39"/>
      <c r="U393" s="106">
        <f>IF(EXACT(O393,Y393),M393,M393*(1-'Расчет ПРЕДЗАКАЗ'!$D$10))</f>
        <v>2550</v>
      </c>
      <c r="V393" s="106">
        <f t="shared" ref="V393:V406" si="165">P393*U393</f>
        <v>0</v>
      </c>
      <c r="W393" s="106">
        <f>IF(EXACT(O393,Y393),M393,M393*(1-#REF!))</f>
        <v>2550</v>
      </c>
      <c r="X393" s="106">
        <f t="shared" ref="X393:X406" si="166">P393*W393</f>
        <v>0</v>
      </c>
      <c r="Y393" s="107" t="s">
        <v>72</v>
      </c>
      <c r="Z393" s="103">
        <f t="shared" si="162"/>
        <v>0</v>
      </c>
      <c r="AA393" s="103">
        <f t="shared" si="163"/>
        <v>0</v>
      </c>
      <c r="AB393" s="128">
        <f t="shared" ref="AB393:AB406" si="167">IF(U393=0,"",L393/U393-1)</f>
        <v>0.60000000000000009</v>
      </c>
      <c r="AC393" s="128">
        <f t="shared" ref="AC393:AC406" si="168">IF(W393=0,"",L393/W393-1)</f>
        <v>0.60000000000000009</v>
      </c>
    </row>
    <row r="394" spans="1:29" ht="50.1" customHeight="1">
      <c r="A394" s="169"/>
      <c r="B394" s="169"/>
      <c r="C394" s="172"/>
      <c r="D394" s="172"/>
      <c r="E394" s="131"/>
      <c r="F394" s="175"/>
      <c r="G394" s="178"/>
      <c r="H394" s="189"/>
      <c r="I394" s="163"/>
      <c r="J394" s="166"/>
      <c r="K394" s="62" t="s">
        <v>134</v>
      </c>
      <c r="L394" s="63">
        <v>4080</v>
      </c>
      <c r="M394" s="63">
        <v>2550</v>
      </c>
      <c r="N394" s="142" t="s">
        <v>1298</v>
      </c>
      <c r="O394" s="127" t="s">
        <v>72</v>
      </c>
      <c r="P394" s="100"/>
      <c r="Q394" s="63">
        <f t="shared" si="164"/>
        <v>0</v>
      </c>
      <c r="R394" s="64"/>
      <c r="S394" s="67">
        <v>5</v>
      </c>
      <c r="T394" s="39"/>
      <c r="U394" s="106">
        <f>IF(EXACT(O394,Y394),M394,M394*(1-'Расчет ПРЕДЗАКАЗ'!$D$10))</f>
        <v>2550</v>
      </c>
      <c r="V394" s="106">
        <f t="shared" si="165"/>
        <v>0</v>
      </c>
      <c r="W394" s="106">
        <f>IF(EXACT(O394,Y394),M394,M394*(1-#REF!))</f>
        <v>2550</v>
      </c>
      <c r="X394" s="106">
        <f t="shared" si="166"/>
        <v>0</v>
      </c>
      <c r="Y394" s="107" t="s">
        <v>72</v>
      </c>
      <c r="Z394" s="103">
        <f t="shared" si="162"/>
        <v>0</v>
      </c>
      <c r="AA394" s="103">
        <f t="shared" si="163"/>
        <v>0</v>
      </c>
      <c r="AB394" s="128">
        <f t="shared" si="167"/>
        <v>0.60000000000000009</v>
      </c>
      <c r="AC394" s="128">
        <f t="shared" si="168"/>
        <v>0.60000000000000009</v>
      </c>
    </row>
    <row r="395" spans="1:29" ht="50.1" customHeight="1">
      <c r="A395" s="169"/>
      <c r="B395" s="169"/>
      <c r="C395" s="172"/>
      <c r="D395" s="172"/>
      <c r="E395" s="131"/>
      <c r="F395" s="175"/>
      <c r="G395" s="178"/>
      <c r="H395" s="189"/>
      <c r="I395" s="163"/>
      <c r="J395" s="166"/>
      <c r="K395" s="62"/>
      <c r="L395" s="63"/>
      <c r="M395" s="63"/>
      <c r="N395" s="142"/>
      <c r="O395" s="127"/>
      <c r="P395" s="100"/>
      <c r="Q395" s="63">
        <f t="shared" si="164"/>
        <v>0</v>
      </c>
      <c r="R395" s="64"/>
      <c r="S395" s="67"/>
      <c r="T395" s="39"/>
      <c r="U395" s="106">
        <f>IF(EXACT(O395,Y395),M395,M395*(1-'Расчет ПРЕДЗАКАЗ'!$D$10))</f>
        <v>0</v>
      </c>
      <c r="V395" s="106">
        <f t="shared" si="165"/>
        <v>0</v>
      </c>
      <c r="W395" s="106" t="e">
        <f>IF(EXACT(O395,Y395),M395,M395*(1-#REF!))</f>
        <v>#REF!</v>
      </c>
      <c r="X395" s="106" t="e">
        <f t="shared" si="166"/>
        <v>#REF!</v>
      </c>
      <c r="Y395" s="107" t="s">
        <v>72</v>
      </c>
      <c r="Z395" s="103">
        <f t="shared" si="162"/>
        <v>0</v>
      </c>
      <c r="AA395" s="103">
        <f t="shared" si="163"/>
        <v>0</v>
      </c>
      <c r="AB395" s="128" t="str">
        <f t="shared" si="167"/>
        <v/>
      </c>
      <c r="AC395" s="128" t="e">
        <f t="shared" si="168"/>
        <v>#REF!</v>
      </c>
    </row>
    <row r="396" spans="1:29" ht="50.1" customHeight="1">
      <c r="A396" s="169"/>
      <c r="B396" s="169"/>
      <c r="C396" s="172"/>
      <c r="D396" s="172"/>
      <c r="E396" s="131"/>
      <c r="F396" s="175"/>
      <c r="G396" s="178"/>
      <c r="H396" s="189"/>
      <c r="I396" s="163"/>
      <c r="J396" s="166"/>
      <c r="K396" s="62"/>
      <c r="L396" s="63"/>
      <c r="M396" s="63"/>
      <c r="N396" s="142"/>
      <c r="O396" s="127"/>
      <c r="P396" s="100"/>
      <c r="Q396" s="63">
        <f t="shared" si="164"/>
        <v>0</v>
      </c>
      <c r="R396" s="64"/>
      <c r="S396" s="67"/>
      <c r="T396" s="39"/>
      <c r="U396" s="106">
        <f>IF(EXACT(O396,Y396),M396,M396*(1-'Расчет ПРЕДЗАКАЗ'!$D$10))</f>
        <v>0</v>
      </c>
      <c r="V396" s="106">
        <f t="shared" si="165"/>
        <v>0</v>
      </c>
      <c r="W396" s="106" t="e">
        <f>IF(EXACT(O396,Y396),M396,M396*(1-#REF!))</f>
        <v>#REF!</v>
      </c>
      <c r="X396" s="106" t="e">
        <f t="shared" si="166"/>
        <v>#REF!</v>
      </c>
      <c r="Y396" s="107" t="s">
        <v>72</v>
      </c>
      <c r="Z396" s="103">
        <f t="shared" si="162"/>
        <v>0</v>
      </c>
      <c r="AA396" s="103">
        <f t="shared" si="163"/>
        <v>0</v>
      </c>
      <c r="AB396" s="128" t="str">
        <f t="shared" si="167"/>
        <v/>
      </c>
      <c r="AC396" s="128" t="e">
        <f t="shared" si="168"/>
        <v>#REF!</v>
      </c>
    </row>
    <row r="397" spans="1:29" ht="50.1" customHeight="1">
      <c r="A397" s="169"/>
      <c r="B397" s="169"/>
      <c r="C397" s="172"/>
      <c r="D397" s="172"/>
      <c r="E397" s="131"/>
      <c r="F397" s="175"/>
      <c r="G397" s="178"/>
      <c r="H397" s="189"/>
      <c r="I397" s="163"/>
      <c r="J397" s="166"/>
      <c r="K397" s="62"/>
      <c r="L397" s="63"/>
      <c r="M397" s="63"/>
      <c r="N397" s="142"/>
      <c r="O397" s="127"/>
      <c r="P397" s="100"/>
      <c r="Q397" s="63">
        <f t="shared" si="164"/>
        <v>0</v>
      </c>
      <c r="R397" s="64"/>
      <c r="S397" s="67"/>
      <c r="T397" s="39"/>
      <c r="U397" s="106">
        <f>IF(EXACT(O397,Y397),M397,M397*(1-'Расчет ПРЕДЗАКАЗ'!$D$10))</f>
        <v>0</v>
      </c>
      <c r="V397" s="106">
        <f t="shared" si="165"/>
        <v>0</v>
      </c>
      <c r="W397" s="106" t="e">
        <f>IF(EXACT(O397,Y397),M397,M397*(1-#REF!))</f>
        <v>#REF!</v>
      </c>
      <c r="X397" s="106" t="e">
        <f t="shared" si="166"/>
        <v>#REF!</v>
      </c>
      <c r="Y397" s="107" t="s">
        <v>72</v>
      </c>
      <c r="Z397" s="103">
        <f t="shared" si="162"/>
        <v>0</v>
      </c>
      <c r="AA397" s="103">
        <f t="shared" si="163"/>
        <v>0</v>
      </c>
      <c r="AB397" s="128" t="str">
        <f t="shared" si="167"/>
        <v/>
      </c>
      <c r="AC397" s="128" t="e">
        <f t="shared" si="168"/>
        <v>#REF!</v>
      </c>
    </row>
    <row r="398" spans="1:29" ht="50.1" customHeight="1">
      <c r="A398" s="169"/>
      <c r="B398" s="169"/>
      <c r="C398" s="172"/>
      <c r="D398" s="172"/>
      <c r="E398" s="131"/>
      <c r="F398" s="175"/>
      <c r="G398" s="178"/>
      <c r="H398" s="189"/>
      <c r="I398" s="163"/>
      <c r="J398" s="166"/>
      <c r="K398" s="62"/>
      <c r="L398" s="63"/>
      <c r="M398" s="63"/>
      <c r="N398" s="142"/>
      <c r="O398" s="127"/>
      <c r="P398" s="100"/>
      <c r="Q398" s="63">
        <f t="shared" si="164"/>
        <v>0</v>
      </c>
      <c r="R398" s="64"/>
      <c r="S398" s="67"/>
      <c r="T398" s="39"/>
      <c r="U398" s="106">
        <f>IF(EXACT(O398,Y398),M398,M398*(1-'Расчет ПРЕДЗАКАЗ'!$D$10))</f>
        <v>0</v>
      </c>
      <c r="V398" s="106">
        <f t="shared" si="165"/>
        <v>0</v>
      </c>
      <c r="W398" s="106" t="e">
        <f>IF(EXACT(O398,Y398),M398,M398*(1-#REF!))</f>
        <v>#REF!</v>
      </c>
      <c r="X398" s="106" t="e">
        <f t="shared" si="166"/>
        <v>#REF!</v>
      </c>
      <c r="Y398" s="107" t="s">
        <v>72</v>
      </c>
      <c r="Z398" s="103">
        <f t="shared" si="162"/>
        <v>0</v>
      </c>
      <c r="AA398" s="103">
        <f t="shared" si="163"/>
        <v>0</v>
      </c>
      <c r="AB398" s="128" t="str">
        <f t="shared" si="167"/>
        <v/>
      </c>
      <c r="AC398" s="128" t="e">
        <f t="shared" si="168"/>
        <v>#REF!</v>
      </c>
    </row>
    <row r="399" spans="1:29" ht="50.1" customHeight="1">
      <c r="A399" s="169"/>
      <c r="B399" s="169"/>
      <c r="C399" s="172"/>
      <c r="D399" s="172"/>
      <c r="E399" s="131"/>
      <c r="F399" s="175"/>
      <c r="G399" s="178"/>
      <c r="H399" s="189"/>
      <c r="I399" s="163"/>
      <c r="J399" s="166"/>
      <c r="K399" s="62"/>
      <c r="L399" s="63"/>
      <c r="M399" s="63"/>
      <c r="N399" s="142"/>
      <c r="O399" s="127"/>
      <c r="P399" s="100"/>
      <c r="Q399" s="63">
        <f t="shared" si="164"/>
        <v>0</v>
      </c>
      <c r="R399" s="64"/>
      <c r="S399" s="67"/>
      <c r="T399" s="39"/>
      <c r="U399" s="106">
        <f>IF(EXACT(O399,Y399),M399,M399*(1-'Расчет ПРЕДЗАКАЗ'!$D$10))</f>
        <v>0</v>
      </c>
      <c r="V399" s="106">
        <f t="shared" si="165"/>
        <v>0</v>
      </c>
      <c r="W399" s="106" t="e">
        <f>IF(EXACT(O399,Y399),M399,M399*(1-#REF!))</f>
        <v>#REF!</v>
      </c>
      <c r="X399" s="106" t="e">
        <f t="shared" si="166"/>
        <v>#REF!</v>
      </c>
      <c r="Y399" s="107" t="s">
        <v>72</v>
      </c>
      <c r="Z399" s="103">
        <f t="shared" si="162"/>
        <v>0</v>
      </c>
      <c r="AA399" s="103">
        <f t="shared" si="163"/>
        <v>0</v>
      </c>
      <c r="AB399" s="128" t="str">
        <f t="shared" si="167"/>
        <v/>
      </c>
      <c r="AC399" s="128" t="e">
        <f t="shared" si="168"/>
        <v>#REF!</v>
      </c>
    </row>
    <row r="400" spans="1:29" ht="50.1" customHeight="1">
      <c r="A400" s="169"/>
      <c r="B400" s="169"/>
      <c r="C400" s="172"/>
      <c r="D400" s="172"/>
      <c r="E400" s="131"/>
      <c r="F400" s="175"/>
      <c r="G400" s="178"/>
      <c r="H400" s="189"/>
      <c r="I400" s="163"/>
      <c r="J400" s="166"/>
      <c r="K400" s="62"/>
      <c r="L400" s="63"/>
      <c r="M400" s="63"/>
      <c r="N400" s="142"/>
      <c r="O400" s="127"/>
      <c r="P400" s="100"/>
      <c r="Q400" s="63">
        <f t="shared" si="164"/>
        <v>0</v>
      </c>
      <c r="R400" s="64"/>
      <c r="S400" s="67"/>
      <c r="T400" s="39"/>
      <c r="U400" s="106">
        <f>IF(EXACT(O400,Y400),M400,M400*(1-'Расчет ПРЕДЗАКАЗ'!$D$10))</f>
        <v>0</v>
      </c>
      <c r="V400" s="106">
        <f t="shared" si="165"/>
        <v>0</v>
      </c>
      <c r="W400" s="106" t="e">
        <f>IF(EXACT(O400,Y400),M400,M400*(1-#REF!))</f>
        <v>#REF!</v>
      </c>
      <c r="X400" s="106" t="e">
        <f t="shared" si="166"/>
        <v>#REF!</v>
      </c>
      <c r="Y400" s="107" t="s">
        <v>72</v>
      </c>
      <c r="Z400" s="103">
        <f t="shared" si="162"/>
        <v>0</v>
      </c>
      <c r="AA400" s="103">
        <f t="shared" si="163"/>
        <v>0</v>
      </c>
      <c r="AB400" s="128" t="str">
        <f t="shared" si="167"/>
        <v/>
      </c>
      <c r="AC400" s="128" t="e">
        <f t="shared" si="168"/>
        <v>#REF!</v>
      </c>
    </row>
    <row r="401" spans="1:29" ht="50.1" customHeight="1">
      <c r="A401" s="169"/>
      <c r="B401" s="169"/>
      <c r="C401" s="172"/>
      <c r="D401" s="172"/>
      <c r="E401" s="131"/>
      <c r="F401" s="175"/>
      <c r="G401" s="178"/>
      <c r="H401" s="189"/>
      <c r="I401" s="163"/>
      <c r="J401" s="166"/>
      <c r="K401" s="62"/>
      <c r="L401" s="63"/>
      <c r="M401" s="63"/>
      <c r="N401" s="143"/>
      <c r="O401" s="127"/>
      <c r="P401" s="100"/>
      <c r="Q401" s="63">
        <f t="shared" si="164"/>
        <v>0</v>
      </c>
      <c r="R401" s="65"/>
      <c r="S401" s="67"/>
      <c r="T401" s="40"/>
      <c r="U401" s="106">
        <f>IF(EXACT(O401,Y401),M401,M401*(1-'Расчет ПРЕДЗАКАЗ'!$D$10))</f>
        <v>0</v>
      </c>
      <c r="V401" s="106">
        <f t="shared" si="165"/>
        <v>0</v>
      </c>
      <c r="W401" s="106" t="e">
        <f>IF(EXACT(O401,Y401),M401,M401*(1-#REF!))</f>
        <v>#REF!</v>
      </c>
      <c r="X401" s="106" t="e">
        <f t="shared" si="166"/>
        <v>#REF!</v>
      </c>
      <c r="Y401" s="107" t="s">
        <v>72</v>
      </c>
      <c r="Z401" s="103">
        <f t="shared" si="162"/>
        <v>0</v>
      </c>
      <c r="AA401" s="103">
        <f t="shared" si="163"/>
        <v>0</v>
      </c>
      <c r="AB401" s="128" t="str">
        <f t="shared" si="167"/>
        <v/>
      </c>
      <c r="AC401" s="128" t="e">
        <f t="shared" si="168"/>
        <v>#REF!</v>
      </c>
    </row>
    <row r="402" spans="1:29" ht="50.1" customHeight="1">
      <c r="A402" s="169"/>
      <c r="B402" s="169"/>
      <c r="C402" s="172"/>
      <c r="D402" s="172"/>
      <c r="E402" s="131"/>
      <c r="F402" s="175"/>
      <c r="G402" s="178"/>
      <c r="H402" s="189"/>
      <c r="I402" s="163"/>
      <c r="J402" s="166"/>
      <c r="K402" s="62"/>
      <c r="L402" s="63"/>
      <c r="M402" s="63"/>
      <c r="N402" s="143"/>
      <c r="O402" s="127"/>
      <c r="P402" s="100"/>
      <c r="Q402" s="63">
        <f t="shared" si="164"/>
        <v>0</v>
      </c>
      <c r="R402" s="65"/>
      <c r="S402" s="67"/>
      <c r="T402" s="40"/>
      <c r="U402" s="106">
        <f>IF(EXACT(O402,Y402),M402,M402*(1-'Расчет ПРЕДЗАКАЗ'!$D$10))</f>
        <v>0</v>
      </c>
      <c r="V402" s="106">
        <f t="shared" si="165"/>
        <v>0</v>
      </c>
      <c r="W402" s="106" t="e">
        <f>IF(EXACT(O402,Y402),M402,M402*(1-#REF!))</f>
        <v>#REF!</v>
      </c>
      <c r="X402" s="106" t="e">
        <f t="shared" si="166"/>
        <v>#REF!</v>
      </c>
      <c r="Y402" s="107" t="s">
        <v>72</v>
      </c>
      <c r="Z402" s="103">
        <f t="shared" si="162"/>
        <v>0</v>
      </c>
      <c r="AA402" s="103">
        <f t="shared" si="163"/>
        <v>0</v>
      </c>
      <c r="AB402" s="128" t="str">
        <f t="shared" si="167"/>
        <v/>
      </c>
      <c r="AC402" s="128" t="e">
        <f t="shared" si="168"/>
        <v>#REF!</v>
      </c>
    </row>
    <row r="403" spans="1:29" ht="50.1" customHeight="1">
      <c r="A403" s="169"/>
      <c r="B403" s="169"/>
      <c r="C403" s="172"/>
      <c r="D403" s="172"/>
      <c r="E403" s="131"/>
      <c r="F403" s="175"/>
      <c r="G403" s="178"/>
      <c r="H403" s="189"/>
      <c r="I403" s="163"/>
      <c r="J403" s="166"/>
      <c r="K403" s="62"/>
      <c r="L403" s="63"/>
      <c r="M403" s="63"/>
      <c r="N403" s="65"/>
      <c r="O403" s="127"/>
      <c r="P403" s="100"/>
      <c r="Q403" s="63">
        <f t="shared" si="164"/>
        <v>0</v>
      </c>
      <c r="R403" s="65"/>
      <c r="S403" s="67"/>
      <c r="T403" s="40"/>
      <c r="U403" s="106">
        <f>IF(EXACT(O403,Y403),M403,M403*(1-'Расчет ПРЕДЗАКАЗ'!$D$10))</f>
        <v>0</v>
      </c>
      <c r="V403" s="106">
        <f t="shared" si="165"/>
        <v>0</v>
      </c>
      <c r="W403" s="106" t="e">
        <f>IF(EXACT(O403,Y403),M403,M403*(1-#REF!))</f>
        <v>#REF!</v>
      </c>
      <c r="X403" s="106" t="e">
        <f t="shared" si="166"/>
        <v>#REF!</v>
      </c>
      <c r="Y403" s="107" t="s">
        <v>72</v>
      </c>
      <c r="Z403" s="103">
        <f t="shared" si="162"/>
        <v>0</v>
      </c>
      <c r="AA403" s="103">
        <f t="shared" si="163"/>
        <v>0</v>
      </c>
      <c r="AB403" s="128" t="str">
        <f t="shared" si="167"/>
        <v/>
      </c>
      <c r="AC403" s="128" t="e">
        <f t="shared" si="168"/>
        <v>#REF!</v>
      </c>
    </row>
    <row r="404" spans="1:29" ht="50.1" customHeight="1">
      <c r="A404" s="169"/>
      <c r="B404" s="169"/>
      <c r="C404" s="172"/>
      <c r="D404" s="172"/>
      <c r="E404" s="131"/>
      <c r="F404" s="175"/>
      <c r="G404" s="178"/>
      <c r="H404" s="189"/>
      <c r="I404" s="163"/>
      <c r="J404" s="166"/>
      <c r="K404" s="62"/>
      <c r="L404" s="63"/>
      <c r="M404" s="63"/>
      <c r="N404" s="65"/>
      <c r="O404" s="127"/>
      <c r="P404" s="100"/>
      <c r="Q404" s="63">
        <f t="shared" si="164"/>
        <v>0</v>
      </c>
      <c r="R404" s="65"/>
      <c r="S404" s="67"/>
      <c r="T404" s="40"/>
      <c r="U404" s="106">
        <f>IF(EXACT(O404,Y404),M404,M404*(1-'Расчет ПРЕДЗАКАЗ'!$D$10))</f>
        <v>0</v>
      </c>
      <c r="V404" s="106">
        <f t="shared" si="165"/>
        <v>0</v>
      </c>
      <c r="W404" s="106" t="e">
        <f>IF(EXACT(O404,Y404),M404,M404*(1-#REF!))</f>
        <v>#REF!</v>
      </c>
      <c r="X404" s="106" t="e">
        <f t="shared" si="166"/>
        <v>#REF!</v>
      </c>
      <c r="Y404" s="107" t="s">
        <v>72</v>
      </c>
      <c r="Z404" s="103">
        <f t="shared" si="162"/>
        <v>0</v>
      </c>
      <c r="AA404" s="103">
        <f t="shared" si="163"/>
        <v>0</v>
      </c>
      <c r="AB404" s="128" t="str">
        <f t="shared" si="167"/>
        <v/>
      </c>
      <c r="AC404" s="128" t="e">
        <f t="shared" si="168"/>
        <v>#REF!</v>
      </c>
    </row>
    <row r="405" spans="1:29" ht="50.1" customHeight="1">
      <c r="A405" s="169"/>
      <c r="B405" s="169"/>
      <c r="C405" s="172"/>
      <c r="D405" s="172"/>
      <c r="E405" s="131"/>
      <c r="F405" s="175"/>
      <c r="G405" s="178"/>
      <c r="H405" s="189"/>
      <c r="I405" s="163"/>
      <c r="J405" s="166"/>
      <c r="K405" s="62"/>
      <c r="L405" s="63"/>
      <c r="M405" s="63"/>
      <c r="N405" s="65"/>
      <c r="O405" s="127"/>
      <c r="P405" s="100"/>
      <c r="Q405" s="63">
        <f t="shared" si="164"/>
        <v>0</v>
      </c>
      <c r="R405" s="65"/>
      <c r="S405" s="67"/>
      <c r="T405" s="40"/>
      <c r="U405" s="106">
        <f>IF(EXACT(O405,Y405),M405,M405*(1-'Расчет ПРЕДЗАКАЗ'!$D$10))</f>
        <v>0</v>
      </c>
      <c r="V405" s="106">
        <f t="shared" si="165"/>
        <v>0</v>
      </c>
      <c r="W405" s="106" t="e">
        <f>IF(EXACT(O405,Y405),M405,M405*(1-#REF!))</f>
        <v>#REF!</v>
      </c>
      <c r="X405" s="106" t="e">
        <f t="shared" si="166"/>
        <v>#REF!</v>
      </c>
      <c r="Y405" s="107" t="s">
        <v>72</v>
      </c>
      <c r="Z405" s="103">
        <f t="shared" si="162"/>
        <v>0</v>
      </c>
      <c r="AA405" s="103">
        <f t="shared" si="163"/>
        <v>0</v>
      </c>
      <c r="AB405" s="128" t="str">
        <f t="shared" si="167"/>
        <v/>
      </c>
      <c r="AC405" s="128" t="e">
        <f t="shared" si="168"/>
        <v>#REF!</v>
      </c>
    </row>
    <row r="406" spans="1:29" ht="50.1" customHeight="1">
      <c r="A406" s="170"/>
      <c r="B406" s="170"/>
      <c r="C406" s="173"/>
      <c r="D406" s="173"/>
      <c r="E406" s="132"/>
      <c r="F406" s="176"/>
      <c r="G406" s="179"/>
      <c r="H406" s="190"/>
      <c r="I406" s="164"/>
      <c r="J406" s="167"/>
      <c r="K406" s="62"/>
      <c r="L406" s="63"/>
      <c r="M406" s="63"/>
      <c r="N406" s="65"/>
      <c r="O406" s="127"/>
      <c r="P406" s="100"/>
      <c r="Q406" s="63">
        <f t="shared" si="164"/>
        <v>0</v>
      </c>
      <c r="R406" s="65"/>
      <c r="S406" s="67"/>
      <c r="T406" s="40"/>
      <c r="U406" s="106">
        <f>IF(EXACT(O406,Y406),M406,M406*(1-'Расчет ПРЕДЗАКАЗ'!$D$10))</f>
        <v>0</v>
      </c>
      <c r="V406" s="106">
        <f t="shared" si="165"/>
        <v>0</v>
      </c>
      <c r="W406" s="106" t="e">
        <f>IF(EXACT(O406,Y406),M406,M406*(1-#REF!))</f>
        <v>#REF!</v>
      </c>
      <c r="X406" s="106" t="e">
        <f t="shared" si="166"/>
        <v>#REF!</v>
      </c>
      <c r="Y406" s="107" t="s">
        <v>72</v>
      </c>
      <c r="Z406" s="103">
        <f t="shared" si="162"/>
        <v>0</v>
      </c>
      <c r="AA406" s="103">
        <f t="shared" si="163"/>
        <v>0</v>
      </c>
      <c r="AB406" s="128" t="str">
        <f t="shared" si="167"/>
        <v/>
      </c>
      <c r="AC406" s="128" t="e">
        <f t="shared" si="168"/>
        <v>#REF!</v>
      </c>
    </row>
    <row r="407" spans="1:29" ht="11.25" customHeight="1" thickBot="1"/>
    <row r="408" spans="1:29" ht="50.1" customHeight="1">
      <c r="A408" s="168">
        <v>129</v>
      </c>
      <c r="B408" s="168" t="s">
        <v>1299</v>
      </c>
      <c r="C408" s="171" t="s">
        <v>1300</v>
      </c>
      <c r="D408" s="171" t="s">
        <v>77</v>
      </c>
      <c r="E408" s="130"/>
      <c r="F408" s="174" t="s">
        <v>341</v>
      </c>
      <c r="G408" s="177" t="s">
        <v>188</v>
      </c>
      <c r="H408" s="162" t="s">
        <v>1301</v>
      </c>
      <c r="I408" s="162" t="s">
        <v>1302</v>
      </c>
      <c r="J408" s="165" t="s">
        <v>19</v>
      </c>
      <c r="K408" s="62" t="s">
        <v>82</v>
      </c>
      <c r="L408" s="63">
        <v>9630</v>
      </c>
      <c r="M408" s="63">
        <v>6016</v>
      </c>
      <c r="N408" s="142" t="s">
        <v>1303</v>
      </c>
      <c r="O408" s="127"/>
      <c r="P408" s="100"/>
      <c r="Q408" s="63">
        <f>P408*M408</f>
        <v>0</v>
      </c>
      <c r="R408" s="64"/>
      <c r="S408" s="67">
        <v>43</v>
      </c>
      <c r="T408" s="39"/>
      <c r="U408" s="106">
        <f>IF(EXACT(O408,Y408),M408,M408*(1-'Расчет ПРЕДЗАКАЗ'!$D$10))</f>
        <v>5895.68</v>
      </c>
      <c r="V408" s="106">
        <f>P408*U408</f>
        <v>0</v>
      </c>
      <c r="W408" s="106" t="e">
        <f>IF(EXACT(O408,Y408),M408,M408*(1-#REF!))</f>
        <v>#REF!</v>
      </c>
      <c r="X408" s="123" t="e">
        <f>P408*W408</f>
        <v>#REF!</v>
      </c>
      <c r="Y408" s="124" t="s">
        <v>72</v>
      </c>
      <c r="Z408" s="103">
        <f t="shared" ref="Z408:Z422" si="169">IF(EXACT(O408,Y408),Q408,0)</f>
        <v>0</v>
      </c>
      <c r="AA408" s="103">
        <f t="shared" ref="AA408:AA422" si="170">IF(Z408=0,Q408,0)</f>
        <v>0</v>
      </c>
      <c r="AB408" s="128">
        <f>IF(U408=0,"",L408/U408-1)</f>
        <v>0.63339937038645244</v>
      </c>
      <c r="AC408" s="128" t="e">
        <f>IF(W408=0,"",L408/W408-1)</f>
        <v>#REF!</v>
      </c>
    </row>
    <row r="409" spans="1:29" ht="50.1" customHeight="1">
      <c r="A409" s="169"/>
      <c r="B409" s="169"/>
      <c r="C409" s="172"/>
      <c r="D409" s="172"/>
      <c r="E409" s="131"/>
      <c r="F409" s="175"/>
      <c r="G409" s="178"/>
      <c r="H409" s="189"/>
      <c r="I409" s="163"/>
      <c r="J409" s="166"/>
      <c r="K409" s="62" t="s">
        <v>104</v>
      </c>
      <c r="L409" s="63">
        <v>9630</v>
      </c>
      <c r="M409" s="63">
        <v>6016</v>
      </c>
      <c r="N409" s="142" t="s">
        <v>1304</v>
      </c>
      <c r="O409" s="127"/>
      <c r="P409" s="100"/>
      <c r="Q409" s="63">
        <f t="shared" ref="Q409:Q422" si="171">P409*M409</f>
        <v>0</v>
      </c>
      <c r="R409" s="64"/>
      <c r="S409" s="67">
        <v>69</v>
      </c>
      <c r="T409" s="39"/>
      <c r="U409" s="106">
        <f>IF(EXACT(O409,Y409),M409,M409*(1-'Расчет ПРЕДЗАКАЗ'!$D$10))</f>
        <v>5895.68</v>
      </c>
      <c r="V409" s="106">
        <f t="shared" ref="V409:V422" si="172">P409*U409</f>
        <v>0</v>
      </c>
      <c r="W409" s="106" t="e">
        <f>IF(EXACT(O409,Y409),M409,M409*(1-#REF!))</f>
        <v>#REF!</v>
      </c>
      <c r="X409" s="106" t="e">
        <f t="shared" ref="X409:X422" si="173">P409*W409</f>
        <v>#REF!</v>
      </c>
      <c r="Y409" s="107" t="s">
        <v>72</v>
      </c>
      <c r="Z409" s="103">
        <f t="shared" si="169"/>
        <v>0</v>
      </c>
      <c r="AA409" s="103">
        <f t="shared" si="170"/>
        <v>0</v>
      </c>
      <c r="AB409" s="128">
        <f t="shared" ref="AB409:AB422" si="174">IF(U409=0,"",L409/U409-1)</f>
        <v>0.63339937038645244</v>
      </c>
      <c r="AC409" s="128" t="e">
        <f t="shared" ref="AC409:AC422" si="175">IF(W409=0,"",L409/W409-1)</f>
        <v>#REF!</v>
      </c>
    </row>
    <row r="410" spans="1:29" ht="50.1" customHeight="1">
      <c r="A410" s="169"/>
      <c r="B410" s="169"/>
      <c r="C410" s="172"/>
      <c r="D410" s="172"/>
      <c r="E410" s="131"/>
      <c r="F410" s="175"/>
      <c r="G410" s="178"/>
      <c r="H410" s="189"/>
      <c r="I410" s="163"/>
      <c r="J410" s="166"/>
      <c r="K410" s="62" t="s">
        <v>134</v>
      </c>
      <c r="L410" s="63">
        <v>9630</v>
      </c>
      <c r="M410" s="63">
        <v>6016</v>
      </c>
      <c r="N410" s="142" t="s">
        <v>1305</v>
      </c>
      <c r="O410" s="127"/>
      <c r="P410" s="100"/>
      <c r="Q410" s="63">
        <f t="shared" si="171"/>
        <v>0</v>
      </c>
      <c r="R410" s="64"/>
      <c r="S410" s="67">
        <v>33</v>
      </c>
      <c r="T410" s="39"/>
      <c r="U410" s="106">
        <f>IF(EXACT(O410,Y410),M410,M410*(1-'Расчет ПРЕДЗАКАЗ'!$D$10))</f>
        <v>5895.68</v>
      </c>
      <c r="V410" s="106">
        <f t="shared" si="172"/>
        <v>0</v>
      </c>
      <c r="W410" s="106" t="e">
        <f>IF(EXACT(O410,Y410),M410,M410*(1-#REF!))</f>
        <v>#REF!</v>
      </c>
      <c r="X410" s="106" t="e">
        <f t="shared" si="173"/>
        <v>#REF!</v>
      </c>
      <c r="Y410" s="107" t="s">
        <v>72</v>
      </c>
      <c r="Z410" s="103">
        <f t="shared" si="169"/>
        <v>0</v>
      </c>
      <c r="AA410" s="103">
        <f t="shared" si="170"/>
        <v>0</v>
      </c>
      <c r="AB410" s="128">
        <f t="shared" si="174"/>
        <v>0.63339937038645244</v>
      </c>
      <c r="AC410" s="128" t="e">
        <f t="shared" si="175"/>
        <v>#REF!</v>
      </c>
    </row>
    <row r="411" spans="1:29" ht="50.1" customHeight="1">
      <c r="A411" s="169"/>
      <c r="B411" s="169"/>
      <c r="C411" s="172"/>
      <c r="D411" s="172"/>
      <c r="E411" s="131"/>
      <c r="F411" s="175"/>
      <c r="G411" s="178"/>
      <c r="H411" s="189"/>
      <c r="I411" s="163"/>
      <c r="J411" s="166"/>
      <c r="K411" s="62" t="s">
        <v>84</v>
      </c>
      <c r="L411" s="63">
        <v>9630</v>
      </c>
      <c r="M411" s="63">
        <v>6016</v>
      </c>
      <c r="N411" s="142" t="s">
        <v>1306</v>
      </c>
      <c r="O411" s="127"/>
      <c r="P411" s="100"/>
      <c r="Q411" s="63">
        <f t="shared" si="171"/>
        <v>0</v>
      </c>
      <c r="R411" s="64"/>
      <c r="S411" s="67">
        <v>30</v>
      </c>
      <c r="T411" s="39"/>
      <c r="U411" s="106">
        <f>IF(EXACT(O411,Y411),M411,M411*(1-'Расчет ПРЕДЗАКАЗ'!$D$10))</f>
        <v>5895.68</v>
      </c>
      <c r="V411" s="106">
        <f t="shared" si="172"/>
        <v>0</v>
      </c>
      <c r="W411" s="106" t="e">
        <f>IF(EXACT(O411,Y411),M411,M411*(1-#REF!))</f>
        <v>#REF!</v>
      </c>
      <c r="X411" s="106" t="e">
        <f t="shared" si="173"/>
        <v>#REF!</v>
      </c>
      <c r="Y411" s="107" t="s">
        <v>72</v>
      </c>
      <c r="Z411" s="103">
        <f t="shared" si="169"/>
        <v>0</v>
      </c>
      <c r="AA411" s="103">
        <f t="shared" si="170"/>
        <v>0</v>
      </c>
      <c r="AB411" s="128">
        <f t="shared" si="174"/>
        <v>0.63339937038645244</v>
      </c>
      <c r="AC411" s="128" t="e">
        <f t="shared" si="175"/>
        <v>#REF!</v>
      </c>
    </row>
    <row r="412" spans="1:29" ht="50.1" customHeight="1">
      <c r="A412" s="169"/>
      <c r="B412" s="169"/>
      <c r="C412" s="172"/>
      <c r="D412" s="172"/>
      <c r="E412" s="131"/>
      <c r="F412" s="175"/>
      <c r="G412" s="178"/>
      <c r="H412" s="189"/>
      <c r="I412" s="163"/>
      <c r="J412" s="166"/>
      <c r="K412" s="62" t="s">
        <v>137</v>
      </c>
      <c r="L412" s="63">
        <v>9630</v>
      </c>
      <c r="M412" s="63">
        <v>6016</v>
      </c>
      <c r="N412" s="142" t="s">
        <v>1307</v>
      </c>
      <c r="O412" s="127"/>
      <c r="P412" s="100"/>
      <c r="Q412" s="63">
        <f t="shared" si="171"/>
        <v>0</v>
      </c>
      <c r="R412" s="64"/>
      <c r="S412" s="67">
        <v>54</v>
      </c>
      <c r="T412" s="39"/>
      <c r="U412" s="106">
        <f>IF(EXACT(O412,Y412),M412,M412*(1-'Расчет ПРЕДЗАКАЗ'!$D$10))</f>
        <v>5895.68</v>
      </c>
      <c r="V412" s="106">
        <f t="shared" si="172"/>
        <v>0</v>
      </c>
      <c r="W412" s="106" t="e">
        <f>IF(EXACT(O412,Y412),M412,M412*(1-#REF!))</f>
        <v>#REF!</v>
      </c>
      <c r="X412" s="106" t="e">
        <f t="shared" si="173"/>
        <v>#REF!</v>
      </c>
      <c r="Y412" s="107" t="s">
        <v>72</v>
      </c>
      <c r="Z412" s="103">
        <f t="shared" si="169"/>
        <v>0</v>
      </c>
      <c r="AA412" s="103">
        <f t="shared" si="170"/>
        <v>0</v>
      </c>
      <c r="AB412" s="128">
        <f t="shared" si="174"/>
        <v>0.63339937038645244</v>
      </c>
      <c r="AC412" s="128" t="e">
        <f t="shared" si="175"/>
        <v>#REF!</v>
      </c>
    </row>
    <row r="413" spans="1:29" ht="50.1" customHeight="1">
      <c r="A413" s="169"/>
      <c r="B413" s="169"/>
      <c r="C413" s="172"/>
      <c r="D413" s="172"/>
      <c r="E413" s="131"/>
      <c r="F413" s="175"/>
      <c r="G413" s="178"/>
      <c r="H413" s="189"/>
      <c r="I413" s="163"/>
      <c r="J413" s="166"/>
      <c r="K413" s="62" t="s">
        <v>88</v>
      </c>
      <c r="L413" s="63">
        <v>9630</v>
      </c>
      <c r="M413" s="63">
        <v>6016</v>
      </c>
      <c r="N413" s="142" t="s">
        <v>1308</v>
      </c>
      <c r="O413" s="127"/>
      <c r="P413" s="100"/>
      <c r="Q413" s="63">
        <f t="shared" si="171"/>
        <v>0</v>
      </c>
      <c r="R413" s="64"/>
      <c r="S413" s="67">
        <v>48</v>
      </c>
      <c r="T413" s="39"/>
      <c r="U413" s="106">
        <f>IF(EXACT(O413,Y413),M413,M413*(1-'Расчет ПРЕДЗАКАЗ'!$D$10))</f>
        <v>5895.68</v>
      </c>
      <c r="V413" s="106">
        <f t="shared" si="172"/>
        <v>0</v>
      </c>
      <c r="W413" s="106" t="e">
        <f>IF(EXACT(O413,Y413),M413,M413*(1-#REF!))</f>
        <v>#REF!</v>
      </c>
      <c r="X413" s="106" t="e">
        <f t="shared" si="173"/>
        <v>#REF!</v>
      </c>
      <c r="Y413" s="107" t="s">
        <v>72</v>
      </c>
      <c r="Z413" s="103">
        <f t="shared" si="169"/>
        <v>0</v>
      </c>
      <c r="AA413" s="103">
        <f t="shared" si="170"/>
        <v>0</v>
      </c>
      <c r="AB413" s="128">
        <f t="shared" si="174"/>
        <v>0.63339937038645244</v>
      </c>
      <c r="AC413" s="128" t="e">
        <f t="shared" si="175"/>
        <v>#REF!</v>
      </c>
    </row>
    <row r="414" spans="1:29" ht="50.1" customHeight="1">
      <c r="A414" s="169"/>
      <c r="B414" s="169"/>
      <c r="C414" s="172"/>
      <c r="D414" s="172"/>
      <c r="E414" s="131"/>
      <c r="F414" s="175"/>
      <c r="G414" s="178"/>
      <c r="H414" s="189"/>
      <c r="I414" s="163"/>
      <c r="J414" s="166"/>
      <c r="K414" s="62" t="s">
        <v>142</v>
      </c>
      <c r="L414" s="63">
        <v>9630</v>
      </c>
      <c r="M414" s="63">
        <v>6016</v>
      </c>
      <c r="N414" s="142" t="s">
        <v>1309</v>
      </c>
      <c r="O414" s="127"/>
      <c r="P414" s="100"/>
      <c r="Q414" s="63">
        <f t="shared" si="171"/>
        <v>0</v>
      </c>
      <c r="R414" s="64"/>
      <c r="S414" s="67">
        <v>25</v>
      </c>
      <c r="T414" s="39"/>
      <c r="U414" s="106">
        <f>IF(EXACT(O414,Y414),M414,M414*(1-'Расчет ПРЕДЗАКАЗ'!$D$10))</f>
        <v>5895.68</v>
      </c>
      <c r="V414" s="106">
        <f t="shared" si="172"/>
        <v>0</v>
      </c>
      <c r="W414" s="106" t="e">
        <f>IF(EXACT(O414,Y414),M414,M414*(1-#REF!))</f>
        <v>#REF!</v>
      </c>
      <c r="X414" s="106" t="e">
        <f t="shared" si="173"/>
        <v>#REF!</v>
      </c>
      <c r="Y414" s="107" t="s">
        <v>72</v>
      </c>
      <c r="Z414" s="103">
        <f t="shared" si="169"/>
        <v>0</v>
      </c>
      <c r="AA414" s="103">
        <f t="shared" si="170"/>
        <v>0</v>
      </c>
      <c r="AB414" s="128">
        <f t="shared" si="174"/>
        <v>0.63339937038645244</v>
      </c>
      <c r="AC414" s="128" t="e">
        <f t="shared" si="175"/>
        <v>#REF!</v>
      </c>
    </row>
    <row r="415" spans="1:29" ht="50.1" customHeight="1">
      <c r="A415" s="169"/>
      <c r="B415" s="169"/>
      <c r="C415" s="172"/>
      <c r="D415" s="172"/>
      <c r="E415" s="131"/>
      <c r="F415" s="175"/>
      <c r="G415" s="178"/>
      <c r="H415" s="189"/>
      <c r="I415" s="163"/>
      <c r="J415" s="166"/>
      <c r="K415" s="62"/>
      <c r="L415" s="63"/>
      <c r="M415" s="63"/>
      <c r="N415" s="142"/>
      <c r="O415" s="127"/>
      <c r="P415" s="100"/>
      <c r="Q415" s="63">
        <f t="shared" si="171"/>
        <v>0</v>
      </c>
      <c r="R415" s="64"/>
      <c r="S415" s="67"/>
      <c r="T415" s="39"/>
      <c r="U415" s="106">
        <f>IF(EXACT(O415,Y415),M415,M415*(1-'Расчет ПРЕДЗАКАЗ'!$D$10))</f>
        <v>0</v>
      </c>
      <c r="V415" s="106">
        <f t="shared" si="172"/>
        <v>0</v>
      </c>
      <c r="W415" s="106" t="e">
        <f>IF(EXACT(O415,Y415),M415,M415*(1-#REF!))</f>
        <v>#REF!</v>
      </c>
      <c r="X415" s="106" t="e">
        <f t="shared" si="173"/>
        <v>#REF!</v>
      </c>
      <c r="Y415" s="107" t="s">
        <v>72</v>
      </c>
      <c r="Z415" s="103">
        <f t="shared" si="169"/>
        <v>0</v>
      </c>
      <c r="AA415" s="103">
        <f t="shared" si="170"/>
        <v>0</v>
      </c>
      <c r="AB415" s="128" t="str">
        <f t="shared" si="174"/>
        <v/>
      </c>
      <c r="AC415" s="128" t="e">
        <f t="shared" si="175"/>
        <v>#REF!</v>
      </c>
    </row>
    <row r="416" spans="1:29" ht="50.1" customHeight="1">
      <c r="A416" s="169"/>
      <c r="B416" s="169"/>
      <c r="C416" s="172"/>
      <c r="D416" s="172"/>
      <c r="E416" s="131"/>
      <c r="F416" s="175"/>
      <c r="G416" s="178"/>
      <c r="H416" s="189"/>
      <c r="I416" s="163"/>
      <c r="J416" s="166"/>
      <c r="K416" s="62"/>
      <c r="L416" s="63"/>
      <c r="M416" s="63"/>
      <c r="N416" s="142"/>
      <c r="O416" s="127"/>
      <c r="P416" s="100"/>
      <c r="Q416" s="63">
        <f t="shared" si="171"/>
        <v>0</v>
      </c>
      <c r="R416" s="64"/>
      <c r="S416" s="67"/>
      <c r="T416" s="39"/>
      <c r="U416" s="106">
        <f>IF(EXACT(O416,Y416),M416,M416*(1-'Расчет ПРЕДЗАКАЗ'!$D$10))</f>
        <v>0</v>
      </c>
      <c r="V416" s="106">
        <f t="shared" si="172"/>
        <v>0</v>
      </c>
      <c r="W416" s="106" t="e">
        <f>IF(EXACT(O416,Y416),M416,M416*(1-#REF!))</f>
        <v>#REF!</v>
      </c>
      <c r="X416" s="106" t="e">
        <f t="shared" si="173"/>
        <v>#REF!</v>
      </c>
      <c r="Y416" s="107" t="s">
        <v>72</v>
      </c>
      <c r="Z416" s="103">
        <f t="shared" si="169"/>
        <v>0</v>
      </c>
      <c r="AA416" s="103">
        <f t="shared" si="170"/>
        <v>0</v>
      </c>
      <c r="AB416" s="128" t="str">
        <f t="shared" si="174"/>
        <v/>
      </c>
      <c r="AC416" s="128" t="e">
        <f t="shared" si="175"/>
        <v>#REF!</v>
      </c>
    </row>
    <row r="417" spans="1:29" ht="50.1" customHeight="1">
      <c r="A417" s="169"/>
      <c r="B417" s="169"/>
      <c r="C417" s="172"/>
      <c r="D417" s="172"/>
      <c r="E417" s="131"/>
      <c r="F417" s="175"/>
      <c r="G417" s="178"/>
      <c r="H417" s="189"/>
      <c r="I417" s="163"/>
      <c r="J417" s="166"/>
      <c r="K417" s="62"/>
      <c r="L417" s="63"/>
      <c r="M417" s="63"/>
      <c r="N417" s="143"/>
      <c r="O417" s="127"/>
      <c r="P417" s="100"/>
      <c r="Q417" s="63">
        <f t="shared" si="171"/>
        <v>0</v>
      </c>
      <c r="R417" s="65"/>
      <c r="S417" s="67"/>
      <c r="T417" s="40"/>
      <c r="U417" s="106">
        <f>IF(EXACT(O417,Y417),M417,M417*(1-'Расчет ПРЕДЗАКАЗ'!$D$10))</f>
        <v>0</v>
      </c>
      <c r="V417" s="106">
        <f t="shared" si="172"/>
        <v>0</v>
      </c>
      <c r="W417" s="106" t="e">
        <f>IF(EXACT(O417,Y417),M417,M417*(1-#REF!))</f>
        <v>#REF!</v>
      </c>
      <c r="X417" s="106" t="e">
        <f t="shared" si="173"/>
        <v>#REF!</v>
      </c>
      <c r="Y417" s="107" t="s">
        <v>72</v>
      </c>
      <c r="Z417" s="103">
        <f t="shared" si="169"/>
        <v>0</v>
      </c>
      <c r="AA417" s="103">
        <f t="shared" si="170"/>
        <v>0</v>
      </c>
      <c r="AB417" s="128" t="str">
        <f t="shared" si="174"/>
        <v/>
      </c>
      <c r="AC417" s="128" t="e">
        <f t="shared" si="175"/>
        <v>#REF!</v>
      </c>
    </row>
    <row r="418" spans="1:29" ht="50.1" customHeight="1">
      <c r="A418" s="169"/>
      <c r="B418" s="169"/>
      <c r="C418" s="172"/>
      <c r="D418" s="172"/>
      <c r="E418" s="131"/>
      <c r="F418" s="175"/>
      <c r="G418" s="178"/>
      <c r="H418" s="189"/>
      <c r="I418" s="163"/>
      <c r="J418" s="166"/>
      <c r="K418" s="62"/>
      <c r="L418" s="63"/>
      <c r="M418" s="63"/>
      <c r="N418" s="143"/>
      <c r="O418" s="127"/>
      <c r="P418" s="100"/>
      <c r="Q418" s="63">
        <f t="shared" si="171"/>
        <v>0</v>
      </c>
      <c r="R418" s="65"/>
      <c r="S418" s="67"/>
      <c r="T418" s="40"/>
      <c r="U418" s="106">
        <f>IF(EXACT(O418,Y418),M418,M418*(1-'Расчет ПРЕДЗАКАЗ'!$D$10))</f>
        <v>0</v>
      </c>
      <c r="V418" s="106">
        <f t="shared" si="172"/>
        <v>0</v>
      </c>
      <c r="W418" s="106" t="e">
        <f>IF(EXACT(O418,Y418),M418,M418*(1-#REF!))</f>
        <v>#REF!</v>
      </c>
      <c r="X418" s="106" t="e">
        <f t="shared" si="173"/>
        <v>#REF!</v>
      </c>
      <c r="Y418" s="107" t="s">
        <v>72</v>
      </c>
      <c r="Z418" s="103">
        <f t="shared" si="169"/>
        <v>0</v>
      </c>
      <c r="AA418" s="103">
        <f t="shared" si="170"/>
        <v>0</v>
      </c>
      <c r="AB418" s="128" t="str">
        <f t="shared" si="174"/>
        <v/>
      </c>
      <c r="AC418" s="128" t="e">
        <f t="shared" si="175"/>
        <v>#REF!</v>
      </c>
    </row>
    <row r="419" spans="1:29" ht="50.1" customHeight="1">
      <c r="A419" s="169"/>
      <c r="B419" s="169"/>
      <c r="C419" s="172"/>
      <c r="D419" s="172"/>
      <c r="E419" s="131"/>
      <c r="F419" s="175"/>
      <c r="G419" s="178"/>
      <c r="H419" s="189"/>
      <c r="I419" s="163"/>
      <c r="J419" s="166"/>
      <c r="K419" s="62"/>
      <c r="L419" s="63"/>
      <c r="M419" s="63"/>
      <c r="N419" s="65"/>
      <c r="O419" s="127"/>
      <c r="P419" s="100"/>
      <c r="Q419" s="63">
        <f t="shared" si="171"/>
        <v>0</v>
      </c>
      <c r="R419" s="65"/>
      <c r="S419" s="67"/>
      <c r="T419" s="40"/>
      <c r="U419" s="106">
        <f>IF(EXACT(O419,Y419),M419,M419*(1-'Расчет ПРЕДЗАКАЗ'!$D$10))</f>
        <v>0</v>
      </c>
      <c r="V419" s="106">
        <f t="shared" si="172"/>
        <v>0</v>
      </c>
      <c r="W419" s="106" t="e">
        <f>IF(EXACT(O419,Y419),M419,M419*(1-#REF!))</f>
        <v>#REF!</v>
      </c>
      <c r="X419" s="106" t="e">
        <f t="shared" si="173"/>
        <v>#REF!</v>
      </c>
      <c r="Y419" s="107" t="s">
        <v>72</v>
      </c>
      <c r="Z419" s="103">
        <f t="shared" si="169"/>
        <v>0</v>
      </c>
      <c r="AA419" s="103">
        <f t="shared" si="170"/>
        <v>0</v>
      </c>
      <c r="AB419" s="128" t="str">
        <f t="shared" si="174"/>
        <v/>
      </c>
      <c r="AC419" s="128" t="e">
        <f t="shared" si="175"/>
        <v>#REF!</v>
      </c>
    </row>
    <row r="420" spans="1:29" ht="50.1" customHeight="1">
      <c r="A420" s="169"/>
      <c r="B420" s="169"/>
      <c r="C420" s="172"/>
      <c r="D420" s="172"/>
      <c r="E420" s="131"/>
      <c r="F420" s="175"/>
      <c r="G420" s="178"/>
      <c r="H420" s="189"/>
      <c r="I420" s="163"/>
      <c r="J420" s="166"/>
      <c r="K420" s="62"/>
      <c r="L420" s="63"/>
      <c r="M420" s="63"/>
      <c r="N420" s="65"/>
      <c r="O420" s="127"/>
      <c r="P420" s="100"/>
      <c r="Q420" s="63">
        <f t="shared" si="171"/>
        <v>0</v>
      </c>
      <c r="R420" s="65"/>
      <c r="S420" s="67"/>
      <c r="T420" s="40"/>
      <c r="U420" s="106">
        <f>IF(EXACT(O420,Y420),M420,M420*(1-'Расчет ПРЕДЗАКАЗ'!$D$10))</f>
        <v>0</v>
      </c>
      <c r="V420" s="106">
        <f t="shared" si="172"/>
        <v>0</v>
      </c>
      <c r="W420" s="106" t="e">
        <f>IF(EXACT(O420,Y420),M420,M420*(1-#REF!))</f>
        <v>#REF!</v>
      </c>
      <c r="X420" s="106" t="e">
        <f t="shared" si="173"/>
        <v>#REF!</v>
      </c>
      <c r="Y420" s="107" t="s">
        <v>72</v>
      </c>
      <c r="Z420" s="103">
        <f t="shared" si="169"/>
        <v>0</v>
      </c>
      <c r="AA420" s="103">
        <f t="shared" si="170"/>
        <v>0</v>
      </c>
      <c r="AB420" s="128" t="str">
        <f t="shared" si="174"/>
        <v/>
      </c>
      <c r="AC420" s="128" t="e">
        <f t="shared" si="175"/>
        <v>#REF!</v>
      </c>
    </row>
    <row r="421" spans="1:29" ht="50.1" customHeight="1">
      <c r="A421" s="169"/>
      <c r="B421" s="169"/>
      <c r="C421" s="172"/>
      <c r="D421" s="172"/>
      <c r="E421" s="131"/>
      <c r="F421" s="175"/>
      <c r="G421" s="178"/>
      <c r="H421" s="189"/>
      <c r="I421" s="163"/>
      <c r="J421" s="166"/>
      <c r="K421" s="62"/>
      <c r="L421" s="63"/>
      <c r="M421" s="63"/>
      <c r="N421" s="65"/>
      <c r="O421" s="127"/>
      <c r="P421" s="100"/>
      <c r="Q421" s="63">
        <f t="shared" si="171"/>
        <v>0</v>
      </c>
      <c r="R421" s="65"/>
      <c r="S421" s="67"/>
      <c r="T421" s="40"/>
      <c r="U421" s="106">
        <f>IF(EXACT(O421,Y421),M421,M421*(1-'Расчет ПРЕДЗАКАЗ'!$D$10))</f>
        <v>0</v>
      </c>
      <c r="V421" s="106">
        <f t="shared" si="172"/>
        <v>0</v>
      </c>
      <c r="W421" s="106" t="e">
        <f>IF(EXACT(O421,Y421),M421,M421*(1-#REF!))</f>
        <v>#REF!</v>
      </c>
      <c r="X421" s="106" t="e">
        <f t="shared" si="173"/>
        <v>#REF!</v>
      </c>
      <c r="Y421" s="107" t="s">
        <v>72</v>
      </c>
      <c r="Z421" s="103">
        <f t="shared" si="169"/>
        <v>0</v>
      </c>
      <c r="AA421" s="103">
        <f t="shared" si="170"/>
        <v>0</v>
      </c>
      <c r="AB421" s="128" t="str">
        <f t="shared" si="174"/>
        <v/>
      </c>
      <c r="AC421" s="128" t="e">
        <f t="shared" si="175"/>
        <v>#REF!</v>
      </c>
    </row>
    <row r="422" spans="1:29" ht="50.1" customHeight="1">
      <c r="A422" s="170"/>
      <c r="B422" s="170"/>
      <c r="C422" s="173"/>
      <c r="D422" s="173"/>
      <c r="E422" s="132"/>
      <c r="F422" s="176"/>
      <c r="G422" s="179"/>
      <c r="H422" s="190"/>
      <c r="I422" s="164"/>
      <c r="J422" s="167"/>
      <c r="K422" s="62"/>
      <c r="L422" s="63"/>
      <c r="M422" s="63"/>
      <c r="N422" s="65"/>
      <c r="O422" s="127"/>
      <c r="P422" s="100"/>
      <c r="Q422" s="63">
        <f t="shared" si="171"/>
        <v>0</v>
      </c>
      <c r="R422" s="65"/>
      <c r="S422" s="67"/>
      <c r="T422" s="40"/>
      <c r="U422" s="106">
        <f>IF(EXACT(O422,Y422),M422,M422*(1-'Расчет ПРЕДЗАКАЗ'!$D$10))</f>
        <v>0</v>
      </c>
      <c r="V422" s="106">
        <f t="shared" si="172"/>
        <v>0</v>
      </c>
      <c r="W422" s="106" t="e">
        <f>IF(EXACT(O422,Y422),M422,M422*(1-#REF!))</f>
        <v>#REF!</v>
      </c>
      <c r="X422" s="106" t="e">
        <f t="shared" si="173"/>
        <v>#REF!</v>
      </c>
      <c r="Y422" s="107" t="s">
        <v>72</v>
      </c>
      <c r="Z422" s="103">
        <f t="shared" si="169"/>
        <v>0</v>
      </c>
      <c r="AA422" s="103">
        <f t="shared" si="170"/>
        <v>0</v>
      </c>
      <c r="AB422" s="128" t="str">
        <f t="shared" si="174"/>
        <v/>
      </c>
      <c r="AC422" s="128" t="e">
        <f t="shared" si="175"/>
        <v>#REF!</v>
      </c>
    </row>
    <row r="423" spans="1:29" ht="11.25" customHeight="1" thickBot="1"/>
    <row r="424" spans="1:29" ht="50.1" customHeight="1">
      <c r="A424" s="168">
        <v>130</v>
      </c>
      <c r="B424" s="168" t="s">
        <v>1310</v>
      </c>
      <c r="C424" s="171" t="s">
        <v>1311</v>
      </c>
      <c r="D424" s="171" t="s">
        <v>77</v>
      </c>
      <c r="E424" s="130"/>
      <c r="F424" s="174" t="s">
        <v>919</v>
      </c>
      <c r="G424" s="177" t="s">
        <v>251</v>
      </c>
      <c r="H424" s="162" t="s">
        <v>1312</v>
      </c>
      <c r="I424" s="162" t="s">
        <v>1313</v>
      </c>
      <c r="J424" s="165" t="s">
        <v>19</v>
      </c>
      <c r="K424" s="62" t="s">
        <v>461</v>
      </c>
      <c r="L424" s="63">
        <v>6550</v>
      </c>
      <c r="M424" s="63">
        <v>4090</v>
      </c>
      <c r="N424" s="142" t="s">
        <v>1314</v>
      </c>
      <c r="O424" s="127"/>
      <c r="P424" s="100"/>
      <c r="Q424" s="63">
        <f>P424*M424</f>
        <v>0</v>
      </c>
      <c r="R424" s="64"/>
      <c r="S424" s="67">
        <v>6</v>
      </c>
      <c r="T424" s="39"/>
      <c r="U424" s="106">
        <f>IF(EXACT(O424,Y424),M424,M424*(1-'Расчет ПРЕДЗАКАЗ'!$D$10))</f>
        <v>4008.2</v>
      </c>
      <c r="V424" s="106">
        <f>P424*U424</f>
        <v>0</v>
      </c>
      <c r="W424" s="106" t="e">
        <f>IF(EXACT(O424,Y424),M424,M424*(1-#REF!))</f>
        <v>#REF!</v>
      </c>
      <c r="X424" s="123" t="e">
        <f>P424*W424</f>
        <v>#REF!</v>
      </c>
      <c r="Y424" s="124" t="s">
        <v>72</v>
      </c>
      <c r="Z424" s="103">
        <f t="shared" ref="Z424:Z438" si="176">IF(EXACT(O424,Y424),Q424,0)</f>
        <v>0</v>
      </c>
      <c r="AA424" s="103">
        <f t="shared" ref="AA424:AA438" si="177">IF(Z424=0,Q424,0)</f>
        <v>0</v>
      </c>
      <c r="AB424" s="128">
        <f>IF(U424=0,"",L424/U424-1)</f>
        <v>0.63414999251534354</v>
      </c>
      <c r="AC424" s="128" t="e">
        <f>IF(W424=0,"",L424/W424-1)</f>
        <v>#REF!</v>
      </c>
    </row>
    <row r="425" spans="1:29" ht="50.1" customHeight="1">
      <c r="A425" s="169"/>
      <c r="B425" s="169"/>
      <c r="C425" s="172"/>
      <c r="D425" s="172"/>
      <c r="E425" s="131"/>
      <c r="F425" s="175"/>
      <c r="G425" s="178"/>
      <c r="H425" s="189"/>
      <c r="I425" s="163"/>
      <c r="J425" s="166"/>
      <c r="K425" s="62" t="s">
        <v>463</v>
      </c>
      <c r="L425" s="63">
        <v>6550</v>
      </c>
      <c r="M425" s="63">
        <v>4090</v>
      </c>
      <c r="N425" s="142" t="s">
        <v>1315</v>
      </c>
      <c r="O425" s="127"/>
      <c r="P425" s="100"/>
      <c r="Q425" s="63">
        <f t="shared" ref="Q425:Q438" si="178">P425*M425</f>
        <v>0</v>
      </c>
      <c r="R425" s="64"/>
      <c r="S425" s="67">
        <v>27</v>
      </c>
      <c r="T425" s="39"/>
      <c r="U425" s="106">
        <f>IF(EXACT(O425,Y425),M425,M425*(1-'Расчет ПРЕДЗАКАЗ'!$D$10))</f>
        <v>4008.2</v>
      </c>
      <c r="V425" s="106">
        <f t="shared" ref="V425:V438" si="179">P425*U425</f>
        <v>0</v>
      </c>
      <c r="W425" s="106" t="e">
        <f>IF(EXACT(O425,Y425),M425,M425*(1-#REF!))</f>
        <v>#REF!</v>
      </c>
      <c r="X425" s="106" t="e">
        <f t="shared" ref="X425:X438" si="180">P425*W425</f>
        <v>#REF!</v>
      </c>
      <c r="Y425" s="107" t="s">
        <v>72</v>
      </c>
      <c r="Z425" s="103">
        <f t="shared" si="176"/>
        <v>0</v>
      </c>
      <c r="AA425" s="103">
        <f t="shared" si="177"/>
        <v>0</v>
      </c>
      <c r="AB425" s="128">
        <f t="shared" ref="AB425:AB438" si="181">IF(U425=0,"",L425/U425-1)</f>
        <v>0.63414999251534354</v>
      </c>
      <c r="AC425" s="128" t="e">
        <f t="shared" ref="AC425:AC438" si="182">IF(W425=0,"",L425/W425-1)</f>
        <v>#REF!</v>
      </c>
    </row>
    <row r="426" spans="1:29" ht="50.1" customHeight="1">
      <c r="A426" s="169"/>
      <c r="B426" s="169"/>
      <c r="C426" s="172"/>
      <c r="D426" s="172"/>
      <c r="E426" s="131"/>
      <c r="F426" s="175"/>
      <c r="G426" s="178"/>
      <c r="H426" s="189"/>
      <c r="I426" s="163"/>
      <c r="J426" s="166"/>
      <c r="K426" s="62" t="s">
        <v>465</v>
      </c>
      <c r="L426" s="63">
        <v>6550</v>
      </c>
      <c r="M426" s="63">
        <v>4090</v>
      </c>
      <c r="N426" s="142" t="s">
        <v>1316</v>
      </c>
      <c r="O426" s="127"/>
      <c r="P426" s="100"/>
      <c r="Q426" s="63">
        <f t="shared" si="178"/>
        <v>0</v>
      </c>
      <c r="R426" s="64"/>
      <c r="S426" s="67">
        <v>80</v>
      </c>
      <c r="T426" s="39"/>
      <c r="U426" s="106">
        <f>IF(EXACT(O426,Y426),M426,M426*(1-'Расчет ПРЕДЗАКАЗ'!$D$10))</f>
        <v>4008.2</v>
      </c>
      <c r="V426" s="106">
        <f t="shared" si="179"/>
        <v>0</v>
      </c>
      <c r="W426" s="106" t="e">
        <f>IF(EXACT(O426,Y426),M426,M426*(1-#REF!))</f>
        <v>#REF!</v>
      </c>
      <c r="X426" s="106" t="e">
        <f t="shared" si="180"/>
        <v>#REF!</v>
      </c>
      <c r="Y426" s="107" t="s">
        <v>72</v>
      </c>
      <c r="Z426" s="103">
        <f t="shared" si="176"/>
        <v>0</v>
      </c>
      <c r="AA426" s="103">
        <f t="shared" si="177"/>
        <v>0</v>
      </c>
      <c r="AB426" s="128">
        <f t="shared" si="181"/>
        <v>0.63414999251534354</v>
      </c>
      <c r="AC426" s="128" t="e">
        <f t="shared" si="182"/>
        <v>#REF!</v>
      </c>
    </row>
    <row r="427" spans="1:29" ht="50.1" customHeight="1">
      <c r="A427" s="169"/>
      <c r="B427" s="169"/>
      <c r="C427" s="172"/>
      <c r="D427" s="172"/>
      <c r="E427" s="131"/>
      <c r="F427" s="175"/>
      <c r="G427" s="178"/>
      <c r="H427" s="189"/>
      <c r="I427" s="163"/>
      <c r="J427" s="166"/>
      <c r="K427" s="62" t="s">
        <v>467</v>
      </c>
      <c r="L427" s="63">
        <v>6550</v>
      </c>
      <c r="M427" s="63">
        <v>4090</v>
      </c>
      <c r="N427" s="142" t="s">
        <v>1317</v>
      </c>
      <c r="O427" s="127"/>
      <c r="P427" s="100"/>
      <c r="Q427" s="63">
        <f t="shared" si="178"/>
        <v>0</v>
      </c>
      <c r="R427" s="64"/>
      <c r="S427" s="67">
        <v>88</v>
      </c>
      <c r="T427" s="39"/>
      <c r="U427" s="106">
        <f>IF(EXACT(O427,Y427),M427,M427*(1-'Расчет ПРЕДЗАКАЗ'!$D$10))</f>
        <v>4008.2</v>
      </c>
      <c r="V427" s="106">
        <f t="shared" si="179"/>
        <v>0</v>
      </c>
      <c r="W427" s="106" t="e">
        <f>IF(EXACT(O427,Y427),M427,M427*(1-#REF!))</f>
        <v>#REF!</v>
      </c>
      <c r="X427" s="106" t="e">
        <f t="shared" si="180"/>
        <v>#REF!</v>
      </c>
      <c r="Y427" s="107" t="s">
        <v>72</v>
      </c>
      <c r="Z427" s="103">
        <f t="shared" si="176"/>
        <v>0</v>
      </c>
      <c r="AA427" s="103">
        <f t="shared" si="177"/>
        <v>0</v>
      </c>
      <c r="AB427" s="128">
        <f t="shared" si="181"/>
        <v>0.63414999251534354</v>
      </c>
      <c r="AC427" s="128" t="e">
        <f t="shared" si="182"/>
        <v>#REF!</v>
      </c>
    </row>
    <row r="428" spans="1:29" ht="50.1" customHeight="1">
      <c r="A428" s="169"/>
      <c r="B428" s="169"/>
      <c r="C428" s="172"/>
      <c r="D428" s="172"/>
      <c r="E428" s="131"/>
      <c r="F428" s="175"/>
      <c r="G428" s="178"/>
      <c r="H428" s="189"/>
      <c r="I428" s="163"/>
      <c r="J428" s="166"/>
      <c r="K428" s="62" t="s">
        <v>469</v>
      </c>
      <c r="L428" s="63">
        <v>6550</v>
      </c>
      <c r="M428" s="63">
        <v>4090</v>
      </c>
      <c r="N428" s="142" t="s">
        <v>1318</v>
      </c>
      <c r="O428" s="127"/>
      <c r="P428" s="100"/>
      <c r="Q428" s="63">
        <f t="shared" si="178"/>
        <v>0</v>
      </c>
      <c r="R428" s="64"/>
      <c r="S428" s="67">
        <v>32</v>
      </c>
      <c r="T428" s="39"/>
      <c r="U428" s="106">
        <f>IF(EXACT(O428,Y428),M428,M428*(1-'Расчет ПРЕДЗАКАЗ'!$D$10))</f>
        <v>4008.2</v>
      </c>
      <c r="V428" s="106">
        <f t="shared" si="179"/>
        <v>0</v>
      </c>
      <c r="W428" s="106" t="e">
        <f>IF(EXACT(O428,Y428),M428,M428*(1-#REF!))</f>
        <v>#REF!</v>
      </c>
      <c r="X428" s="106" t="e">
        <f t="shared" si="180"/>
        <v>#REF!</v>
      </c>
      <c r="Y428" s="107" t="s">
        <v>72</v>
      </c>
      <c r="Z428" s="103">
        <f t="shared" si="176"/>
        <v>0</v>
      </c>
      <c r="AA428" s="103">
        <f t="shared" si="177"/>
        <v>0</v>
      </c>
      <c r="AB428" s="128">
        <f t="shared" si="181"/>
        <v>0.63414999251534354</v>
      </c>
      <c r="AC428" s="128" t="e">
        <f t="shared" si="182"/>
        <v>#REF!</v>
      </c>
    </row>
    <row r="429" spans="1:29" ht="50.1" customHeight="1">
      <c r="A429" s="169"/>
      <c r="B429" s="169"/>
      <c r="C429" s="172"/>
      <c r="D429" s="172"/>
      <c r="E429" s="131"/>
      <c r="F429" s="175"/>
      <c r="G429" s="178"/>
      <c r="H429" s="189"/>
      <c r="I429" s="163"/>
      <c r="J429" s="166"/>
      <c r="K429" s="62" t="s">
        <v>471</v>
      </c>
      <c r="L429" s="63">
        <v>6550</v>
      </c>
      <c r="M429" s="63">
        <v>4090</v>
      </c>
      <c r="N429" s="142" t="s">
        <v>1319</v>
      </c>
      <c r="O429" s="127"/>
      <c r="P429" s="100"/>
      <c r="Q429" s="63">
        <f t="shared" si="178"/>
        <v>0</v>
      </c>
      <c r="R429" s="64"/>
      <c r="S429" s="67">
        <v>10</v>
      </c>
      <c r="T429" s="39"/>
      <c r="U429" s="106">
        <f>IF(EXACT(O429,Y429),M429,M429*(1-'Расчет ПРЕДЗАКАЗ'!$D$10))</f>
        <v>4008.2</v>
      </c>
      <c r="V429" s="106">
        <f t="shared" si="179"/>
        <v>0</v>
      </c>
      <c r="W429" s="106" t="e">
        <f>IF(EXACT(O429,Y429),M429,M429*(1-#REF!))</f>
        <v>#REF!</v>
      </c>
      <c r="X429" s="106" t="e">
        <f t="shared" si="180"/>
        <v>#REF!</v>
      </c>
      <c r="Y429" s="107" t="s">
        <v>72</v>
      </c>
      <c r="Z429" s="103">
        <f t="shared" si="176"/>
        <v>0</v>
      </c>
      <c r="AA429" s="103">
        <f t="shared" si="177"/>
        <v>0</v>
      </c>
      <c r="AB429" s="128">
        <f t="shared" si="181"/>
        <v>0.63414999251534354</v>
      </c>
      <c r="AC429" s="128" t="e">
        <f t="shared" si="182"/>
        <v>#REF!</v>
      </c>
    </row>
    <row r="430" spans="1:29" ht="50.1" customHeight="1">
      <c r="A430" s="169"/>
      <c r="B430" s="169"/>
      <c r="C430" s="172"/>
      <c r="D430" s="172"/>
      <c r="E430" s="131"/>
      <c r="F430" s="175"/>
      <c r="G430" s="178"/>
      <c r="H430" s="189"/>
      <c r="I430" s="163"/>
      <c r="J430" s="166"/>
      <c r="K430" s="62"/>
      <c r="L430" s="63"/>
      <c r="M430" s="63"/>
      <c r="N430" s="142"/>
      <c r="O430" s="127"/>
      <c r="P430" s="100"/>
      <c r="Q430" s="63">
        <f t="shared" si="178"/>
        <v>0</v>
      </c>
      <c r="R430" s="64"/>
      <c r="S430" s="67"/>
      <c r="T430" s="39"/>
      <c r="U430" s="106">
        <f>IF(EXACT(O430,Y430),M430,M430*(1-'Расчет ПРЕДЗАКАЗ'!$D$10))</f>
        <v>0</v>
      </c>
      <c r="V430" s="106">
        <f t="shared" si="179"/>
        <v>0</v>
      </c>
      <c r="W430" s="106" t="e">
        <f>IF(EXACT(O430,Y430),M430,M430*(1-#REF!))</f>
        <v>#REF!</v>
      </c>
      <c r="X430" s="106" t="e">
        <f t="shared" si="180"/>
        <v>#REF!</v>
      </c>
      <c r="Y430" s="107" t="s">
        <v>72</v>
      </c>
      <c r="Z430" s="103">
        <f t="shared" si="176"/>
        <v>0</v>
      </c>
      <c r="AA430" s="103">
        <f t="shared" si="177"/>
        <v>0</v>
      </c>
      <c r="AB430" s="128" t="str">
        <f t="shared" si="181"/>
        <v/>
      </c>
      <c r="AC430" s="128" t="e">
        <f t="shared" si="182"/>
        <v>#REF!</v>
      </c>
    </row>
    <row r="431" spans="1:29" ht="50.1" customHeight="1">
      <c r="A431" s="169"/>
      <c r="B431" s="169"/>
      <c r="C431" s="172"/>
      <c r="D431" s="172"/>
      <c r="E431" s="131"/>
      <c r="F431" s="175"/>
      <c r="G431" s="178"/>
      <c r="H431" s="189"/>
      <c r="I431" s="163"/>
      <c r="J431" s="166"/>
      <c r="K431" s="62"/>
      <c r="L431" s="63"/>
      <c r="M431" s="63"/>
      <c r="N431" s="142"/>
      <c r="O431" s="127"/>
      <c r="P431" s="100"/>
      <c r="Q431" s="63">
        <f t="shared" si="178"/>
        <v>0</v>
      </c>
      <c r="R431" s="64"/>
      <c r="S431" s="67"/>
      <c r="T431" s="39"/>
      <c r="U431" s="106">
        <f>IF(EXACT(O431,Y431),M431,M431*(1-'Расчет ПРЕДЗАКАЗ'!$D$10))</f>
        <v>0</v>
      </c>
      <c r="V431" s="106">
        <f t="shared" si="179"/>
        <v>0</v>
      </c>
      <c r="W431" s="106" t="e">
        <f>IF(EXACT(O431,Y431),M431,M431*(1-#REF!))</f>
        <v>#REF!</v>
      </c>
      <c r="X431" s="106" t="e">
        <f t="shared" si="180"/>
        <v>#REF!</v>
      </c>
      <c r="Y431" s="107" t="s">
        <v>72</v>
      </c>
      <c r="Z431" s="103">
        <f t="shared" si="176"/>
        <v>0</v>
      </c>
      <c r="AA431" s="103">
        <f t="shared" si="177"/>
        <v>0</v>
      </c>
      <c r="AB431" s="128" t="str">
        <f t="shared" si="181"/>
        <v/>
      </c>
      <c r="AC431" s="128" t="e">
        <f t="shared" si="182"/>
        <v>#REF!</v>
      </c>
    </row>
    <row r="432" spans="1:29" ht="50.1" customHeight="1">
      <c r="A432" s="169"/>
      <c r="B432" s="169"/>
      <c r="C432" s="172"/>
      <c r="D432" s="172"/>
      <c r="E432" s="131"/>
      <c r="F432" s="175"/>
      <c r="G432" s="178"/>
      <c r="H432" s="189"/>
      <c r="I432" s="163"/>
      <c r="J432" s="166"/>
      <c r="K432" s="62"/>
      <c r="L432" s="63"/>
      <c r="M432" s="63"/>
      <c r="N432" s="142"/>
      <c r="O432" s="127"/>
      <c r="P432" s="100"/>
      <c r="Q432" s="63">
        <f t="shared" si="178"/>
        <v>0</v>
      </c>
      <c r="R432" s="64"/>
      <c r="S432" s="67"/>
      <c r="T432" s="39"/>
      <c r="U432" s="106">
        <f>IF(EXACT(O432,Y432),M432,M432*(1-'Расчет ПРЕДЗАКАЗ'!$D$10))</f>
        <v>0</v>
      </c>
      <c r="V432" s="106">
        <f t="shared" si="179"/>
        <v>0</v>
      </c>
      <c r="W432" s="106" t="e">
        <f>IF(EXACT(O432,Y432),M432,M432*(1-#REF!))</f>
        <v>#REF!</v>
      </c>
      <c r="X432" s="106" t="e">
        <f t="shared" si="180"/>
        <v>#REF!</v>
      </c>
      <c r="Y432" s="107" t="s">
        <v>72</v>
      </c>
      <c r="Z432" s="103">
        <f t="shared" si="176"/>
        <v>0</v>
      </c>
      <c r="AA432" s="103">
        <f t="shared" si="177"/>
        <v>0</v>
      </c>
      <c r="AB432" s="128" t="str">
        <f t="shared" si="181"/>
        <v/>
      </c>
      <c r="AC432" s="128" t="e">
        <f t="shared" si="182"/>
        <v>#REF!</v>
      </c>
    </row>
    <row r="433" spans="1:29" ht="50.1" customHeight="1">
      <c r="A433" s="169"/>
      <c r="B433" s="169"/>
      <c r="C433" s="172"/>
      <c r="D433" s="172"/>
      <c r="E433" s="131"/>
      <c r="F433" s="175"/>
      <c r="G433" s="178"/>
      <c r="H433" s="189"/>
      <c r="I433" s="163"/>
      <c r="J433" s="166"/>
      <c r="K433" s="62"/>
      <c r="L433" s="63"/>
      <c r="M433" s="63"/>
      <c r="N433" s="143"/>
      <c r="O433" s="127"/>
      <c r="P433" s="100"/>
      <c r="Q433" s="63">
        <f t="shared" si="178"/>
        <v>0</v>
      </c>
      <c r="R433" s="65"/>
      <c r="S433" s="67"/>
      <c r="T433" s="40"/>
      <c r="U433" s="106">
        <f>IF(EXACT(O433,Y433),M433,M433*(1-'Расчет ПРЕДЗАКАЗ'!$D$10))</f>
        <v>0</v>
      </c>
      <c r="V433" s="106">
        <f t="shared" si="179"/>
        <v>0</v>
      </c>
      <c r="W433" s="106" t="e">
        <f>IF(EXACT(O433,Y433),M433,M433*(1-#REF!))</f>
        <v>#REF!</v>
      </c>
      <c r="X433" s="106" t="e">
        <f t="shared" si="180"/>
        <v>#REF!</v>
      </c>
      <c r="Y433" s="107" t="s">
        <v>72</v>
      </c>
      <c r="Z433" s="103">
        <f t="shared" si="176"/>
        <v>0</v>
      </c>
      <c r="AA433" s="103">
        <f t="shared" si="177"/>
        <v>0</v>
      </c>
      <c r="AB433" s="128" t="str">
        <f t="shared" si="181"/>
        <v/>
      </c>
      <c r="AC433" s="128" t="e">
        <f t="shared" si="182"/>
        <v>#REF!</v>
      </c>
    </row>
    <row r="434" spans="1:29" ht="50.1" customHeight="1">
      <c r="A434" s="169"/>
      <c r="B434" s="169"/>
      <c r="C434" s="172"/>
      <c r="D434" s="172"/>
      <c r="E434" s="131"/>
      <c r="F434" s="175"/>
      <c r="G434" s="178"/>
      <c r="H434" s="189"/>
      <c r="I434" s="163"/>
      <c r="J434" s="166"/>
      <c r="K434" s="62"/>
      <c r="L434" s="63"/>
      <c r="M434" s="63"/>
      <c r="N434" s="143"/>
      <c r="O434" s="127"/>
      <c r="P434" s="100"/>
      <c r="Q434" s="63">
        <f t="shared" si="178"/>
        <v>0</v>
      </c>
      <c r="R434" s="65"/>
      <c r="S434" s="67"/>
      <c r="T434" s="40"/>
      <c r="U434" s="106">
        <f>IF(EXACT(O434,Y434),M434,M434*(1-'Расчет ПРЕДЗАКАЗ'!$D$10))</f>
        <v>0</v>
      </c>
      <c r="V434" s="106">
        <f t="shared" si="179"/>
        <v>0</v>
      </c>
      <c r="W434" s="106" t="e">
        <f>IF(EXACT(O434,Y434),M434,M434*(1-#REF!))</f>
        <v>#REF!</v>
      </c>
      <c r="X434" s="106" t="e">
        <f t="shared" si="180"/>
        <v>#REF!</v>
      </c>
      <c r="Y434" s="107" t="s">
        <v>72</v>
      </c>
      <c r="Z434" s="103">
        <f t="shared" si="176"/>
        <v>0</v>
      </c>
      <c r="AA434" s="103">
        <f t="shared" si="177"/>
        <v>0</v>
      </c>
      <c r="AB434" s="128" t="str">
        <f t="shared" si="181"/>
        <v/>
      </c>
      <c r="AC434" s="128" t="e">
        <f t="shared" si="182"/>
        <v>#REF!</v>
      </c>
    </row>
    <row r="435" spans="1:29" ht="50.1" customHeight="1">
      <c r="A435" s="169"/>
      <c r="B435" s="169"/>
      <c r="C435" s="172"/>
      <c r="D435" s="172"/>
      <c r="E435" s="131"/>
      <c r="F435" s="175"/>
      <c r="G435" s="178"/>
      <c r="H435" s="189"/>
      <c r="I435" s="163"/>
      <c r="J435" s="166"/>
      <c r="K435" s="62"/>
      <c r="L435" s="63"/>
      <c r="M435" s="63"/>
      <c r="N435" s="65"/>
      <c r="O435" s="127"/>
      <c r="P435" s="100"/>
      <c r="Q435" s="63">
        <f t="shared" si="178"/>
        <v>0</v>
      </c>
      <c r="R435" s="65"/>
      <c r="S435" s="67"/>
      <c r="T435" s="40"/>
      <c r="U435" s="106">
        <f>IF(EXACT(O435,Y435),M435,M435*(1-'Расчет ПРЕДЗАКАЗ'!$D$10))</f>
        <v>0</v>
      </c>
      <c r="V435" s="106">
        <f t="shared" si="179"/>
        <v>0</v>
      </c>
      <c r="W435" s="106" t="e">
        <f>IF(EXACT(O435,Y435),M435,M435*(1-#REF!))</f>
        <v>#REF!</v>
      </c>
      <c r="X435" s="106" t="e">
        <f t="shared" si="180"/>
        <v>#REF!</v>
      </c>
      <c r="Y435" s="107" t="s">
        <v>72</v>
      </c>
      <c r="Z435" s="103">
        <f t="shared" si="176"/>
        <v>0</v>
      </c>
      <c r="AA435" s="103">
        <f t="shared" si="177"/>
        <v>0</v>
      </c>
      <c r="AB435" s="128" t="str">
        <f t="shared" si="181"/>
        <v/>
      </c>
      <c r="AC435" s="128" t="e">
        <f t="shared" si="182"/>
        <v>#REF!</v>
      </c>
    </row>
    <row r="436" spans="1:29" ht="50.1" customHeight="1">
      <c r="A436" s="169"/>
      <c r="B436" s="169"/>
      <c r="C436" s="172"/>
      <c r="D436" s="172"/>
      <c r="E436" s="131"/>
      <c r="F436" s="175"/>
      <c r="G436" s="178"/>
      <c r="H436" s="189"/>
      <c r="I436" s="163"/>
      <c r="J436" s="166"/>
      <c r="K436" s="62"/>
      <c r="L436" s="63"/>
      <c r="M436" s="63"/>
      <c r="N436" s="65"/>
      <c r="O436" s="127"/>
      <c r="P436" s="100"/>
      <c r="Q436" s="63">
        <f t="shared" si="178"/>
        <v>0</v>
      </c>
      <c r="R436" s="65"/>
      <c r="S436" s="67"/>
      <c r="T436" s="40"/>
      <c r="U436" s="106">
        <f>IF(EXACT(O436,Y436),M436,M436*(1-'Расчет ПРЕДЗАКАЗ'!$D$10))</f>
        <v>0</v>
      </c>
      <c r="V436" s="106">
        <f t="shared" si="179"/>
        <v>0</v>
      </c>
      <c r="W436" s="106" t="e">
        <f>IF(EXACT(O436,Y436),M436,M436*(1-#REF!))</f>
        <v>#REF!</v>
      </c>
      <c r="X436" s="106" t="e">
        <f t="shared" si="180"/>
        <v>#REF!</v>
      </c>
      <c r="Y436" s="107" t="s">
        <v>72</v>
      </c>
      <c r="Z436" s="103">
        <f t="shared" si="176"/>
        <v>0</v>
      </c>
      <c r="AA436" s="103">
        <f t="shared" si="177"/>
        <v>0</v>
      </c>
      <c r="AB436" s="128" t="str">
        <f t="shared" si="181"/>
        <v/>
      </c>
      <c r="AC436" s="128" t="e">
        <f t="shared" si="182"/>
        <v>#REF!</v>
      </c>
    </row>
    <row r="437" spans="1:29" ht="50.1" customHeight="1">
      <c r="A437" s="169"/>
      <c r="B437" s="169"/>
      <c r="C437" s="172"/>
      <c r="D437" s="172"/>
      <c r="E437" s="131"/>
      <c r="F437" s="175"/>
      <c r="G437" s="178"/>
      <c r="H437" s="189"/>
      <c r="I437" s="163"/>
      <c r="J437" s="166"/>
      <c r="K437" s="62"/>
      <c r="L437" s="63"/>
      <c r="M437" s="63"/>
      <c r="N437" s="65"/>
      <c r="O437" s="127"/>
      <c r="P437" s="100"/>
      <c r="Q437" s="63">
        <f t="shared" si="178"/>
        <v>0</v>
      </c>
      <c r="R437" s="65"/>
      <c r="S437" s="67"/>
      <c r="T437" s="40"/>
      <c r="U437" s="106">
        <f>IF(EXACT(O437,Y437),M437,M437*(1-'Расчет ПРЕДЗАКАЗ'!$D$10))</f>
        <v>0</v>
      </c>
      <c r="V437" s="106">
        <f t="shared" si="179"/>
        <v>0</v>
      </c>
      <c r="W437" s="106" t="e">
        <f>IF(EXACT(O437,Y437),M437,M437*(1-#REF!))</f>
        <v>#REF!</v>
      </c>
      <c r="X437" s="106" t="e">
        <f t="shared" si="180"/>
        <v>#REF!</v>
      </c>
      <c r="Y437" s="107" t="s">
        <v>72</v>
      </c>
      <c r="Z437" s="103">
        <f t="shared" si="176"/>
        <v>0</v>
      </c>
      <c r="AA437" s="103">
        <f t="shared" si="177"/>
        <v>0</v>
      </c>
      <c r="AB437" s="128" t="str">
        <f t="shared" si="181"/>
        <v/>
      </c>
      <c r="AC437" s="128" t="e">
        <f t="shared" si="182"/>
        <v>#REF!</v>
      </c>
    </row>
    <row r="438" spans="1:29" ht="50.1" customHeight="1">
      <c r="A438" s="170"/>
      <c r="B438" s="170"/>
      <c r="C438" s="173"/>
      <c r="D438" s="173"/>
      <c r="E438" s="132"/>
      <c r="F438" s="176"/>
      <c r="G438" s="179"/>
      <c r="H438" s="190"/>
      <c r="I438" s="164"/>
      <c r="J438" s="167"/>
      <c r="K438" s="62"/>
      <c r="L438" s="63"/>
      <c r="M438" s="63"/>
      <c r="N438" s="65"/>
      <c r="O438" s="127"/>
      <c r="P438" s="100"/>
      <c r="Q438" s="63">
        <f t="shared" si="178"/>
        <v>0</v>
      </c>
      <c r="R438" s="65"/>
      <c r="S438" s="67"/>
      <c r="T438" s="40"/>
      <c r="U438" s="106">
        <f>IF(EXACT(O438,Y438),M438,M438*(1-'Расчет ПРЕДЗАКАЗ'!$D$10))</f>
        <v>0</v>
      </c>
      <c r="V438" s="106">
        <f t="shared" si="179"/>
        <v>0</v>
      </c>
      <c r="W438" s="106" t="e">
        <f>IF(EXACT(O438,Y438),M438,M438*(1-#REF!))</f>
        <v>#REF!</v>
      </c>
      <c r="X438" s="106" t="e">
        <f t="shared" si="180"/>
        <v>#REF!</v>
      </c>
      <c r="Y438" s="107" t="s">
        <v>72</v>
      </c>
      <c r="Z438" s="103">
        <f t="shared" si="176"/>
        <v>0</v>
      </c>
      <c r="AA438" s="103">
        <f t="shared" si="177"/>
        <v>0</v>
      </c>
      <c r="AB438" s="128" t="str">
        <f t="shared" si="181"/>
        <v/>
      </c>
      <c r="AC438" s="128" t="e">
        <f t="shared" si="182"/>
        <v>#REF!</v>
      </c>
    </row>
    <row r="439" spans="1:29" ht="11.25" customHeight="1" thickBot="1"/>
    <row r="440" spans="1:29" ht="50.1" customHeight="1">
      <c r="A440" s="168">
        <v>131</v>
      </c>
      <c r="B440" s="168" t="s">
        <v>1320</v>
      </c>
      <c r="C440" s="171" t="s">
        <v>1321</v>
      </c>
      <c r="D440" s="171" t="s">
        <v>77</v>
      </c>
      <c r="E440" s="130"/>
      <c r="F440" s="174" t="s">
        <v>1322</v>
      </c>
      <c r="G440" s="177" t="s">
        <v>405</v>
      </c>
      <c r="H440" s="162" t="s">
        <v>1323</v>
      </c>
      <c r="I440" s="162" t="s">
        <v>1324</v>
      </c>
      <c r="J440" s="165" t="s">
        <v>19</v>
      </c>
      <c r="K440" s="62" t="s">
        <v>461</v>
      </c>
      <c r="L440" s="63">
        <v>7260</v>
      </c>
      <c r="M440" s="63">
        <v>4536</v>
      </c>
      <c r="N440" s="142" t="s">
        <v>1325</v>
      </c>
      <c r="O440" s="127" t="s">
        <v>72</v>
      </c>
      <c r="P440" s="100"/>
      <c r="Q440" s="63">
        <f>P440*M440</f>
        <v>0</v>
      </c>
      <c r="R440" s="64"/>
      <c r="S440" s="67">
        <v>8</v>
      </c>
      <c r="T440" s="39"/>
      <c r="U440" s="106">
        <f>IF(EXACT(O440,Y440),M440,M440*(1-'Расчет ПРЕДЗАКАЗ'!$D$10))</f>
        <v>4536</v>
      </c>
      <c r="V440" s="106">
        <f>P440*U440</f>
        <v>0</v>
      </c>
      <c r="W440" s="106">
        <f>IF(EXACT(O440,Y440),M440,M440*(1-#REF!))</f>
        <v>4536</v>
      </c>
      <c r="X440" s="123">
        <f>P440*W440</f>
        <v>0</v>
      </c>
      <c r="Y440" s="124" t="s">
        <v>72</v>
      </c>
      <c r="Z440" s="103">
        <f t="shared" ref="Z440:Z454" si="183">IF(EXACT(O440,Y440),Q440,0)</f>
        <v>0</v>
      </c>
      <c r="AA440" s="103">
        <f t="shared" ref="AA440:AA454" si="184">IF(Z440=0,Q440,0)</f>
        <v>0</v>
      </c>
      <c r="AB440" s="128">
        <f>IF(U440=0,"",L440/U440-1)</f>
        <v>0.60052910052910047</v>
      </c>
      <c r="AC440" s="128">
        <f>IF(W440=0,"",L440/W440-1)</f>
        <v>0.60052910052910047</v>
      </c>
    </row>
    <row r="441" spans="1:29" ht="50.1" customHeight="1">
      <c r="A441" s="169"/>
      <c r="B441" s="169"/>
      <c r="C441" s="172"/>
      <c r="D441" s="172"/>
      <c r="E441" s="131"/>
      <c r="F441" s="175"/>
      <c r="G441" s="178"/>
      <c r="H441" s="189"/>
      <c r="I441" s="163"/>
      <c r="J441" s="166"/>
      <c r="K441" s="62" t="s">
        <v>463</v>
      </c>
      <c r="L441" s="63">
        <v>7260</v>
      </c>
      <c r="M441" s="63">
        <v>4536</v>
      </c>
      <c r="N441" s="142" t="s">
        <v>1326</v>
      </c>
      <c r="O441" s="127" t="s">
        <v>72</v>
      </c>
      <c r="P441" s="100"/>
      <c r="Q441" s="63">
        <f t="shared" ref="Q441:Q454" si="185">P441*M441</f>
        <v>0</v>
      </c>
      <c r="R441" s="64"/>
      <c r="S441" s="67">
        <v>4</v>
      </c>
      <c r="T441" s="39"/>
      <c r="U441" s="106">
        <f>IF(EXACT(O441,Y441),M441,M441*(1-'Расчет ПРЕДЗАКАЗ'!$D$10))</f>
        <v>4536</v>
      </c>
      <c r="V441" s="106">
        <f t="shared" ref="V441:V454" si="186">P441*U441</f>
        <v>0</v>
      </c>
      <c r="W441" s="106">
        <f>IF(EXACT(O441,Y441),M441,M441*(1-#REF!))</f>
        <v>4536</v>
      </c>
      <c r="X441" s="106">
        <f t="shared" ref="X441:X454" si="187">P441*W441</f>
        <v>0</v>
      </c>
      <c r="Y441" s="107" t="s">
        <v>72</v>
      </c>
      <c r="Z441" s="103">
        <f t="shared" si="183"/>
        <v>0</v>
      </c>
      <c r="AA441" s="103">
        <f t="shared" si="184"/>
        <v>0</v>
      </c>
      <c r="AB441" s="128">
        <f t="shared" ref="AB441:AB454" si="188">IF(U441=0,"",L441/U441-1)</f>
        <v>0.60052910052910047</v>
      </c>
      <c r="AC441" s="128">
        <f t="shared" ref="AC441:AC454" si="189">IF(W441=0,"",L441/W441-1)</f>
        <v>0.60052910052910047</v>
      </c>
    </row>
    <row r="442" spans="1:29" ht="50.1" customHeight="1">
      <c r="A442" s="169"/>
      <c r="B442" s="169"/>
      <c r="C442" s="172"/>
      <c r="D442" s="172"/>
      <c r="E442" s="131"/>
      <c r="F442" s="175"/>
      <c r="G442" s="178"/>
      <c r="H442" s="189"/>
      <c r="I442" s="163"/>
      <c r="J442" s="166"/>
      <c r="K442" s="62" t="s">
        <v>465</v>
      </c>
      <c r="L442" s="63">
        <v>7260</v>
      </c>
      <c r="M442" s="63">
        <v>4536</v>
      </c>
      <c r="N442" s="142" t="s">
        <v>1327</v>
      </c>
      <c r="O442" s="127" t="s">
        <v>72</v>
      </c>
      <c r="P442" s="100"/>
      <c r="Q442" s="63">
        <f t="shared" si="185"/>
        <v>0</v>
      </c>
      <c r="R442" s="64"/>
      <c r="S442" s="67">
        <v>40</v>
      </c>
      <c r="T442" s="39"/>
      <c r="U442" s="106">
        <f>IF(EXACT(O442,Y442),M442,M442*(1-'Расчет ПРЕДЗАКАЗ'!$D$10))</f>
        <v>4536</v>
      </c>
      <c r="V442" s="106">
        <f t="shared" si="186"/>
        <v>0</v>
      </c>
      <c r="W442" s="106">
        <f>IF(EXACT(O442,Y442),M442,M442*(1-#REF!))</f>
        <v>4536</v>
      </c>
      <c r="X442" s="106">
        <f t="shared" si="187"/>
        <v>0</v>
      </c>
      <c r="Y442" s="107" t="s">
        <v>72</v>
      </c>
      <c r="Z442" s="103">
        <f t="shared" si="183"/>
        <v>0</v>
      </c>
      <c r="AA442" s="103">
        <f t="shared" si="184"/>
        <v>0</v>
      </c>
      <c r="AB442" s="128">
        <f t="shared" si="188"/>
        <v>0.60052910052910047</v>
      </c>
      <c r="AC442" s="128">
        <f t="shared" si="189"/>
        <v>0.60052910052910047</v>
      </c>
    </row>
    <row r="443" spans="1:29" ht="50.1" customHeight="1">
      <c r="A443" s="169"/>
      <c r="B443" s="169"/>
      <c r="C443" s="172"/>
      <c r="D443" s="172"/>
      <c r="E443" s="131"/>
      <c r="F443" s="175"/>
      <c r="G443" s="178"/>
      <c r="H443" s="189"/>
      <c r="I443" s="163"/>
      <c r="J443" s="166"/>
      <c r="K443" s="62" t="s">
        <v>467</v>
      </c>
      <c r="L443" s="63">
        <v>7260</v>
      </c>
      <c r="M443" s="63">
        <v>4536</v>
      </c>
      <c r="N443" s="142" t="s">
        <v>1328</v>
      </c>
      <c r="O443" s="127" t="s">
        <v>72</v>
      </c>
      <c r="P443" s="100"/>
      <c r="Q443" s="63">
        <f t="shared" si="185"/>
        <v>0</v>
      </c>
      <c r="R443" s="64"/>
      <c r="S443" s="67">
        <v>59</v>
      </c>
      <c r="T443" s="39"/>
      <c r="U443" s="106">
        <f>IF(EXACT(O443,Y443),M443,M443*(1-'Расчет ПРЕДЗАКАЗ'!$D$10))</f>
        <v>4536</v>
      </c>
      <c r="V443" s="106">
        <f t="shared" si="186"/>
        <v>0</v>
      </c>
      <c r="W443" s="106">
        <f>IF(EXACT(O443,Y443),M443,M443*(1-#REF!))</f>
        <v>4536</v>
      </c>
      <c r="X443" s="106">
        <f t="shared" si="187"/>
        <v>0</v>
      </c>
      <c r="Y443" s="107" t="s">
        <v>72</v>
      </c>
      <c r="Z443" s="103">
        <f t="shared" si="183"/>
        <v>0</v>
      </c>
      <c r="AA443" s="103">
        <f t="shared" si="184"/>
        <v>0</v>
      </c>
      <c r="AB443" s="128">
        <f t="shared" si="188"/>
        <v>0.60052910052910047</v>
      </c>
      <c r="AC443" s="128">
        <f t="shared" si="189"/>
        <v>0.60052910052910047</v>
      </c>
    </row>
    <row r="444" spans="1:29" ht="50.1" customHeight="1">
      <c r="A444" s="169"/>
      <c r="B444" s="169"/>
      <c r="C444" s="172"/>
      <c r="D444" s="172"/>
      <c r="E444" s="131"/>
      <c r="F444" s="175"/>
      <c r="G444" s="178"/>
      <c r="H444" s="189"/>
      <c r="I444" s="163"/>
      <c r="J444" s="166"/>
      <c r="K444" s="62" t="s">
        <v>469</v>
      </c>
      <c r="L444" s="63">
        <v>7260</v>
      </c>
      <c r="M444" s="63">
        <v>4536</v>
      </c>
      <c r="N444" s="142" t="s">
        <v>1329</v>
      </c>
      <c r="O444" s="127" t="s">
        <v>72</v>
      </c>
      <c r="P444" s="100"/>
      <c r="Q444" s="63">
        <f t="shared" si="185"/>
        <v>0</v>
      </c>
      <c r="R444" s="64"/>
      <c r="S444" s="67">
        <v>24</v>
      </c>
      <c r="T444" s="39"/>
      <c r="U444" s="106">
        <f>IF(EXACT(O444,Y444),M444,M444*(1-'Расчет ПРЕДЗАКАЗ'!$D$10))</f>
        <v>4536</v>
      </c>
      <c r="V444" s="106">
        <f t="shared" si="186"/>
        <v>0</v>
      </c>
      <c r="W444" s="106">
        <f>IF(EXACT(O444,Y444),M444,M444*(1-#REF!))</f>
        <v>4536</v>
      </c>
      <c r="X444" s="106">
        <f t="shared" si="187"/>
        <v>0</v>
      </c>
      <c r="Y444" s="107" t="s">
        <v>72</v>
      </c>
      <c r="Z444" s="103">
        <f t="shared" si="183"/>
        <v>0</v>
      </c>
      <c r="AA444" s="103">
        <f t="shared" si="184"/>
        <v>0</v>
      </c>
      <c r="AB444" s="128">
        <f t="shared" si="188"/>
        <v>0.60052910052910047</v>
      </c>
      <c r="AC444" s="128">
        <f t="shared" si="189"/>
        <v>0.60052910052910047</v>
      </c>
    </row>
    <row r="445" spans="1:29" ht="50.1" customHeight="1">
      <c r="A445" s="169"/>
      <c r="B445" s="169"/>
      <c r="C445" s="172"/>
      <c r="D445" s="172"/>
      <c r="E445" s="131"/>
      <c r="F445" s="175"/>
      <c r="G445" s="178"/>
      <c r="H445" s="189"/>
      <c r="I445" s="163"/>
      <c r="J445" s="166"/>
      <c r="K445" s="62" t="s">
        <v>471</v>
      </c>
      <c r="L445" s="63">
        <v>7260</v>
      </c>
      <c r="M445" s="63">
        <v>4536</v>
      </c>
      <c r="N445" s="142" t="s">
        <v>1330</v>
      </c>
      <c r="O445" s="127" t="s">
        <v>72</v>
      </c>
      <c r="P445" s="100"/>
      <c r="Q445" s="63">
        <f t="shared" si="185"/>
        <v>0</v>
      </c>
      <c r="R445" s="64"/>
      <c r="S445" s="67">
        <v>24</v>
      </c>
      <c r="T445" s="39"/>
      <c r="U445" s="106">
        <f>IF(EXACT(O445,Y445),M445,M445*(1-'Расчет ПРЕДЗАКАЗ'!$D$10))</f>
        <v>4536</v>
      </c>
      <c r="V445" s="106">
        <f t="shared" si="186"/>
        <v>0</v>
      </c>
      <c r="W445" s="106">
        <f>IF(EXACT(O445,Y445),M445,M445*(1-#REF!))</f>
        <v>4536</v>
      </c>
      <c r="X445" s="106">
        <f t="shared" si="187"/>
        <v>0</v>
      </c>
      <c r="Y445" s="107" t="s">
        <v>72</v>
      </c>
      <c r="Z445" s="103">
        <f t="shared" si="183"/>
        <v>0</v>
      </c>
      <c r="AA445" s="103">
        <f t="shared" si="184"/>
        <v>0</v>
      </c>
      <c r="AB445" s="128">
        <f t="shared" si="188"/>
        <v>0.60052910052910047</v>
      </c>
      <c r="AC445" s="128">
        <f t="shared" si="189"/>
        <v>0.60052910052910047</v>
      </c>
    </row>
    <row r="446" spans="1:29" ht="50.1" customHeight="1">
      <c r="A446" s="169"/>
      <c r="B446" s="169"/>
      <c r="C446" s="172"/>
      <c r="D446" s="172"/>
      <c r="E446" s="131"/>
      <c r="F446" s="175"/>
      <c r="G446" s="178"/>
      <c r="H446" s="189"/>
      <c r="I446" s="163"/>
      <c r="J446" s="166"/>
      <c r="K446" s="62"/>
      <c r="L446" s="63"/>
      <c r="M446" s="63"/>
      <c r="N446" s="142"/>
      <c r="O446" s="127"/>
      <c r="P446" s="100"/>
      <c r="Q446" s="63">
        <f t="shared" si="185"/>
        <v>0</v>
      </c>
      <c r="R446" s="64"/>
      <c r="S446" s="67"/>
      <c r="T446" s="39"/>
      <c r="U446" s="106">
        <f>IF(EXACT(O446,Y446),M446,M446*(1-'Расчет ПРЕДЗАКАЗ'!$D$10))</f>
        <v>0</v>
      </c>
      <c r="V446" s="106">
        <f t="shared" si="186"/>
        <v>0</v>
      </c>
      <c r="W446" s="106" t="e">
        <f>IF(EXACT(O446,Y446),M446,M446*(1-#REF!))</f>
        <v>#REF!</v>
      </c>
      <c r="X446" s="106" t="e">
        <f t="shared" si="187"/>
        <v>#REF!</v>
      </c>
      <c r="Y446" s="107" t="s">
        <v>72</v>
      </c>
      <c r="Z446" s="103">
        <f t="shared" si="183"/>
        <v>0</v>
      </c>
      <c r="AA446" s="103">
        <f t="shared" si="184"/>
        <v>0</v>
      </c>
      <c r="AB446" s="128" t="str">
        <f t="shared" si="188"/>
        <v/>
      </c>
      <c r="AC446" s="128" t="e">
        <f t="shared" si="189"/>
        <v>#REF!</v>
      </c>
    </row>
    <row r="447" spans="1:29" ht="50.1" customHeight="1">
      <c r="A447" s="169"/>
      <c r="B447" s="169"/>
      <c r="C447" s="172"/>
      <c r="D447" s="172"/>
      <c r="E447" s="131"/>
      <c r="F447" s="175"/>
      <c r="G447" s="178"/>
      <c r="H447" s="189"/>
      <c r="I447" s="163"/>
      <c r="J447" s="166"/>
      <c r="K447" s="62"/>
      <c r="L447" s="63"/>
      <c r="M447" s="63"/>
      <c r="N447" s="142"/>
      <c r="O447" s="127"/>
      <c r="P447" s="100"/>
      <c r="Q447" s="63">
        <f t="shared" si="185"/>
        <v>0</v>
      </c>
      <c r="R447" s="64"/>
      <c r="S447" s="67"/>
      <c r="T447" s="39"/>
      <c r="U447" s="106">
        <f>IF(EXACT(O447,Y447),M447,M447*(1-'Расчет ПРЕДЗАКАЗ'!$D$10))</f>
        <v>0</v>
      </c>
      <c r="V447" s="106">
        <f t="shared" si="186"/>
        <v>0</v>
      </c>
      <c r="W447" s="106" t="e">
        <f>IF(EXACT(O447,Y447),M447,M447*(1-#REF!))</f>
        <v>#REF!</v>
      </c>
      <c r="X447" s="106" t="e">
        <f t="shared" si="187"/>
        <v>#REF!</v>
      </c>
      <c r="Y447" s="107" t="s">
        <v>72</v>
      </c>
      <c r="Z447" s="103">
        <f t="shared" si="183"/>
        <v>0</v>
      </c>
      <c r="AA447" s="103">
        <f t="shared" si="184"/>
        <v>0</v>
      </c>
      <c r="AB447" s="128" t="str">
        <f t="shared" si="188"/>
        <v/>
      </c>
      <c r="AC447" s="128" t="e">
        <f t="shared" si="189"/>
        <v>#REF!</v>
      </c>
    </row>
    <row r="448" spans="1:29" ht="50.1" customHeight="1">
      <c r="A448" s="169"/>
      <c r="B448" s="169"/>
      <c r="C448" s="172"/>
      <c r="D448" s="172"/>
      <c r="E448" s="131"/>
      <c r="F448" s="175"/>
      <c r="G448" s="178"/>
      <c r="H448" s="189"/>
      <c r="I448" s="163"/>
      <c r="J448" s="166"/>
      <c r="K448" s="62"/>
      <c r="L448" s="63"/>
      <c r="M448" s="63"/>
      <c r="N448" s="142"/>
      <c r="O448" s="127"/>
      <c r="P448" s="100"/>
      <c r="Q448" s="63">
        <f t="shared" si="185"/>
        <v>0</v>
      </c>
      <c r="R448" s="64"/>
      <c r="S448" s="67"/>
      <c r="T448" s="39"/>
      <c r="U448" s="106">
        <f>IF(EXACT(O448,Y448),M448,M448*(1-'Расчет ПРЕДЗАКАЗ'!$D$10))</f>
        <v>0</v>
      </c>
      <c r="V448" s="106">
        <f t="shared" si="186"/>
        <v>0</v>
      </c>
      <c r="W448" s="106" t="e">
        <f>IF(EXACT(O448,Y448),M448,M448*(1-#REF!))</f>
        <v>#REF!</v>
      </c>
      <c r="X448" s="106" t="e">
        <f t="shared" si="187"/>
        <v>#REF!</v>
      </c>
      <c r="Y448" s="107" t="s">
        <v>72</v>
      </c>
      <c r="Z448" s="103">
        <f t="shared" si="183"/>
        <v>0</v>
      </c>
      <c r="AA448" s="103">
        <f t="shared" si="184"/>
        <v>0</v>
      </c>
      <c r="AB448" s="128" t="str">
        <f t="shared" si="188"/>
        <v/>
      </c>
      <c r="AC448" s="128" t="e">
        <f t="shared" si="189"/>
        <v>#REF!</v>
      </c>
    </row>
    <row r="449" spans="1:29" ht="50.1" customHeight="1">
      <c r="A449" s="169"/>
      <c r="B449" s="169"/>
      <c r="C449" s="172"/>
      <c r="D449" s="172"/>
      <c r="E449" s="131"/>
      <c r="F449" s="175"/>
      <c r="G449" s="178"/>
      <c r="H449" s="189"/>
      <c r="I449" s="163"/>
      <c r="J449" s="166"/>
      <c r="K449" s="62"/>
      <c r="L449" s="63"/>
      <c r="M449" s="63"/>
      <c r="N449" s="143"/>
      <c r="O449" s="127"/>
      <c r="P449" s="100"/>
      <c r="Q449" s="63">
        <f t="shared" si="185"/>
        <v>0</v>
      </c>
      <c r="R449" s="65"/>
      <c r="S449" s="67"/>
      <c r="T449" s="40"/>
      <c r="U449" s="106">
        <f>IF(EXACT(O449,Y449),M449,M449*(1-'Расчет ПРЕДЗАКАЗ'!$D$10))</f>
        <v>0</v>
      </c>
      <c r="V449" s="106">
        <f t="shared" si="186"/>
        <v>0</v>
      </c>
      <c r="W449" s="106" t="e">
        <f>IF(EXACT(O449,Y449),M449,M449*(1-#REF!))</f>
        <v>#REF!</v>
      </c>
      <c r="X449" s="106" t="e">
        <f t="shared" si="187"/>
        <v>#REF!</v>
      </c>
      <c r="Y449" s="107" t="s">
        <v>72</v>
      </c>
      <c r="Z449" s="103">
        <f t="shared" si="183"/>
        <v>0</v>
      </c>
      <c r="AA449" s="103">
        <f t="shared" si="184"/>
        <v>0</v>
      </c>
      <c r="AB449" s="128" t="str">
        <f t="shared" si="188"/>
        <v/>
      </c>
      <c r="AC449" s="128" t="e">
        <f t="shared" si="189"/>
        <v>#REF!</v>
      </c>
    </row>
    <row r="450" spans="1:29" ht="50.1" customHeight="1">
      <c r="A450" s="169"/>
      <c r="B450" s="169"/>
      <c r="C450" s="172"/>
      <c r="D450" s="172"/>
      <c r="E450" s="131"/>
      <c r="F450" s="175"/>
      <c r="G450" s="178"/>
      <c r="H450" s="189"/>
      <c r="I450" s="163"/>
      <c r="J450" s="166"/>
      <c r="K450" s="62"/>
      <c r="L450" s="63"/>
      <c r="M450" s="63"/>
      <c r="N450" s="143"/>
      <c r="O450" s="127"/>
      <c r="P450" s="100"/>
      <c r="Q450" s="63">
        <f t="shared" si="185"/>
        <v>0</v>
      </c>
      <c r="R450" s="65"/>
      <c r="S450" s="67"/>
      <c r="T450" s="40"/>
      <c r="U450" s="106">
        <f>IF(EXACT(O450,Y450),M450,M450*(1-'Расчет ПРЕДЗАКАЗ'!$D$10))</f>
        <v>0</v>
      </c>
      <c r="V450" s="106">
        <f t="shared" si="186"/>
        <v>0</v>
      </c>
      <c r="W450" s="106" t="e">
        <f>IF(EXACT(O450,Y450),M450,M450*(1-#REF!))</f>
        <v>#REF!</v>
      </c>
      <c r="X450" s="106" t="e">
        <f t="shared" si="187"/>
        <v>#REF!</v>
      </c>
      <c r="Y450" s="107" t="s">
        <v>72</v>
      </c>
      <c r="Z450" s="103">
        <f t="shared" si="183"/>
        <v>0</v>
      </c>
      <c r="AA450" s="103">
        <f t="shared" si="184"/>
        <v>0</v>
      </c>
      <c r="AB450" s="128" t="str">
        <f t="shared" si="188"/>
        <v/>
      </c>
      <c r="AC450" s="128" t="e">
        <f t="shared" si="189"/>
        <v>#REF!</v>
      </c>
    </row>
    <row r="451" spans="1:29" ht="50.1" customHeight="1">
      <c r="A451" s="169"/>
      <c r="B451" s="169"/>
      <c r="C451" s="172"/>
      <c r="D451" s="172"/>
      <c r="E451" s="131"/>
      <c r="F451" s="175"/>
      <c r="G451" s="178"/>
      <c r="H451" s="189"/>
      <c r="I451" s="163"/>
      <c r="J451" s="166"/>
      <c r="K451" s="62"/>
      <c r="L451" s="63"/>
      <c r="M451" s="63"/>
      <c r="N451" s="65"/>
      <c r="O451" s="127"/>
      <c r="P451" s="100"/>
      <c r="Q451" s="63">
        <f t="shared" si="185"/>
        <v>0</v>
      </c>
      <c r="R451" s="65"/>
      <c r="S451" s="67"/>
      <c r="T451" s="40"/>
      <c r="U451" s="106">
        <f>IF(EXACT(O451,Y451),M451,M451*(1-'Расчет ПРЕДЗАКАЗ'!$D$10))</f>
        <v>0</v>
      </c>
      <c r="V451" s="106">
        <f t="shared" si="186"/>
        <v>0</v>
      </c>
      <c r="W451" s="106" t="e">
        <f>IF(EXACT(O451,Y451),M451,M451*(1-#REF!))</f>
        <v>#REF!</v>
      </c>
      <c r="X451" s="106" t="e">
        <f t="shared" si="187"/>
        <v>#REF!</v>
      </c>
      <c r="Y451" s="107" t="s">
        <v>72</v>
      </c>
      <c r="Z451" s="103">
        <f t="shared" si="183"/>
        <v>0</v>
      </c>
      <c r="AA451" s="103">
        <f t="shared" si="184"/>
        <v>0</v>
      </c>
      <c r="AB451" s="128" t="str">
        <f t="shared" si="188"/>
        <v/>
      </c>
      <c r="AC451" s="128" t="e">
        <f t="shared" si="189"/>
        <v>#REF!</v>
      </c>
    </row>
    <row r="452" spans="1:29" ht="50.1" customHeight="1">
      <c r="A452" s="169"/>
      <c r="B452" s="169"/>
      <c r="C452" s="172"/>
      <c r="D452" s="172"/>
      <c r="E452" s="131"/>
      <c r="F452" s="175"/>
      <c r="G452" s="178"/>
      <c r="H452" s="189"/>
      <c r="I452" s="163"/>
      <c r="J452" s="166"/>
      <c r="K452" s="62"/>
      <c r="L452" s="63"/>
      <c r="M452" s="63"/>
      <c r="N452" s="65"/>
      <c r="O452" s="127"/>
      <c r="P452" s="100"/>
      <c r="Q452" s="63">
        <f t="shared" si="185"/>
        <v>0</v>
      </c>
      <c r="R452" s="65"/>
      <c r="S452" s="67"/>
      <c r="T452" s="40"/>
      <c r="U452" s="106">
        <f>IF(EXACT(O452,Y452),M452,M452*(1-'Расчет ПРЕДЗАКАЗ'!$D$10))</f>
        <v>0</v>
      </c>
      <c r="V452" s="106">
        <f t="shared" si="186"/>
        <v>0</v>
      </c>
      <c r="W452" s="106" t="e">
        <f>IF(EXACT(O452,Y452),M452,M452*(1-#REF!))</f>
        <v>#REF!</v>
      </c>
      <c r="X452" s="106" t="e">
        <f t="shared" si="187"/>
        <v>#REF!</v>
      </c>
      <c r="Y452" s="107" t="s">
        <v>72</v>
      </c>
      <c r="Z452" s="103">
        <f t="shared" si="183"/>
        <v>0</v>
      </c>
      <c r="AA452" s="103">
        <f t="shared" si="184"/>
        <v>0</v>
      </c>
      <c r="AB452" s="128" t="str">
        <f t="shared" si="188"/>
        <v/>
      </c>
      <c r="AC452" s="128" t="e">
        <f t="shared" si="189"/>
        <v>#REF!</v>
      </c>
    </row>
    <row r="453" spans="1:29" ht="50.1" customHeight="1">
      <c r="A453" s="169"/>
      <c r="B453" s="169"/>
      <c r="C453" s="172"/>
      <c r="D453" s="172"/>
      <c r="E453" s="131"/>
      <c r="F453" s="175"/>
      <c r="G453" s="178"/>
      <c r="H453" s="189"/>
      <c r="I453" s="163"/>
      <c r="J453" s="166"/>
      <c r="K453" s="62"/>
      <c r="L453" s="63"/>
      <c r="M453" s="63"/>
      <c r="N453" s="65"/>
      <c r="O453" s="127"/>
      <c r="P453" s="100"/>
      <c r="Q453" s="63">
        <f t="shared" si="185"/>
        <v>0</v>
      </c>
      <c r="R453" s="65"/>
      <c r="S453" s="67"/>
      <c r="T453" s="40"/>
      <c r="U453" s="106">
        <f>IF(EXACT(O453,Y453),M453,M453*(1-'Расчет ПРЕДЗАКАЗ'!$D$10))</f>
        <v>0</v>
      </c>
      <c r="V453" s="106">
        <f t="shared" si="186"/>
        <v>0</v>
      </c>
      <c r="W453" s="106" t="e">
        <f>IF(EXACT(O453,Y453),M453,M453*(1-#REF!))</f>
        <v>#REF!</v>
      </c>
      <c r="X453" s="106" t="e">
        <f t="shared" si="187"/>
        <v>#REF!</v>
      </c>
      <c r="Y453" s="107" t="s">
        <v>72</v>
      </c>
      <c r="Z453" s="103">
        <f t="shared" si="183"/>
        <v>0</v>
      </c>
      <c r="AA453" s="103">
        <f t="shared" si="184"/>
        <v>0</v>
      </c>
      <c r="AB453" s="128" t="str">
        <f t="shared" si="188"/>
        <v/>
      </c>
      <c r="AC453" s="128" t="e">
        <f t="shared" si="189"/>
        <v>#REF!</v>
      </c>
    </row>
    <row r="454" spans="1:29" ht="50.1" customHeight="1">
      <c r="A454" s="170"/>
      <c r="B454" s="170"/>
      <c r="C454" s="173"/>
      <c r="D454" s="173"/>
      <c r="E454" s="132"/>
      <c r="F454" s="176"/>
      <c r="G454" s="179"/>
      <c r="H454" s="190"/>
      <c r="I454" s="164"/>
      <c r="J454" s="167"/>
      <c r="K454" s="62"/>
      <c r="L454" s="63"/>
      <c r="M454" s="63"/>
      <c r="N454" s="65"/>
      <c r="O454" s="127"/>
      <c r="P454" s="100"/>
      <c r="Q454" s="63">
        <f t="shared" si="185"/>
        <v>0</v>
      </c>
      <c r="R454" s="65"/>
      <c r="S454" s="67"/>
      <c r="T454" s="40"/>
      <c r="U454" s="106">
        <f>IF(EXACT(O454,Y454),M454,M454*(1-'Расчет ПРЕДЗАКАЗ'!$D$10))</f>
        <v>0</v>
      </c>
      <c r="V454" s="106">
        <f t="shared" si="186"/>
        <v>0</v>
      </c>
      <c r="W454" s="106" t="e">
        <f>IF(EXACT(O454,Y454),M454,M454*(1-#REF!))</f>
        <v>#REF!</v>
      </c>
      <c r="X454" s="106" t="e">
        <f t="shared" si="187"/>
        <v>#REF!</v>
      </c>
      <c r="Y454" s="107" t="s">
        <v>72</v>
      </c>
      <c r="Z454" s="103">
        <f t="shared" si="183"/>
        <v>0</v>
      </c>
      <c r="AA454" s="103">
        <f t="shared" si="184"/>
        <v>0</v>
      </c>
      <c r="AB454" s="128" t="str">
        <f t="shared" si="188"/>
        <v/>
      </c>
      <c r="AC454" s="128" t="e">
        <f t="shared" si="189"/>
        <v>#REF!</v>
      </c>
    </row>
    <row r="455" spans="1:29" ht="11.25" customHeight="1" thickBot="1"/>
    <row r="456" spans="1:29" ht="50.1" customHeight="1">
      <c r="A456" s="168">
        <v>132</v>
      </c>
      <c r="B456" s="168" t="s">
        <v>1331</v>
      </c>
      <c r="C456" s="171" t="s">
        <v>1332</v>
      </c>
      <c r="D456" s="171" t="s">
        <v>77</v>
      </c>
      <c r="E456" s="130"/>
      <c r="F456" s="174" t="s">
        <v>1333</v>
      </c>
      <c r="G456" s="177" t="s">
        <v>121</v>
      </c>
      <c r="H456" s="162"/>
      <c r="I456" s="162" t="s">
        <v>1334</v>
      </c>
      <c r="J456" s="165" t="s">
        <v>19</v>
      </c>
      <c r="K456" s="62" t="s">
        <v>463</v>
      </c>
      <c r="L456" s="63">
        <v>8560</v>
      </c>
      <c r="M456" s="63">
        <v>4755</v>
      </c>
      <c r="N456" s="142" t="s">
        <v>1335</v>
      </c>
      <c r="O456" s="127" t="s">
        <v>72</v>
      </c>
      <c r="P456" s="100"/>
      <c r="Q456" s="63">
        <f>P456*M456</f>
        <v>0</v>
      </c>
      <c r="R456" s="64"/>
      <c r="S456" s="67">
        <v>5</v>
      </c>
      <c r="T456" s="39"/>
      <c r="U456" s="106">
        <f>IF(EXACT(O456,Y456),M456,M456*(1-'Расчет ПРЕДЗАКАЗ'!$D$10))</f>
        <v>4755</v>
      </c>
      <c r="V456" s="106">
        <f>P456*U456</f>
        <v>0</v>
      </c>
      <c r="W456" s="106">
        <f>IF(EXACT(O456,Y456),M456,M456*(1-#REF!))</f>
        <v>4755</v>
      </c>
      <c r="X456" s="123">
        <f>P456*W456</f>
        <v>0</v>
      </c>
      <c r="Y456" s="124" t="s">
        <v>72</v>
      </c>
      <c r="Z456" s="103">
        <f t="shared" ref="Z456:Z470" si="190">IF(EXACT(O456,Y456),Q456,0)</f>
        <v>0</v>
      </c>
      <c r="AA456" s="103">
        <f t="shared" ref="AA456:AA470" si="191">IF(Z456=0,Q456,0)</f>
        <v>0</v>
      </c>
      <c r="AB456" s="128">
        <f>IF(U456=0,"",L456/U456-1)</f>
        <v>0.80021030494216605</v>
      </c>
      <c r="AC456" s="128">
        <f>IF(W456=0,"",L456/W456-1)</f>
        <v>0.80021030494216605</v>
      </c>
    </row>
    <row r="457" spans="1:29" ht="50.1" customHeight="1">
      <c r="A457" s="169"/>
      <c r="B457" s="169"/>
      <c r="C457" s="172"/>
      <c r="D457" s="172"/>
      <c r="E457" s="131"/>
      <c r="F457" s="175"/>
      <c r="G457" s="178"/>
      <c r="H457" s="189"/>
      <c r="I457" s="163"/>
      <c r="J457" s="166"/>
      <c r="K457" s="62"/>
      <c r="L457" s="63"/>
      <c r="M457" s="63"/>
      <c r="N457" s="142"/>
      <c r="O457" s="127"/>
      <c r="P457" s="100"/>
      <c r="Q457" s="63">
        <f t="shared" ref="Q457:Q470" si="192">P457*M457</f>
        <v>0</v>
      </c>
      <c r="R457" s="64"/>
      <c r="S457" s="67"/>
      <c r="T457" s="39"/>
      <c r="U457" s="106">
        <f>IF(EXACT(O457,Y457),M457,M457*(1-'Расчет ПРЕДЗАКАЗ'!$D$10))</f>
        <v>0</v>
      </c>
      <c r="V457" s="106">
        <f t="shared" ref="V457:V470" si="193">P457*U457</f>
        <v>0</v>
      </c>
      <c r="W457" s="106" t="e">
        <f>IF(EXACT(O457,Y457),M457,M457*(1-#REF!))</f>
        <v>#REF!</v>
      </c>
      <c r="X457" s="106" t="e">
        <f t="shared" ref="X457:X470" si="194">P457*W457</f>
        <v>#REF!</v>
      </c>
      <c r="Y457" s="107" t="s">
        <v>72</v>
      </c>
      <c r="Z457" s="103">
        <f t="shared" si="190"/>
        <v>0</v>
      </c>
      <c r="AA457" s="103">
        <f t="shared" si="191"/>
        <v>0</v>
      </c>
      <c r="AB457" s="128" t="str">
        <f t="shared" ref="AB457:AB470" si="195">IF(U457=0,"",L457/U457-1)</f>
        <v/>
      </c>
      <c r="AC457" s="128" t="e">
        <f t="shared" ref="AC457:AC470" si="196">IF(W457=0,"",L457/W457-1)</f>
        <v>#REF!</v>
      </c>
    </row>
    <row r="458" spans="1:29" ht="50.1" customHeight="1">
      <c r="A458" s="169"/>
      <c r="B458" s="169"/>
      <c r="C458" s="172"/>
      <c r="D458" s="172"/>
      <c r="E458" s="131"/>
      <c r="F458" s="175"/>
      <c r="G458" s="178"/>
      <c r="H458" s="189"/>
      <c r="I458" s="163"/>
      <c r="J458" s="166"/>
      <c r="K458" s="62"/>
      <c r="L458" s="63"/>
      <c r="M458" s="63"/>
      <c r="N458" s="142"/>
      <c r="O458" s="127"/>
      <c r="P458" s="100"/>
      <c r="Q458" s="63">
        <f t="shared" si="192"/>
        <v>0</v>
      </c>
      <c r="R458" s="64"/>
      <c r="S458" s="67"/>
      <c r="T458" s="39"/>
      <c r="U458" s="106">
        <f>IF(EXACT(O458,Y458),M458,M458*(1-'Расчет ПРЕДЗАКАЗ'!$D$10))</f>
        <v>0</v>
      </c>
      <c r="V458" s="106">
        <f t="shared" si="193"/>
        <v>0</v>
      </c>
      <c r="W458" s="106" t="e">
        <f>IF(EXACT(O458,Y458),M458,M458*(1-#REF!))</f>
        <v>#REF!</v>
      </c>
      <c r="X458" s="106" t="e">
        <f t="shared" si="194"/>
        <v>#REF!</v>
      </c>
      <c r="Y458" s="107" t="s">
        <v>72</v>
      </c>
      <c r="Z458" s="103">
        <f t="shared" si="190"/>
        <v>0</v>
      </c>
      <c r="AA458" s="103">
        <f t="shared" si="191"/>
        <v>0</v>
      </c>
      <c r="AB458" s="128" t="str">
        <f t="shared" si="195"/>
        <v/>
      </c>
      <c r="AC458" s="128" t="e">
        <f t="shared" si="196"/>
        <v>#REF!</v>
      </c>
    </row>
    <row r="459" spans="1:29" ht="50.1" customHeight="1">
      <c r="A459" s="169"/>
      <c r="B459" s="169"/>
      <c r="C459" s="172"/>
      <c r="D459" s="172"/>
      <c r="E459" s="131"/>
      <c r="F459" s="175"/>
      <c r="G459" s="178"/>
      <c r="H459" s="189"/>
      <c r="I459" s="163"/>
      <c r="J459" s="166"/>
      <c r="K459" s="62"/>
      <c r="L459" s="63"/>
      <c r="M459" s="63"/>
      <c r="N459" s="142"/>
      <c r="O459" s="127"/>
      <c r="P459" s="100"/>
      <c r="Q459" s="63">
        <f t="shared" si="192"/>
        <v>0</v>
      </c>
      <c r="R459" s="64"/>
      <c r="S459" s="67"/>
      <c r="T459" s="39"/>
      <c r="U459" s="106">
        <f>IF(EXACT(O459,Y459),M459,M459*(1-'Расчет ПРЕДЗАКАЗ'!$D$10))</f>
        <v>0</v>
      </c>
      <c r="V459" s="106">
        <f t="shared" si="193"/>
        <v>0</v>
      </c>
      <c r="W459" s="106" t="e">
        <f>IF(EXACT(O459,Y459),M459,M459*(1-#REF!))</f>
        <v>#REF!</v>
      </c>
      <c r="X459" s="106" t="e">
        <f t="shared" si="194"/>
        <v>#REF!</v>
      </c>
      <c r="Y459" s="107" t="s">
        <v>72</v>
      </c>
      <c r="Z459" s="103">
        <f t="shared" si="190"/>
        <v>0</v>
      </c>
      <c r="AA459" s="103">
        <f t="shared" si="191"/>
        <v>0</v>
      </c>
      <c r="AB459" s="128" t="str">
        <f t="shared" si="195"/>
        <v/>
      </c>
      <c r="AC459" s="128" t="e">
        <f t="shared" si="196"/>
        <v>#REF!</v>
      </c>
    </row>
    <row r="460" spans="1:29" ht="50.1" customHeight="1">
      <c r="A460" s="169"/>
      <c r="B460" s="169"/>
      <c r="C460" s="172"/>
      <c r="D460" s="172"/>
      <c r="E460" s="131"/>
      <c r="F460" s="175"/>
      <c r="G460" s="178"/>
      <c r="H460" s="189"/>
      <c r="I460" s="163"/>
      <c r="J460" s="166"/>
      <c r="K460" s="62"/>
      <c r="L460" s="63"/>
      <c r="M460" s="63"/>
      <c r="N460" s="142"/>
      <c r="O460" s="127"/>
      <c r="P460" s="100"/>
      <c r="Q460" s="63">
        <f t="shared" si="192"/>
        <v>0</v>
      </c>
      <c r="R460" s="64"/>
      <c r="S460" s="67"/>
      <c r="T460" s="39"/>
      <c r="U460" s="106">
        <f>IF(EXACT(O460,Y460),M460,M460*(1-'Расчет ПРЕДЗАКАЗ'!$D$10))</f>
        <v>0</v>
      </c>
      <c r="V460" s="106">
        <f t="shared" si="193"/>
        <v>0</v>
      </c>
      <c r="W460" s="106" t="e">
        <f>IF(EXACT(O460,Y460),M460,M460*(1-#REF!))</f>
        <v>#REF!</v>
      </c>
      <c r="X460" s="106" t="e">
        <f t="shared" si="194"/>
        <v>#REF!</v>
      </c>
      <c r="Y460" s="107" t="s">
        <v>72</v>
      </c>
      <c r="Z460" s="103">
        <f t="shared" si="190"/>
        <v>0</v>
      </c>
      <c r="AA460" s="103">
        <f t="shared" si="191"/>
        <v>0</v>
      </c>
      <c r="AB460" s="128" t="str">
        <f t="shared" si="195"/>
        <v/>
      </c>
      <c r="AC460" s="128" t="e">
        <f t="shared" si="196"/>
        <v>#REF!</v>
      </c>
    </row>
    <row r="461" spans="1:29" ht="50.1" customHeight="1">
      <c r="A461" s="169"/>
      <c r="B461" s="169"/>
      <c r="C461" s="172"/>
      <c r="D461" s="172"/>
      <c r="E461" s="131"/>
      <c r="F461" s="175"/>
      <c r="G461" s="178"/>
      <c r="H461" s="189"/>
      <c r="I461" s="163"/>
      <c r="J461" s="166"/>
      <c r="K461" s="62"/>
      <c r="L461" s="63"/>
      <c r="M461" s="63"/>
      <c r="N461" s="142"/>
      <c r="O461" s="127"/>
      <c r="P461" s="100"/>
      <c r="Q461" s="63">
        <f t="shared" si="192"/>
        <v>0</v>
      </c>
      <c r="R461" s="64"/>
      <c r="S461" s="67"/>
      <c r="T461" s="39"/>
      <c r="U461" s="106">
        <f>IF(EXACT(O461,Y461),M461,M461*(1-'Расчет ПРЕДЗАКАЗ'!$D$10))</f>
        <v>0</v>
      </c>
      <c r="V461" s="106">
        <f t="shared" si="193"/>
        <v>0</v>
      </c>
      <c r="W461" s="106" t="e">
        <f>IF(EXACT(O461,Y461),M461,M461*(1-#REF!))</f>
        <v>#REF!</v>
      </c>
      <c r="X461" s="106" t="e">
        <f t="shared" si="194"/>
        <v>#REF!</v>
      </c>
      <c r="Y461" s="107" t="s">
        <v>72</v>
      </c>
      <c r="Z461" s="103">
        <f t="shared" si="190"/>
        <v>0</v>
      </c>
      <c r="AA461" s="103">
        <f t="shared" si="191"/>
        <v>0</v>
      </c>
      <c r="AB461" s="128" t="str">
        <f t="shared" si="195"/>
        <v/>
      </c>
      <c r="AC461" s="128" t="e">
        <f t="shared" si="196"/>
        <v>#REF!</v>
      </c>
    </row>
    <row r="462" spans="1:29" ht="50.1" customHeight="1">
      <c r="A462" s="169"/>
      <c r="B462" s="169"/>
      <c r="C462" s="172"/>
      <c r="D462" s="172"/>
      <c r="E462" s="131"/>
      <c r="F462" s="175"/>
      <c r="G462" s="178"/>
      <c r="H462" s="189"/>
      <c r="I462" s="163"/>
      <c r="J462" s="166"/>
      <c r="K462" s="62"/>
      <c r="L462" s="63"/>
      <c r="M462" s="63"/>
      <c r="N462" s="142"/>
      <c r="O462" s="127"/>
      <c r="P462" s="100"/>
      <c r="Q462" s="63">
        <f t="shared" si="192"/>
        <v>0</v>
      </c>
      <c r="R462" s="64"/>
      <c r="S462" s="67"/>
      <c r="T462" s="39"/>
      <c r="U462" s="106">
        <f>IF(EXACT(O462,Y462),M462,M462*(1-'Расчет ПРЕДЗАКАЗ'!$D$10))</f>
        <v>0</v>
      </c>
      <c r="V462" s="106">
        <f t="shared" si="193"/>
        <v>0</v>
      </c>
      <c r="W462" s="106" t="e">
        <f>IF(EXACT(O462,Y462),M462,M462*(1-#REF!))</f>
        <v>#REF!</v>
      </c>
      <c r="X462" s="106" t="e">
        <f t="shared" si="194"/>
        <v>#REF!</v>
      </c>
      <c r="Y462" s="107" t="s">
        <v>72</v>
      </c>
      <c r="Z462" s="103">
        <f t="shared" si="190"/>
        <v>0</v>
      </c>
      <c r="AA462" s="103">
        <f t="shared" si="191"/>
        <v>0</v>
      </c>
      <c r="AB462" s="128" t="str">
        <f t="shared" si="195"/>
        <v/>
      </c>
      <c r="AC462" s="128" t="e">
        <f t="shared" si="196"/>
        <v>#REF!</v>
      </c>
    </row>
    <row r="463" spans="1:29" ht="50.1" customHeight="1">
      <c r="A463" s="169"/>
      <c r="B463" s="169"/>
      <c r="C463" s="172"/>
      <c r="D463" s="172"/>
      <c r="E463" s="131"/>
      <c r="F463" s="175"/>
      <c r="G463" s="178"/>
      <c r="H463" s="189"/>
      <c r="I463" s="163"/>
      <c r="J463" s="166"/>
      <c r="K463" s="62"/>
      <c r="L463" s="63"/>
      <c r="M463" s="63"/>
      <c r="N463" s="142"/>
      <c r="O463" s="127"/>
      <c r="P463" s="100"/>
      <c r="Q463" s="63">
        <f t="shared" si="192"/>
        <v>0</v>
      </c>
      <c r="R463" s="64"/>
      <c r="S463" s="67"/>
      <c r="T463" s="39"/>
      <c r="U463" s="106">
        <f>IF(EXACT(O463,Y463),M463,M463*(1-'Расчет ПРЕДЗАКАЗ'!$D$10))</f>
        <v>0</v>
      </c>
      <c r="V463" s="106">
        <f t="shared" si="193"/>
        <v>0</v>
      </c>
      <c r="W463" s="106" t="e">
        <f>IF(EXACT(O463,Y463),M463,M463*(1-#REF!))</f>
        <v>#REF!</v>
      </c>
      <c r="X463" s="106" t="e">
        <f t="shared" si="194"/>
        <v>#REF!</v>
      </c>
      <c r="Y463" s="107" t="s">
        <v>72</v>
      </c>
      <c r="Z463" s="103">
        <f t="shared" si="190"/>
        <v>0</v>
      </c>
      <c r="AA463" s="103">
        <f t="shared" si="191"/>
        <v>0</v>
      </c>
      <c r="AB463" s="128" t="str">
        <f t="shared" si="195"/>
        <v/>
      </c>
      <c r="AC463" s="128" t="e">
        <f t="shared" si="196"/>
        <v>#REF!</v>
      </c>
    </row>
    <row r="464" spans="1:29" ht="50.1" customHeight="1">
      <c r="A464" s="169"/>
      <c r="B464" s="169"/>
      <c r="C464" s="172"/>
      <c r="D464" s="172"/>
      <c r="E464" s="131"/>
      <c r="F464" s="175"/>
      <c r="G464" s="178"/>
      <c r="H464" s="189"/>
      <c r="I464" s="163"/>
      <c r="J464" s="166"/>
      <c r="K464" s="62"/>
      <c r="L464" s="63"/>
      <c r="M464" s="63"/>
      <c r="N464" s="142"/>
      <c r="O464" s="127"/>
      <c r="P464" s="100"/>
      <c r="Q464" s="63">
        <f t="shared" si="192"/>
        <v>0</v>
      </c>
      <c r="R464" s="64"/>
      <c r="S464" s="67"/>
      <c r="T464" s="39"/>
      <c r="U464" s="106">
        <f>IF(EXACT(O464,Y464),M464,M464*(1-'Расчет ПРЕДЗАКАЗ'!$D$10))</f>
        <v>0</v>
      </c>
      <c r="V464" s="106">
        <f t="shared" si="193"/>
        <v>0</v>
      </c>
      <c r="W464" s="106" t="e">
        <f>IF(EXACT(O464,Y464),M464,M464*(1-#REF!))</f>
        <v>#REF!</v>
      </c>
      <c r="X464" s="106" t="e">
        <f t="shared" si="194"/>
        <v>#REF!</v>
      </c>
      <c r="Y464" s="107" t="s">
        <v>72</v>
      </c>
      <c r="Z464" s="103">
        <f t="shared" si="190"/>
        <v>0</v>
      </c>
      <c r="AA464" s="103">
        <f t="shared" si="191"/>
        <v>0</v>
      </c>
      <c r="AB464" s="128" t="str">
        <f t="shared" si="195"/>
        <v/>
      </c>
      <c r="AC464" s="128" t="e">
        <f t="shared" si="196"/>
        <v>#REF!</v>
      </c>
    </row>
    <row r="465" spans="1:29" ht="50.1" customHeight="1">
      <c r="A465" s="169"/>
      <c r="B465" s="169"/>
      <c r="C465" s="172"/>
      <c r="D465" s="172"/>
      <c r="E465" s="131"/>
      <c r="F465" s="175"/>
      <c r="G465" s="178"/>
      <c r="H465" s="189"/>
      <c r="I465" s="163"/>
      <c r="J465" s="166"/>
      <c r="K465" s="62"/>
      <c r="L465" s="63"/>
      <c r="M465" s="63"/>
      <c r="N465" s="143"/>
      <c r="O465" s="127"/>
      <c r="P465" s="100"/>
      <c r="Q465" s="63">
        <f t="shared" si="192"/>
        <v>0</v>
      </c>
      <c r="R465" s="65"/>
      <c r="S465" s="67"/>
      <c r="T465" s="40"/>
      <c r="U465" s="106">
        <f>IF(EXACT(O465,Y465),M465,M465*(1-'Расчет ПРЕДЗАКАЗ'!$D$10))</f>
        <v>0</v>
      </c>
      <c r="V465" s="106">
        <f t="shared" si="193"/>
        <v>0</v>
      </c>
      <c r="W465" s="106" t="e">
        <f>IF(EXACT(O465,Y465),M465,M465*(1-#REF!))</f>
        <v>#REF!</v>
      </c>
      <c r="X465" s="106" t="e">
        <f t="shared" si="194"/>
        <v>#REF!</v>
      </c>
      <c r="Y465" s="107" t="s">
        <v>72</v>
      </c>
      <c r="Z465" s="103">
        <f t="shared" si="190"/>
        <v>0</v>
      </c>
      <c r="AA465" s="103">
        <f t="shared" si="191"/>
        <v>0</v>
      </c>
      <c r="AB465" s="128" t="str">
        <f t="shared" si="195"/>
        <v/>
      </c>
      <c r="AC465" s="128" t="e">
        <f t="shared" si="196"/>
        <v>#REF!</v>
      </c>
    </row>
    <row r="466" spans="1:29" ht="50.1" customHeight="1">
      <c r="A466" s="169"/>
      <c r="B466" s="169"/>
      <c r="C466" s="172"/>
      <c r="D466" s="172"/>
      <c r="E466" s="131"/>
      <c r="F466" s="175"/>
      <c r="G466" s="178"/>
      <c r="H466" s="189"/>
      <c r="I466" s="163"/>
      <c r="J466" s="166"/>
      <c r="K466" s="62"/>
      <c r="L466" s="63"/>
      <c r="M466" s="63"/>
      <c r="N466" s="143"/>
      <c r="O466" s="127"/>
      <c r="P466" s="100"/>
      <c r="Q466" s="63">
        <f t="shared" si="192"/>
        <v>0</v>
      </c>
      <c r="R466" s="65"/>
      <c r="S466" s="67"/>
      <c r="T466" s="40"/>
      <c r="U466" s="106">
        <f>IF(EXACT(O466,Y466),M466,M466*(1-'Расчет ПРЕДЗАКАЗ'!$D$10))</f>
        <v>0</v>
      </c>
      <c r="V466" s="106">
        <f t="shared" si="193"/>
        <v>0</v>
      </c>
      <c r="W466" s="106" t="e">
        <f>IF(EXACT(O466,Y466),M466,M466*(1-#REF!))</f>
        <v>#REF!</v>
      </c>
      <c r="X466" s="106" t="e">
        <f t="shared" si="194"/>
        <v>#REF!</v>
      </c>
      <c r="Y466" s="107" t="s">
        <v>72</v>
      </c>
      <c r="Z466" s="103">
        <f t="shared" si="190"/>
        <v>0</v>
      </c>
      <c r="AA466" s="103">
        <f t="shared" si="191"/>
        <v>0</v>
      </c>
      <c r="AB466" s="128" t="str">
        <f t="shared" si="195"/>
        <v/>
      </c>
      <c r="AC466" s="128" t="e">
        <f t="shared" si="196"/>
        <v>#REF!</v>
      </c>
    </row>
    <row r="467" spans="1:29" ht="50.1" customHeight="1">
      <c r="A467" s="169"/>
      <c r="B467" s="169"/>
      <c r="C467" s="172"/>
      <c r="D467" s="172"/>
      <c r="E467" s="131"/>
      <c r="F467" s="175"/>
      <c r="G467" s="178"/>
      <c r="H467" s="189"/>
      <c r="I467" s="163"/>
      <c r="J467" s="166"/>
      <c r="K467" s="62"/>
      <c r="L467" s="63"/>
      <c r="M467" s="63"/>
      <c r="N467" s="65"/>
      <c r="O467" s="127"/>
      <c r="P467" s="100"/>
      <c r="Q467" s="63">
        <f t="shared" si="192"/>
        <v>0</v>
      </c>
      <c r="R467" s="65"/>
      <c r="S467" s="67"/>
      <c r="T467" s="40"/>
      <c r="U467" s="106">
        <f>IF(EXACT(O467,Y467),M467,M467*(1-'Расчет ПРЕДЗАКАЗ'!$D$10))</f>
        <v>0</v>
      </c>
      <c r="V467" s="106">
        <f t="shared" si="193"/>
        <v>0</v>
      </c>
      <c r="W467" s="106" t="e">
        <f>IF(EXACT(O467,Y467),M467,M467*(1-#REF!))</f>
        <v>#REF!</v>
      </c>
      <c r="X467" s="106" t="e">
        <f t="shared" si="194"/>
        <v>#REF!</v>
      </c>
      <c r="Y467" s="107" t="s">
        <v>72</v>
      </c>
      <c r="Z467" s="103">
        <f t="shared" si="190"/>
        <v>0</v>
      </c>
      <c r="AA467" s="103">
        <f t="shared" si="191"/>
        <v>0</v>
      </c>
      <c r="AB467" s="128" t="str">
        <f t="shared" si="195"/>
        <v/>
      </c>
      <c r="AC467" s="128" t="e">
        <f t="shared" si="196"/>
        <v>#REF!</v>
      </c>
    </row>
    <row r="468" spans="1:29" ht="50.1" customHeight="1">
      <c r="A468" s="169"/>
      <c r="B468" s="169"/>
      <c r="C468" s="172"/>
      <c r="D468" s="172"/>
      <c r="E468" s="131"/>
      <c r="F468" s="175"/>
      <c r="G468" s="178"/>
      <c r="H468" s="189"/>
      <c r="I468" s="163"/>
      <c r="J468" s="166"/>
      <c r="K468" s="62"/>
      <c r="L468" s="63"/>
      <c r="M468" s="63"/>
      <c r="N468" s="65"/>
      <c r="O468" s="127"/>
      <c r="P468" s="100"/>
      <c r="Q468" s="63">
        <f t="shared" si="192"/>
        <v>0</v>
      </c>
      <c r="R468" s="65"/>
      <c r="S468" s="67"/>
      <c r="T468" s="40"/>
      <c r="U468" s="106">
        <f>IF(EXACT(O468,Y468),M468,M468*(1-'Расчет ПРЕДЗАКАЗ'!$D$10))</f>
        <v>0</v>
      </c>
      <c r="V468" s="106">
        <f t="shared" si="193"/>
        <v>0</v>
      </c>
      <c r="W468" s="106" t="e">
        <f>IF(EXACT(O468,Y468),M468,M468*(1-#REF!))</f>
        <v>#REF!</v>
      </c>
      <c r="X468" s="106" t="e">
        <f t="shared" si="194"/>
        <v>#REF!</v>
      </c>
      <c r="Y468" s="107" t="s">
        <v>72</v>
      </c>
      <c r="Z468" s="103">
        <f t="shared" si="190"/>
        <v>0</v>
      </c>
      <c r="AA468" s="103">
        <f t="shared" si="191"/>
        <v>0</v>
      </c>
      <c r="AB468" s="128" t="str">
        <f t="shared" si="195"/>
        <v/>
      </c>
      <c r="AC468" s="128" t="e">
        <f t="shared" si="196"/>
        <v>#REF!</v>
      </c>
    </row>
    <row r="469" spans="1:29" ht="50.1" customHeight="1">
      <c r="A469" s="169"/>
      <c r="B469" s="169"/>
      <c r="C469" s="172"/>
      <c r="D469" s="172"/>
      <c r="E469" s="131"/>
      <c r="F469" s="175"/>
      <c r="G469" s="178"/>
      <c r="H469" s="189"/>
      <c r="I469" s="163"/>
      <c r="J469" s="166"/>
      <c r="K469" s="62"/>
      <c r="L469" s="63"/>
      <c r="M469" s="63"/>
      <c r="N469" s="65"/>
      <c r="O469" s="127"/>
      <c r="P469" s="100"/>
      <c r="Q469" s="63">
        <f t="shared" si="192"/>
        <v>0</v>
      </c>
      <c r="R469" s="65"/>
      <c r="S469" s="67"/>
      <c r="T469" s="40"/>
      <c r="U469" s="106">
        <f>IF(EXACT(O469,Y469),M469,M469*(1-'Расчет ПРЕДЗАКАЗ'!$D$10))</f>
        <v>0</v>
      </c>
      <c r="V469" s="106">
        <f t="shared" si="193"/>
        <v>0</v>
      </c>
      <c r="W469" s="106" t="e">
        <f>IF(EXACT(O469,Y469),M469,M469*(1-#REF!))</f>
        <v>#REF!</v>
      </c>
      <c r="X469" s="106" t="e">
        <f t="shared" si="194"/>
        <v>#REF!</v>
      </c>
      <c r="Y469" s="107" t="s">
        <v>72</v>
      </c>
      <c r="Z469" s="103">
        <f t="shared" si="190"/>
        <v>0</v>
      </c>
      <c r="AA469" s="103">
        <f t="shared" si="191"/>
        <v>0</v>
      </c>
      <c r="AB469" s="128" t="str">
        <f t="shared" si="195"/>
        <v/>
      </c>
      <c r="AC469" s="128" t="e">
        <f t="shared" si="196"/>
        <v>#REF!</v>
      </c>
    </row>
    <row r="470" spans="1:29" ht="50.1" customHeight="1">
      <c r="A470" s="170"/>
      <c r="B470" s="170"/>
      <c r="C470" s="173"/>
      <c r="D470" s="173"/>
      <c r="E470" s="132"/>
      <c r="F470" s="176"/>
      <c r="G470" s="179"/>
      <c r="H470" s="190"/>
      <c r="I470" s="164"/>
      <c r="J470" s="167"/>
      <c r="K470" s="62"/>
      <c r="L470" s="63"/>
      <c r="M470" s="63"/>
      <c r="N470" s="65"/>
      <c r="O470" s="127"/>
      <c r="P470" s="100"/>
      <c r="Q470" s="63">
        <f t="shared" si="192"/>
        <v>0</v>
      </c>
      <c r="R470" s="65"/>
      <c r="S470" s="67"/>
      <c r="T470" s="40"/>
      <c r="U470" s="106">
        <f>IF(EXACT(O470,Y470),M470,M470*(1-'Расчет ПРЕДЗАКАЗ'!$D$10))</f>
        <v>0</v>
      </c>
      <c r="V470" s="106">
        <f t="shared" si="193"/>
        <v>0</v>
      </c>
      <c r="W470" s="106" t="e">
        <f>IF(EXACT(O470,Y470),M470,M470*(1-#REF!))</f>
        <v>#REF!</v>
      </c>
      <c r="X470" s="106" t="e">
        <f t="shared" si="194"/>
        <v>#REF!</v>
      </c>
      <c r="Y470" s="107" t="s">
        <v>72</v>
      </c>
      <c r="Z470" s="103">
        <f t="shared" si="190"/>
        <v>0</v>
      </c>
      <c r="AA470" s="103">
        <f t="shared" si="191"/>
        <v>0</v>
      </c>
      <c r="AB470" s="128" t="str">
        <f t="shared" si="195"/>
        <v/>
      </c>
      <c r="AC470" s="128" t="e">
        <f t="shared" si="196"/>
        <v>#REF!</v>
      </c>
    </row>
    <row r="471" spans="1:29" ht="11.25" customHeight="1" thickBot="1"/>
    <row r="472" spans="1:29" ht="50.1" customHeight="1">
      <c r="A472" s="168">
        <v>133</v>
      </c>
      <c r="B472" s="168" t="s">
        <v>1336</v>
      </c>
      <c r="C472" s="171" t="s">
        <v>1337</v>
      </c>
      <c r="D472" s="171" t="s">
        <v>77</v>
      </c>
      <c r="E472" s="130"/>
      <c r="F472" s="174" t="s">
        <v>1338</v>
      </c>
      <c r="G472" s="177" t="s">
        <v>93</v>
      </c>
      <c r="H472" s="162" t="s">
        <v>1339</v>
      </c>
      <c r="I472" s="162" t="s">
        <v>1340</v>
      </c>
      <c r="J472" s="165" t="s">
        <v>19</v>
      </c>
      <c r="K472" s="62" t="s">
        <v>463</v>
      </c>
      <c r="L472" s="63">
        <v>9060</v>
      </c>
      <c r="M472" s="63">
        <v>5659</v>
      </c>
      <c r="N472" s="142" t="s">
        <v>1341</v>
      </c>
      <c r="O472" s="127" t="s">
        <v>72</v>
      </c>
      <c r="P472" s="100"/>
      <c r="Q472" s="63">
        <f>P472*M472</f>
        <v>0</v>
      </c>
      <c r="R472" s="64"/>
      <c r="S472" s="67">
        <v>34</v>
      </c>
      <c r="T472" s="39"/>
      <c r="U472" s="106">
        <f>IF(EXACT(O472,Y472),M472,M472*(1-'Расчет ПРЕДЗАКАЗ'!$D$10))</f>
        <v>5659</v>
      </c>
      <c r="V472" s="106">
        <f>P472*U472</f>
        <v>0</v>
      </c>
      <c r="W472" s="106">
        <f>IF(EXACT(O472,Y472),M472,M472*(1-#REF!))</f>
        <v>5659</v>
      </c>
      <c r="X472" s="123">
        <f>P472*W472</f>
        <v>0</v>
      </c>
      <c r="Y472" s="124" t="s">
        <v>72</v>
      </c>
      <c r="Z472" s="103">
        <f t="shared" ref="Z472:Z486" si="197">IF(EXACT(O472,Y472),Q472,0)</f>
        <v>0</v>
      </c>
      <c r="AA472" s="103">
        <f t="shared" ref="AA472:AA486" si="198">IF(Z472=0,Q472,0)</f>
        <v>0</v>
      </c>
      <c r="AB472" s="128">
        <f>IF(U472=0,"",L472/U472-1)</f>
        <v>0.60098957412970488</v>
      </c>
      <c r="AC472" s="128">
        <f>IF(W472=0,"",L472/W472-1)</f>
        <v>0.60098957412970488</v>
      </c>
    </row>
    <row r="473" spans="1:29" ht="50.1" customHeight="1">
      <c r="A473" s="169"/>
      <c r="B473" s="169"/>
      <c r="C473" s="172"/>
      <c r="D473" s="172"/>
      <c r="E473" s="131"/>
      <c r="F473" s="175"/>
      <c r="G473" s="178"/>
      <c r="H473" s="189"/>
      <c r="I473" s="163"/>
      <c r="J473" s="166"/>
      <c r="K473" s="62" t="s">
        <v>465</v>
      </c>
      <c r="L473" s="63">
        <v>9060</v>
      </c>
      <c r="M473" s="63">
        <v>5659</v>
      </c>
      <c r="N473" s="142" t="s">
        <v>1342</v>
      </c>
      <c r="O473" s="127" t="s">
        <v>72</v>
      </c>
      <c r="P473" s="100"/>
      <c r="Q473" s="63">
        <f t="shared" ref="Q473:Q486" si="199">P473*M473</f>
        <v>0</v>
      </c>
      <c r="R473" s="64"/>
      <c r="S473" s="67">
        <v>13</v>
      </c>
      <c r="T473" s="39"/>
      <c r="U473" s="106">
        <f>IF(EXACT(O473,Y473),M473,M473*(1-'Расчет ПРЕДЗАКАЗ'!$D$10))</f>
        <v>5659</v>
      </c>
      <c r="V473" s="106">
        <f t="shared" ref="V473:V486" si="200">P473*U473</f>
        <v>0</v>
      </c>
      <c r="W473" s="106">
        <f>IF(EXACT(O473,Y473),M473,M473*(1-#REF!))</f>
        <v>5659</v>
      </c>
      <c r="X473" s="106">
        <f t="shared" ref="X473:X486" si="201">P473*W473</f>
        <v>0</v>
      </c>
      <c r="Y473" s="107" t="s">
        <v>72</v>
      </c>
      <c r="Z473" s="103">
        <f t="shared" si="197"/>
        <v>0</v>
      </c>
      <c r="AA473" s="103">
        <f t="shared" si="198"/>
        <v>0</v>
      </c>
      <c r="AB473" s="128">
        <f t="shared" ref="AB473:AB486" si="202">IF(U473=0,"",L473/U473-1)</f>
        <v>0.60098957412970488</v>
      </c>
      <c r="AC473" s="128">
        <f t="shared" ref="AC473:AC486" si="203">IF(W473=0,"",L473/W473-1)</f>
        <v>0.60098957412970488</v>
      </c>
    </row>
    <row r="474" spans="1:29" ht="50.1" customHeight="1">
      <c r="A474" s="169"/>
      <c r="B474" s="169"/>
      <c r="C474" s="172"/>
      <c r="D474" s="172"/>
      <c r="E474" s="131"/>
      <c r="F474" s="175"/>
      <c r="G474" s="178"/>
      <c r="H474" s="189"/>
      <c r="I474" s="163"/>
      <c r="J474" s="166"/>
      <c r="K474" s="62"/>
      <c r="L474" s="63"/>
      <c r="M474" s="63"/>
      <c r="N474" s="142"/>
      <c r="O474" s="127"/>
      <c r="P474" s="100"/>
      <c r="Q474" s="63">
        <f t="shared" si="199"/>
        <v>0</v>
      </c>
      <c r="R474" s="64"/>
      <c r="S474" s="67"/>
      <c r="T474" s="39"/>
      <c r="U474" s="106">
        <f>IF(EXACT(O474,Y474),M474,M474*(1-'Расчет ПРЕДЗАКАЗ'!$D$10))</f>
        <v>0</v>
      </c>
      <c r="V474" s="106">
        <f t="shared" si="200"/>
        <v>0</v>
      </c>
      <c r="W474" s="106" t="e">
        <f>IF(EXACT(O474,Y474),M474,M474*(1-#REF!))</f>
        <v>#REF!</v>
      </c>
      <c r="X474" s="106" t="e">
        <f t="shared" si="201"/>
        <v>#REF!</v>
      </c>
      <c r="Y474" s="107" t="s">
        <v>72</v>
      </c>
      <c r="Z474" s="103">
        <f t="shared" si="197"/>
        <v>0</v>
      </c>
      <c r="AA474" s="103">
        <f t="shared" si="198"/>
        <v>0</v>
      </c>
      <c r="AB474" s="128" t="str">
        <f t="shared" si="202"/>
        <v/>
      </c>
      <c r="AC474" s="128" t="e">
        <f t="shared" si="203"/>
        <v>#REF!</v>
      </c>
    </row>
    <row r="475" spans="1:29" ht="50.1" customHeight="1">
      <c r="A475" s="169"/>
      <c r="B475" s="169"/>
      <c r="C475" s="172"/>
      <c r="D475" s="172"/>
      <c r="E475" s="131"/>
      <c r="F475" s="175"/>
      <c r="G475" s="178"/>
      <c r="H475" s="189"/>
      <c r="I475" s="163"/>
      <c r="J475" s="166"/>
      <c r="K475" s="62"/>
      <c r="L475" s="63"/>
      <c r="M475" s="63"/>
      <c r="N475" s="142"/>
      <c r="O475" s="127"/>
      <c r="P475" s="100"/>
      <c r="Q475" s="63">
        <f t="shared" si="199"/>
        <v>0</v>
      </c>
      <c r="R475" s="64"/>
      <c r="S475" s="67"/>
      <c r="T475" s="39"/>
      <c r="U475" s="106">
        <f>IF(EXACT(O475,Y475),M475,M475*(1-'Расчет ПРЕДЗАКАЗ'!$D$10))</f>
        <v>0</v>
      </c>
      <c r="V475" s="106">
        <f t="shared" si="200"/>
        <v>0</v>
      </c>
      <c r="W475" s="106" t="e">
        <f>IF(EXACT(O475,Y475),M475,M475*(1-#REF!))</f>
        <v>#REF!</v>
      </c>
      <c r="X475" s="106" t="e">
        <f t="shared" si="201"/>
        <v>#REF!</v>
      </c>
      <c r="Y475" s="107" t="s">
        <v>72</v>
      </c>
      <c r="Z475" s="103">
        <f t="shared" si="197"/>
        <v>0</v>
      </c>
      <c r="AA475" s="103">
        <f t="shared" si="198"/>
        <v>0</v>
      </c>
      <c r="AB475" s="128" t="str">
        <f t="shared" si="202"/>
        <v/>
      </c>
      <c r="AC475" s="128" t="e">
        <f t="shared" si="203"/>
        <v>#REF!</v>
      </c>
    </row>
    <row r="476" spans="1:29" ht="50.1" customHeight="1">
      <c r="A476" s="169"/>
      <c r="B476" s="169"/>
      <c r="C476" s="172"/>
      <c r="D476" s="172"/>
      <c r="E476" s="131"/>
      <c r="F476" s="175"/>
      <c r="G476" s="178"/>
      <c r="H476" s="189"/>
      <c r="I476" s="163"/>
      <c r="J476" s="166"/>
      <c r="K476" s="62"/>
      <c r="L476" s="63"/>
      <c r="M476" s="63"/>
      <c r="N476" s="142"/>
      <c r="O476" s="127"/>
      <c r="P476" s="100"/>
      <c r="Q476" s="63">
        <f t="shared" si="199"/>
        <v>0</v>
      </c>
      <c r="R476" s="64"/>
      <c r="S476" s="67"/>
      <c r="T476" s="39"/>
      <c r="U476" s="106">
        <f>IF(EXACT(O476,Y476),M476,M476*(1-'Расчет ПРЕДЗАКАЗ'!$D$10))</f>
        <v>0</v>
      </c>
      <c r="V476" s="106">
        <f t="shared" si="200"/>
        <v>0</v>
      </c>
      <c r="W476" s="106" t="e">
        <f>IF(EXACT(O476,Y476),M476,M476*(1-#REF!))</f>
        <v>#REF!</v>
      </c>
      <c r="X476" s="106" t="e">
        <f t="shared" si="201"/>
        <v>#REF!</v>
      </c>
      <c r="Y476" s="107" t="s">
        <v>72</v>
      </c>
      <c r="Z476" s="103">
        <f t="shared" si="197"/>
        <v>0</v>
      </c>
      <c r="AA476" s="103">
        <f t="shared" si="198"/>
        <v>0</v>
      </c>
      <c r="AB476" s="128" t="str">
        <f t="shared" si="202"/>
        <v/>
      </c>
      <c r="AC476" s="128" t="e">
        <f t="shared" si="203"/>
        <v>#REF!</v>
      </c>
    </row>
    <row r="477" spans="1:29" ht="50.1" customHeight="1">
      <c r="A477" s="169"/>
      <c r="B477" s="169"/>
      <c r="C477" s="172"/>
      <c r="D477" s="172"/>
      <c r="E477" s="131"/>
      <c r="F477" s="175"/>
      <c r="G477" s="178"/>
      <c r="H477" s="189"/>
      <c r="I477" s="163"/>
      <c r="J477" s="166"/>
      <c r="K477" s="62"/>
      <c r="L477" s="63"/>
      <c r="M477" s="63"/>
      <c r="N477" s="142"/>
      <c r="O477" s="127"/>
      <c r="P477" s="100"/>
      <c r="Q477" s="63">
        <f t="shared" si="199"/>
        <v>0</v>
      </c>
      <c r="R477" s="64"/>
      <c r="S477" s="67"/>
      <c r="T477" s="39"/>
      <c r="U477" s="106">
        <f>IF(EXACT(O477,Y477),M477,M477*(1-'Расчет ПРЕДЗАКАЗ'!$D$10))</f>
        <v>0</v>
      </c>
      <c r="V477" s="106">
        <f t="shared" si="200"/>
        <v>0</v>
      </c>
      <c r="W477" s="106" t="e">
        <f>IF(EXACT(O477,Y477),M477,M477*(1-#REF!))</f>
        <v>#REF!</v>
      </c>
      <c r="X477" s="106" t="e">
        <f t="shared" si="201"/>
        <v>#REF!</v>
      </c>
      <c r="Y477" s="107" t="s">
        <v>72</v>
      </c>
      <c r="Z477" s="103">
        <f t="shared" si="197"/>
        <v>0</v>
      </c>
      <c r="AA477" s="103">
        <f t="shared" si="198"/>
        <v>0</v>
      </c>
      <c r="AB477" s="128" t="str">
        <f t="shared" si="202"/>
        <v/>
      </c>
      <c r="AC477" s="128" t="e">
        <f t="shared" si="203"/>
        <v>#REF!</v>
      </c>
    </row>
    <row r="478" spans="1:29" ht="50.1" customHeight="1">
      <c r="A478" s="169"/>
      <c r="B478" s="169"/>
      <c r="C478" s="172"/>
      <c r="D478" s="172"/>
      <c r="E478" s="131"/>
      <c r="F478" s="175"/>
      <c r="G478" s="178"/>
      <c r="H478" s="189"/>
      <c r="I478" s="163"/>
      <c r="J478" s="166"/>
      <c r="K478" s="62"/>
      <c r="L478" s="63"/>
      <c r="M478" s="63"/>
      <c r="N478" s="142"/>
      <c r="O478" s="127"/>
      <c r="P478" s="100"/>
      <c r="Q478" s="63">
        <f t="shared" si="199"/>
        <v>0</v>
      </c>
      <c r="R478" s="64"/>
      <c r="S478" s="67"/>
      <c r="T478" s="39"/>
      <c r="U478" s="106">
        <f>IF(EXACT(O478,Y478),M478,M478*(1-'Расчет ПРЕДЗАКАЗ'!$D$10))</f>
        <v>0</v>
      </c>
      <c r="V478" s="106">
        <f t="shared" si="200"/>
        <v>0</v>
      </c>
      <c r="W478" s="106" t="e">
        <f>IF(EXACT(O478,Y478),M478,M478*(1-#REF!))</f>
        <v>#REF!</v>
      </c>
      <c r="X478" s="106" t="e">
        <f t="shared" si="201"/>
        <v>#REF!</v>
      </c>
      <c r="Y478" s="107" t="s">
        <v>72</v>
      </c>
      <c r="Z478" s="103">
        <f t="shared" si="197"/>
        <v>0</v>
      </c>
      <c r="AA478" s="103">
        <f t="shared" si="198"/>
        <v>0</v>
      </c>
      <c r="AB478" s="128" t="str">
        <f t="shared" si="202"/>
        <v/>
      </c>
      <c r="AC478" s="128" t="e">
        <f t="shared" si="203"/>
        <v>#REF!</v>
      </c>
    </row>
    <row r="479" spans="1:29" ht="50.1" customHeight="1">
      <c r="A479" s="169"/>
      <c r="B479" s="169"/>
      <c r="C479" s="172"/>
      <c r="D479" s="172"/>
      <c r="E479" s="131"/>
      <c r="F479" s="175"/>
      <c r="G479" s="178"/>
      <c r="H479" s="189"/>
      <c r="I479" s="163"/>
      <c r="J479" s="166"/>
      <c r="K479" s="62"/>
      <c r="L479" s="63"/>
      <c r="M479" s="63"/>
      <c r="N479" s="142"/>
      <c r="O479" s="127"/>
      <c r="P479" s="100"/>
      <c r="Q479" s="63">
        <f t="shared" si="199"/>
        <v>0</v>
      </c>
      <c r="R479" s="64"/>
      <c r="S479" s="67"/>
      <c r="T479" s="39"/>
      <c r="U479" s="106">
        <f>IF(EXACT(O479,Y479),M479,M479*(1-'Расчет ПРЕДЗАКАЗ'!$D$10))</f>
        <v>0</v>
      </c>
      <c r="V479" s="106">
        <f t="shared" si="200"/>
        <v>0</v>
      </c>
      <c r="W479" s="106" t="e">
        <f>IF(EXACT(O479,Y479),M479,M479*(1-#REF!))</f>
        <v>#REF!</v>
      </c>
      <c r="X479" s="106" t="e">
        <f t="shared" si="201"/>
        <v>#REF!</v>
      </c>
      <c r="Y479" s="107" t="s">
        <v>72</v>
      </c>
      <c r="Z479" s="103">
        <f t="shared" si="197"/>
        <v>0</v>
      </c>
      <c r="AA479" s="103">
        <f t="shared" si="198"/>
        <v>0</v>
      </c>
      <c r="AB479" s="128" t="str">
        <f t="shared" si="202"/>
        <v/>
      </c>
      <c r="AC479" s="128" t="e">
        <f t="shared" si="203"/>
        <v>#REF!</v>
      </c>
    </row>
    <row r="480" spans="1:29" ht="50.1" customHeight="1">
      <c r="A480" s="169"/>
      <c r="B480" s="169"/>
      <c r="C480" s="172"/>
      <c r="D480" s="172"/>
      <c r="E480" s="131"/>
      <c r="F480" s="175"/>
      <c r="G480" s="178"/>
      <c r="H480" s="189"/>
      <c r="I480" s="163"/>
      <c r="J480" s="166"/>
      <c r="K480" s="62"/>
      <c r="L480" s="63"/>
      <c r="M480" s="63"/>
      <c r="N480" s="142"/>
      <c r="O480" s="127"/>
      <c r="P480" s="100"/>
      <c r="Q480" s="63">
        <f t="shared" si="199"/>
        <v>0</v>
      </c>
      <c r="R480" s="64"/>
      <c r="S480" s="67"/>
      <c r="T480" s="39"/>
      <c r="U480" s="106">
        <f>IF(EXACT(O480,Y480),M480,M480*(1-'Расчет ПРЕДЗАКАЗ'!$D$10))</f>
        <v>0</v>
      </c>
      <c r="V480" s="106">
        <f t="shared" si="200"/>
        <v>0</v>
      </c>
      <c r="W480" s="106" t="e">
        <f>IF(EXACT(O480,Y480),M480,M480*(1-#REF!))</f>
        <v>#REF!</v>
      </c>
      <c r="X480" s="106" t="e">
        <f t="shared" si="201"/>
        <v>#REF!</v>
      </c>
      <c r="Y480" s="107" t="s">
        <v>72</v>
      </c>
      <c r="Z480" s="103">
        <f t="shared" si="197"/>
        <v>0</v>
      </c>
      <c r="AA480" s="103">
        <f t="shared" si="198"/>
        <v>0</v>
      </c>
      <c r="AB480" s="128" t="str">
        <f t="shared" si="202"/>
        <v/>
      </c>
      <c r="AC480" s="128" t="e">
        <f t="shared" si="203"/>
        <v>#REF!</v>
      </c>
    </row>
    <row r="481" spans="1:29" ht="50.1" customHeight="1">
      <c r="A481" s="169"/>
      <c r="B481" s="169"/>
      <c r="C481" s="172"/>
      <c r="D481" s="172"/>
      <c r="E481" s="131"/>
      <c r="F481" s="175"/>
      <c r="G481" s="178"/>
      <c r="H481" s="189"/>
      <c r="I481" s="163"/>
      <c r="J481" s="166"/>
      <c r="K481" s="62"/>
      <c r="L481" s="63"/>
      <c r="M481" s="63"/>
      <c r="N481" s="143"/>
      <c r="O481" s="127"/>
      <c r="P481" s="100"/>
      <c r="Q481" s="63">
        <f t="shared" si="199"/>
        <v>0</v>
      </c>
      <c r="R481" s="65"/>
      <c r="S481" s="67"/>
      <c r="T481" s="40"/>
      <c r="U481" s="106">
        <f>IF(EXACT(O481,Y481),M481,M481*(1-'Расчет ПРЕДЗАКАЗ'!$D$10))</f>
        <v>0</v>
      </c>
      <c r="V481" s="106">
        <f t="shared" si="200"/>
        <v>0</v>
      </c>
      <c r="W481" s="106" t="e">
        <f>IF(EXACT(O481,Y481),M481,M481*(1-#REF!))</f>
        <v>#REF!</v>
      </c>
      <c r="X481" s="106" t="e">
        <f t="shared" si="201"/>
        <v>#REF!</v>
      </c>
      <c r="Y481" s="107" t="s">
        <v>72</v>
      </c>
      <c r="Z481" s="103">
        <f t="shared" si="197"/>
        <v>0</v>
      </c>
      <c r="AA481" s="103">
        <f t="shared" si="198"/>
        <v>0</v>
      </c>
      <c r="AB481" s="128" t="str">
        <f t="shared" si="202"/>
        <v/>
      </c>
      <c r="AC481" s="128" t="e">
        <f t="shared" si="203"/>
        <v>#REF!</v>
      </c>
    </row>
    <row r="482" spans="1:29" ht="50.1" customHeight="1">
      <c r="A482" s="169"/>
      <c r="B482" s="169"/>
      <c r="C482" s="172"/>
      <c r="D482" s="172"/>
      <c r="E482" s="131"/>
      <c r="F482" s="175"/>
      <c r="G482" s="178"/>
      <c r="H482" s="189"/>
      <c r="I482" s="163"/>
      <c r="J482" s="166"/>
      <c r="K482" s="62"/>
      <c r="L482" s="63"/>
      <c r="M482" s="63"/>
      <c r="N482" s="143"/>
      <c r="O482" s="127"/>
      <c r="P482" s="100"/>
      <c r="Q482" s="63">
        <f t="shared" si="199"/>
        <v>0</v>
      </c>
      <c r="R482" s="65"/>
      <c r="S482" s="67"/>
      <c r="T482" s="40"/>
      <c r="U482" s="106">
        <f>IF(EXACT(O482,Y482),M482,M482*(1-'Расчет ПРЕДЗАКАЗ'!$D$10))</f>
        <v>0</v>
      </c>
      <c r="V482" s="106">
        <f t="shared" si="200"/>
        <v>0</v>
      </c>
      <c r="W482" s="106" t="e">
        <f>IF(EXACT(O482,Y482),M482,M482*(1-#REF!))</f>
        <v>#REF!</v>
      </c>
      <c r="X482" s="106" t="e">
        <f t="shared" si="201"/>
        <v>#REF!</v>
      </c>
      <c r="Y482" s="107" t="s">
        <v>72</v>
      </c>
      <c r="Z482" s="103">
        <f t="shared" si="197"/>
        <v>0</v>
      </c>
      <c r="AA482" s="103">
        <f t="shared" si="198"/>
        <v>0</v>
      </c>
      <c r="AB482" s="128" t="str">
        <f t="shared" si="202"/>
        <v/>
      </c>
      <c r="AC482" s="128" t="e">
        <f t="shared" si="203"/>
        <v>#REF!</v>
      </c>
    </row>
    <row r="483" spans="1:29" ht="50.1" customHeight="1">
      <c r="A483" s="169"/>
      <c r="B483" s="169"/>
      <c r="C483" s="172"/>
      <c r="D483" s="172"/>
      <c r="E483" s="131"/>
      <c r="F483" s="175"/>
      <c r="G483" s="178"/>
      <c r="H483" s="189"/>
      <c r="I483" s="163"/>
      <c r="J483" s="166"/>
      <c r="K483" s="62"/>
      <c r="L483" s="63"/>
      <c r="M483" s="63"/>
      <c r="N483" s="65"/>
      <c r="O483" s="127"/>
      <c r="P483" s="100"/>
      <c r="Q483" s="63">
        <f t="shared" si="199"/>
        <v>0</v>
      </c>
      <c r="R483" s="65"/>
      <c r="S483" s="67"/>
      <c r="T483" s="40"/>
      <c r="U483" s="106">
        <f>IF(EXACT(O483,Y483),M483,M483*(1-'Расчет ПРЕДЗАКАЗ'!$D$10))</f>
        <v>0</v>
      </c>
      <c r="V483" s="106">
        <f t="shared" si="200"/>
        <v>0</v>
      </c>
      <c r="W483" s="106" t="e">
        <f>IF(EXACT(O483,Y483),M483,M483*(1-#REF!))</f>
        <v>#REF!</v>
      </c>
      <c r="X483" s="106" t="e">
        <f t="shared" si="201"/>
        <v>#REF!</v>
      </c>
      <c r="Y483" s="107" t="s">
        <v>72</v>
      </c>
      <c r="Z483" s="103">
        <f t="shared" si="197"/>
        <v>0</v>
      </c>
      <c r="AA483" s="103">
        <f t="shared" si="198"/>
        <v>0</v>
      </c>
      <c r="AB483" s="128" t="str">
        <f t="shared" si="202"/>
        <v/>
      </c>
      <c r="AC483" s="128" t="e">
        <f t="shared" si="203"/>
        <v>#REF!</v>
      </c>
    </row>
    <row r="484" spans="1:29" ht="50.1" customHeight="1">
      <c r="A484" s="169"/>
      <c r="B484" s="169"/>
      <c r="C484" s="172"/>
      <c r="D484" s="172"/>
      <c r="E484" s="131"/>
      <c r="F484" s="175"/>
      <c r="G484" s="178"/>
      <c r="H484" s="189"/>
      <c r="I484" s="163"/>
      <c r="J484" s="166"/>
      <c r="K484" s="62"/>
      <c r="L484" s="63"/>
      <c r="M484" s="63"/>
      <c r="N484" s="65"/>
      <c r="O484" s="127"/>
      <c r="P484" s="100"/>
      <c r="Q484" s="63">
        <f t="shared" si="199"/>
        <v>0</v>
      </c>
      <c r="R484" s="65"/>
      <c r="S484" s="67"/>
      <c r="T484" s="40"/>
      <c r="U484" s="106">
        <f>IF(EXACT(O484,Y484),M484,M484*(1-'Расчет ПРЕДЗАКАЗ'!$D$10))</f>
        <v>0</v>
      </c>
      <c r="V484" s="106">
        <f t="shared" si="200"/>
        <v>0</v>
      </c>
      <c r="W484" s="106" t="e">
        <f>IF(EXACT(O484,Y484),M484,M484*(1-#REF!))</f>
        <v>#REF!</v>
      </c>
      <c r="X484" s="106" t="e">
        <f t="shared" si="201"/>
        <v>#REF!</v>
      </c>
      <c r="Y484" s="107" t="s">
        <v>72</v>
      </c>
      <c r="Z484" s="103">
        <f t="shared" si="197"/>
        <v>0</v>
      </c>
      <c r="AA484" s="103">
        <f t="shared" si="198"/>
        <v>0</v>
      </c>
      <c r="AB484" s="128" t="str">
        <f t="shared" si="202"/>
        <v/>
      </c>
      <c r="AC484" s="128" t="e">
        <f t="shared" si="203"/>
        <v>#REF!</v>
      </c>
    </row>
    <row r="485" spans="1:29" ht="50.1" customHeight="1">
      <c r="A485" s="169"/>
      <c r="B485" s="169"/>
      <c r="C485" s="172"/>
      <c r="D485" s="172"/>
      <c r="E485" s="131"/>
      <c r="F485" s="175"/>
      <c r="G485" s="178"/>
      <c r="H485" s="189"/>
      <c r="I485" s="163"/>
      <c r="J485" s="166"/>
      <c r="K485" s="62"/>
      <c r="L485" s="63"/>
      <c r="M485" s="63"/>
      <c r="N485" s="65"/>
      <c r="O485" s="127"/>
      <c r="P485" s="100"/>
      <c r="Q485" s="63">
        <f t="shared" si="199"/>
        <v>0</v>
      </c>
      <c r="R485" s="65"/>
      <c r="S485" s="67"/>
      <c r="T485" s="40"/>
      <c r="U485" s="106">
        <f>IF(EXACT(O485,Y485),M485,M485*(1-'Расчет ПРЕДЗАКАЗ'!$D$10))</f>
        <v>0</v>
      </c>
      <c r="V485" s="106">
        <f t="shared" si="200"/>
        <v>0</v>
      </c>
      <c r="W485" s="106" t="e">
        <f>IF(EXACT(O485,Y485),M485,M485*(1-#REF!))</f>
        <v>#REF!</v>
      </c>
      <c r="X485" s="106" t="e">
        <f t="shared" si="201"/>
        <v>#REF!</v>
      </c>
      <c r="Y485" s="107" t="s">
        <v>72</v>
      </c>
      <c r="Z485" s="103">
        <f t="shared" si="197"/>
        <v>0</v>
      </c>
      <c r="AA485" s="103">
        <f t="shared" si="198"/>
        <v>0</v>
      </c>
      <c r="AB485" s="128" t="str">
        <f t="shared" si="202"/>
        <v/>
      </c>
      <c r="AC485" s="128" t="e">
        <f t="shared" si="203"/>
        <v>#REF!</v>
      </c>
    </row>
    <row r="486" spans="1:29" ht="50.1" customHeight="1">
      <c r="A486" s="170"/>
      <c r="B486" s="170"/>
      <c r="C486" s="173"/>
      <c r="D486" s="173"/>
      <c r="E486" s="132"/>
      <c r="F486" s="176"/>
      <c r="G486" s="179"/>
      <c r="H486" s="190"/>
      <c r="I486" s="164"/>
      <c r="J486" s="167"/>
      <c r="K486" s="62"/>
      <c r="L486" s="63"/>
      <c r="M486" s="63"/>
      <c r="N486" s="65"/>
      <c r="O486" s="127"/>
      <c r="P486" s="100"/>
      <c r="Q486" s="63">
        <f t="shared" si="199"/>
        <v>0</v>
      </c>
      <c r="R486" s="65"/>
      <c r="S486" s="67"/>
      <c r="T486" s="40"/>
      <c r="U486" s="106">
        <f>IF(EXACT(O486,Y486),M486,M486*(1-'Расчет ПРЕДЗАКАЗ'!$D$10))</f>
        <v>0</v>
      </c>
      <c r="V486" s="106">
        <f t="shared" si="200"/>
        <v>0</v>
      </c>
      <c r="W486" s="106" t="e">
        <f>IF(EXACT(O486,Y486),M486,M486*(1-#REF!))</f>
        <v>#REF!</v>
      </c>
      <c r="X486" s="106" t="e">
        <f t="shared" si="201"/>
        <v>#REF!</v>
      </c>
      <c r="Y486" s="107" t="s">
        <v>72</v>
      </c>
      <c r="Z486" s="103">
        <f t="shared" si="197"/>
        <v>0</v>
      </c>
      <c r="AA486" s="103">
        <f t="shared" si="198"/>
        <v>0</v>
      </c>
      <c r="AB486" s="128" t="str">
        <f t="shared" si="202"/>
        <v/>
      </c>
      <c r="AC486" s="128" t="e">
        <f t="shared" si="203"/>
        <v>#REF!</v>
      </c>
    </row>
    <row r="487" spans="1:29" ht="11.25" customHeight="1" thickBot="1"/>
    <row r="488" spans="1:29" ht="50.1" customHeight="1">
      <c r="A488" s="168">
        <v>134</v>
      </c>
      <c r="B488" s="168" t="s">
        <v>1343</v>
      </c>
      <c r="C488" s="171" t="s">
        <v>1344</v>
      </c>
      <c r="D488" s="171" t="s">
        <v>77</v>
      </c>
      <c r="E488" s="130"/>
      <c r="F488" s="174" t="s">
        <v>1322</v>
      </c>
      <c r="G488" s="177" t="s">
        <v>93</v>
      </c>
      <c r="H488" s="162" t="s">
        <v>1345</v>
      </c>
      <c r="I488" s="162" t="s">
        <v>1346</v>
      </c>
      <c r="J488" s="165" t="s">
        <v>19</v>
      </c>
      <c r="K488" s="62" t="s">
        <v>549</v>
      </c>
      <c r="L488" s="63">
        <v>7130</v>
      </c>
      <c r="M488" s="63">
        <v>4450</v>
      </c>
      <c r="N488" s="142" t="s">
        <v>1347</v>
      </c>
      <c r="O488" s="127" t="s">
        <v>72</v>
      </c>
      <c r="P488" s="100"/>
      <c r="Q488" s="63">
        <f>P488*M488</f>
        <v>0</v>
      </c>
      <c r="R488" s="64"/>
      <c r="S488" s="67">
        <v>5</v>
      </c>
      <c r="T488" s="39"/>
      <c r="U488" s="106">
        <f>IF(EXACT(O488,Y488),M488,M488*(1-'Расчет ПРЕДЗАКАЗ'!$D$10))</f>
        <v>4450</v>
      </c>
      <c r="V488" s="106">
        <f>P488*U488</f>
        <v>0</v>
      </c>
      <c r="W488" s="106">
        <f>IF(EXACT(O488,Y488),M488,M488*(1-#REF!))</f>
        <v>4450</v>
      </c>
      <c r="X488" s="123">
        <f>P488*W488</f>
        <v>0</v>
      </c>
      <c r="Y488" s="124" t="s">
        <v>72</v>
      </c>
      <c r="Z488" s="103">
        <f t="shared" ref="Z488:Z502" si="204">IF(EXACT(O488,Y488),Q488,0)</f>
        <v>0</v>
      </c>
      <c r="AA488" s="103">
        <f t="shared" ref="AA488:AA502" si="205">IF(Z488=0,Q488,0)</f>
        <v>0</v>
      </c>
      <c r="AB488" s="128">
        <f>IF(U488=0,"",L488/U488-1)</f>
        <v>0.60224719101123592</v>
      </c>
      <c r="AC488" s="128">
        <f>IF(W488=0,"",L488/W488-1)</f>
        <v>0.60224719101123592</v>
      </c>
    </row>
    <row r="489" spans="1:29" ht="50.1" customHeight="1">
      <c r="A489" s="169"/>
      <c r="B489" s="169"/>
      <c r="C489" s="172"/>
      <c r="D489" s="172"/>
      <c r="E489" s="131"/>
      <c r="F489" s="175"/>
      <c r="G489" s="178"/>
      <c r="H489" s="189"/>
      <c r="I489" s="163"/>
      <c r="J489" s="166"/>
      <c r="K489" s="62" t="s">
        <v>551</v>
      </c>
      <c r="L489" s="63">
        <v>7130</v>
      </c>
      <c r="M489" s="63">
        <v>4450</v>
      </c>
      <c r="N489" s="142" t="s">
        <v>1348</v>
      </c>
      <c r="O489" s="127" t="s">
        <v>72</v>
      </c>
      <c r="P489" s="100"/>
      <c r="Q489" s="63">
        <f t="shared" ref="Q489:Q502" si="206">P489*M489</f>
        <v>0</v>
      </c>
      <c r="R489" s="64"/>
      <c r="S489" s="67">
        <v>3</v>
      </c>
      <c r="T489" s="39"/>
      <c r="U489" s="106">
        <f>IF(EXACT(O489,Y489),M489,M489*(1-'Расчет ПРЕДЗАКАЗ'!$D$10))</f>
        <v>4450</v>
      </c>
      <c r="V489" s="106">
        <f t="shared" ref="V489:V502" si="207">P489*U489</f>
        <v>0</v>
      </c>
      <c r="W489" s="106">
        <f>IF(EXACT(O489,Y489),M489,M489*(1-#REF!))</f>
        <v>4450</v>
      </c>
      <c r="X489" s="106">
        <f t="shared" ref="X489:X502" si="208">P489*W489</f>
        <v>0</v>
      </c>
      <c r="Y489" s="107" t="s">
        <v>72</v>
      </c>
      <c r="Z489" s="103">
        <f t="shared" si="204"/>
        <v>0</v>
      </c>
      <c r="AA489" s="103">
        <f t="shared" si="205"/>
        <v>0</v>
      </c>
      <c r="AB489" s="128">
        <f t="shared" ref="AB489:AB502" si="209">IF(U489=0,"",L489/U489-1)</f>
        <v>0.60224719101123592</v>
      </c>
      <c r="AC489" s="128">
        <f t="shared" ref="AC489:AC502" si="210">IF(W489=0,"",L489/W489-1)</f>
        <v>0.60224719101123592</v>
      </c>
    </row>
    <row r="490" spans="1:29" ht="50.1" customHeight="1">
      <c r="A490" s="169"/>
      <c r="B490" s="169"/>
      <c r="C490" s="172"/>
      <c r="D490" s="172"/>
      <c r="E490" s="131"/>
      <c r="F490" s="175"/>
      <c r="G490" s="178"/>
      <c r="H490" s="189"/>
      <c r="I490" s="163"/>
      <c r="J490" s="166"/>
      <c r="K490" s="62" t="s">
        <v>461</v>
      </c>
      <c r="L490" s="63">
        <v>7130</v>
      </c>
      <c r="M490" s="63">
        <v>4450</v>
      </c>
      <c r="N490" s="142" t="s">
        <v>1349</v>
      </c>
      <c r="O490" s="127" t="s">
        <v>72</v>
      </c>
      <c r="P490" s="100"/>
      <c r="Q490" s="63">
        <f t="shared" si="206"/>
        <v>0</v>
      </c>
      <c r="R490" s="64"/>
      <c r="S490" s="67">
        <v>1</v>
      </c>
      <c r="T490" s="39"/>
      <c r="U490" s="106">
        <f>IF(EXACT(O490,Y490),M490,M490*(1-'Расчет ПРЕДЗАКАЗ'!$D$10))</f>
        <v>4450</v>
      </c>
      <c r="V490" s="106">
        <f t="shared" si="207"/>
        <v>0</v>
      </c>
      <c r="W490" s="106">
        <f>IF(EXACT(O490,Y490),M490,M490*(1-#REF!))</f>
        <v>4450</v>
      </c>
      <c r="X490" s="106">
        <f t="shared" si="208"/>
        <v>0</v>
      </c>
      <c r="Y490" s="107" t="s">
        <v>72</v>
      </c>
      <c r="Z490" s="103">
        <f t="shared" si="204"/>
        <v>0</v>
      </c>
      <c r="AA490" s="103">
        <f t="shared" si="205"/>
        <v>0</v>
      </c>
      <c r="AB490" s="128">
        <f t="shared" si="209"/>
        <v>0.60224719101123592</v>
      </c>
      <c r="AC490" s="128">
        <f t="shared" si="210"/>
        <v>0.60224719101123592</v>
      </c>
    </row>
    <row r="491" spans="1:29" ht="50.1" customHeight="1">
      <c r="A491" s="169"/>
      <c r="B491" s="169"/>
      <c r="C491" s="172"/>
      <c r="D491" s="172"/>
      <c r="E491" s="131"/>
      <c r="F491" s="175"/>
      <c r="G491" s="178"/>
      <c r="H491" s="189"/>
      <c r="I491" s="163"/>
      <c r="J491" s="166"/>
      <c r="K491" s="62"/>
      <c r="L491" s="63"/>
      <c r="M491" s="63"/>
      <c r="N491" s="142"/>
      <c r="O491" s="127"/>
      <c r="P491" s="100"/>
      <c r="Q491" s="63">
        <f t="shared" si="206"/>
        <v>0</v>
      </c>
      <c r="R491" s="64"/>
      <c r="S491" s="67"/>
      <c r="T491" s="39"/>
      <c r="U491" s="106">
        <f>IF(EXACT(O491,Y491),M491,M491*(1-'Расчет ПРЕДЗАКАЗ'!$D$10))</f>
        <v>0</v>
      </c>
      <c r="V491" s="106">
        <f t="shared" si="207"/>
        <v>0</v>
      </c>
      <c r="W491" s="106" t="e">
        <f>IF(EXACT(O491,Y491),M491,M491*(1-#REF!))</f>
        <v>#REF!</v>
      </c>
      <c r="X491" s="106" t="e">
        <f t="shared" si="208"/>
        <v>#REF!</v>
      </c>
      <c r="Y491" s="107" t="s">
        <v>72</v>
      </c>
      <c r="Z491" s="103">
        <f t="shared" si="204"/>
        <v>0</v>
      </c>
      <c r="AA491" s="103">
        <f t="shared" si="205"/>
        <v>0</v>
      </c>
      <c r="AB491" s="128" t="str">
        <f t="shared" si="209"/>
        <v/>
      </c>
      <c r="AC491" s="128" t="e">
        <f t="shared" si="210"/>
        <v>#REF!</v>
      </c>
    </row>
    <row r="492" spans="1:29" ht="50.1" customHeight="1">
      <c r="A492" s="169"/>
      <c r="B492" s="169"/>
      <c r="C492" s="172"/>
      <c r="D492" s="172"/>
      <c r="E492" s="131"/>
      <c r="F492" s="175"/>
      <c r="G492" s="178"/>
      <c r="H492" s="189"/>
      <c r="I492" s="163"/>
      <c r="J492" s="166"/>
      <c r="K492" s="62"/>
      <c r="L492" s="63"/>
      <c r="M492" s="63"/>
      <c r="N492" s="142"/>
      <c r="O492" s="127"/>
      <c r="P492" s="100"/>
      <c r="Q492" s="63">
        <f t="shared" si="206"/>
        <v>0</v>
      </c>
      <c r="R492" s="64"/>
      <c r="S492" s="67"/>
      <c r="T492" s="39"/>
      <c r="U492" s="106">
        <f>IF(EXACT(O492,Y492),M492,M492*(1-'Расчет ПРЕДЗАКАЗ'!$D$10))</f>
        <v>0</v>
      </c>
      <c r="V492" s="106">
        <f t="shared" si="207"/>
        <v>0</v>
      </c>
      <c r="W492" s="106" t="e">
        <f>IF(EXACT(O492,Y492),M492,M492*(1-#REF!))</f>
        <v>#REF!</v>
      </c>
      <c r="X492" s="106" t="e">
        <f t="shared" si="208"/>
        <v>#REF!</v>
      </c>
      <c r="Y492" s="107" t="s">
        <v>72</v>
      </c>
      <c r="Z492" s="103">
        <f t="shared" si="204"/>
        <v>0</v>
      </c>
      <c r="AA492" s="103">
        <f t="shared" si="205"/>
        <v>0</v>
      </c>
      <c r="AB492" s="128" t="str">
        <f t="shared" si="209"/>
        <v/>
      </c>
      <c r="AC492" s="128" t="e">
        <f t="shared" si="210"/>
        <v>#REF!</v>
      </c>
    </row>
    <row r="493" spans="1:29" ht="50.1" customHeight="1">
      <c r="A493" s="169"/>
      <c r="B493" s="169"/>
      <c r="C493" s="172"/>
      <c r="D493" s="172"/>
      <c r="E493" s="131"/>
      <c r="F493" s="175"/>
      <c r="G493" s="178"/>
      <c r="H493" s="189"/>
      <c r="I493" s="163"/>
      <c r="J493" s="166"/>
      <c r="K493" s="62"/>
      <c r="L493" s="63"/>
      <c r="M493" s="63"/>
      <c r="N493" s="142"/>
      <c r="O493" s="127"/>
      <c r="P493" s="100"/>
      <c r="Q493" s="63">
        <f t="shared" si="206"/>
        <v>0</v>
      </c>
      <c r="R493" s="64"/>
      <c r="S493" s="67"/>
      <c r="T493" s="39"/>
      <c r="U493" s="106">
        <f>IF(EXACT(O493,Y493),M493,M493*(1-'Расчет ПРЕДЗАКАЗ'!$D$10))</f>
        <v>0</v>
      </c>
      <c r="V493" s="106">
        <f t="shared" si="207"/>
        <v>0</v>
      </c>
      <c r="W493" s="106" t="e">
        <f>IF(EXACT(O493,Y493),M493,M493*(1-#REF!))</f>
        <v>#REF!</v>
      </c>
      <c r="X493" s="106" t="e">
        <f t="shared" si="208"/>
        <v>#REF!</v>
      </c>
      <c r="Y493" s="107" t="s">
        <v>72</v>
      </c>
      <c r="Z493" s="103">
        <f t="shared" si="204"/>
        <v>0</v>
      </c>
      <c r="AA493" s="103">
        <f t="shared" si="205"/>
        <v>0</v>
      </c>
      <c r="AB493" s="128" t="str">
        <f t="shared" si="209"/>
        <v/>
      </c>
      <c r="AC493" s="128" t="e">
        <f t="shared" si="210"/>
        <v>#REF!</v>
      </c>
    </row>
    <row r="494" spans="1:29" ht="50.1" customHeight="1">
      <c r="A494" s="169"/>
      <c r="B494" s="169"/>
      <c r="C494" s="172"/>
      <c r="D494" s="172"/>
      <c r="E494" s="131"/>
      <c r="F494" s="175"/>
      <c r="G494" s="178"/>
      <c r="H494" s="189"/>
      <c r="I494" s="163"/>
      <c r="J494" s="166"/>
      <c r="K494" s="62"/>
      <c r="L494" s="63"/>
      <c r="M494" s="63"/>
      <c r="N494" s="142"/>
      <c r="O494" s="127"/>
      <c r="P494" s="100"/>
      <c r="Q494" s="63">
        <f t="shared" si="206"/>
        <v>0</v>
      </c>
      <c r="R494" s="64"/>
      <c r="S494" s="67"/>
      <c r="T494" s="39"/>
      <c r="U494" s="106">
        <f>IF(EXACT(O494,Y494),M494,M494*(1-'Расчет ПРЕДЗАКАЗ'!$D$10))</f>
        <v>0</v>
      </c>
      <c r="V494" s="106">
        <f t="shared" si="207"/>
        <v>0</v>
      </c>
      <c r="W494" s="106" t="e">
        <f>IF(EXACT(O494,Y494),M494,M494*(1-#REF!))</f>
        <v>#REF!</v>
      </c>
      <c r="X494" s="106" t="e">
        <f t="shared" si="208"/>
        <v>#REF!</v>
      </c>
      <c r="Y494" s="107" t="s">
        <v>72</v>
      </c>
      <c r="Z494" s="103">
        <f t="shared" si="204"/>
        <v>0</v>
      </c>
      <c r="AA494" s="103">
        <f t="shared" si="205"/>
        <v>0</v>
      </c>
      <c r="AB494" s="128" t="str">
        <f t="shared" si="209"/>
        <v/>
      </c>
      <c r="AC494" s="128" t="e">
        <f t="shared" si="210"/>
        <v>#REF!</v>
      </c>
    </row>
    <row r="495" spans="1:29" ht="50.1" customHeight="1">
      <c r="A495" s="169"/>
      <c r="B495" s="169"/>
      <c r="C495" s="172"/>
      <c r="D495" s="172"/>
      <c r="E495" s="131"/>
      <c r="F495" s="175"/>
      <c r="G495" s="178"/>
      <c r="H495" s="189"/>
      <c r="I495" s="163"/>
      <c r="J495" s="166"/>
      <c r="K495" s="62"/>
      <c r="L495" s="63"/>
      <c r="M495" s="63"/>
      <c r="N495" s="142"/>
      <c r="O495" s="127"/>
      <c r="P495" s="100"/>
      <c r="Q495" s="63">
        <f t="shared" si="206"/>
        <v>0</v>
      </c>
      <c r="R495" s="64"/>
      <c r="S495" s="67"/>
      <c r="T495" s="39"/>
      <c r="U495" s="106">
        <f>IF(EXACT(O495,Y495),M495,M495*(1-'Расчет ПРЕДЗАКАЗ'!$D$10))</f>
        <v>0</v>
      </c>
      <c r="V495" s="106">
        <f t="shared" si="207"/>
        <v>0</v>
      </c>
      <c r="W495" s="106" t="e">
        <f>IF(EXACT(O495,Y495),M495,M495*(1-#REF!))</f>
        <v>#REF!</v>
      </c>
      <c r="X495" s="106" t="e">
        <f t="shared" si="208"/>
        <v>#REF!</v>
      </c>
      <c r="Y495" s="107" t="s">
        <v>72</v>
      </c>
      <c r="Z495" s="103">
        <f t="shared" si="204"/>
        <v>0</v>
      </c>
      <c r="AA495" s="103">
        <f t="shared" si="205"/>
        <v>0</v>
      </c>
      <c r="AB495" s="128" t="str">
        <f t="shared" si="209"/>
        <v/>
      </c>
      <c r="AC495" s="128" t="e">
        <f t="shared" si="210"/>
        <v>#REF!</v>
      </c>
    </row>
    <row r="496" spans="1:29" ht="50.1" customHeight="1">
      <c r="A496" s="169"/>
      <c r="B496" s="169"/>
      <c r="C496" s="172"/>
      <c r="D496" s="172"/>
      <c r="E496" s="131"/>
      <c r="F496" s="175"/>
      <c r="G496" s="178"/>
      <c r="H496" s="189"/>
      <c r="I496" s="163"/>
      <c r="J496" s="166"/>
      <c r="K496" s="62"/>
      <c r="L496" s="63"/>
      <c r="M496" s="63"/>
      <c r="N496" s="142"/>
      <c r="O496" s="127"/>
      <c r="P496" s="100"/>
      <c r="Q496" s="63">
        <f t="shared" si="206"/>
        <v>0</v>
      </c>
      <c r="R496" s="64"/>
      <c r="S496" s="67"/>
      <c r="T496" s="39"/>
      <c r="U496" s="106">
        <f>IF(EXACT(O496,Y496),M496,M496*(1-'Расчет ПРЕДЗАКАЗ'!$D$10))</f>
        <v>0</v>
      </c>
      <c r="V496" s="106">
        <f t="shared" si="207"/>
        <v>0</v>
      </c>
      <c r="W496" s="106" t="e">
        <f>IF(EXACT(O496,Y496),M496,M496*(1-#REF!))</f>
        <v>#REF!</v>
      </c>
      <c r="X496" s="106" t="e">
        <f t="shared" si="208"/>
        <v>#REF!</v>
      </c>
      <c r="Y496" s="107" t="s">
        <v>72</v>
      </c>
      <c r="Z496" s="103">
        <f t="shared" si="204"/>
        <v>0</v>
      </c>
      <c r="AA496" s="103">
        <f t="shared" si="205"/>
        <v>0</v>
      </c>
      <c r="AB496" s="128" t="str">
        <f t="shared" si="209"/>
        <v/>
      </c>
      <c r="AC496" s="128" t="e">
        <f t="shared" si="210"/>
        <v>#REF!</v>
      </c>
    </row>
    <row r="497" spans="1:29" ht="50.1" customHeight="1">
      <c r="A497" s="169"/>
      <c r="B497" s="169"/>
      <c r="C497" s="172"/>
      <c r="D497" s="172"/>
      <c r="E497" s="131"/>
      <c r="F497" s="175"/>
      <c r="G497" s="178"/>
      <c r="H497" s="189"/>
      <c r="I497" s="163"/>
      <c r="J497" s="166"/>
      <c r="K497" s="62"/>
      <c r="L497" s="63"/>
      <c r="M497" s="63"/>
      <c r="N497" s="143"/>
      <c r="O497" s="127"/>
      <c r="P497" s="100"/>
      <c r="Q497" s="63">
        <f t="shared" si="206"/>
        <v>0</v>
      </c>
      <c r="R497" s="65"/>
      <c r="S497" s="67"/>
      <c r="T497" s="40"/>
      <c r="U497" s="106">
        <f>IF(EXACT(O497,Y497),M497,M497*(1-'Расчет ПРЕДЗАКАЗ'!$D$10))</f>
        <v>0</v>
      </c>
      <c r="V497" s="106">
        <f t="shared" si="207"/>
        <v>0</v>
      </c>
      <c r="W497" s="106" t="e">
        <f>IF(EXACT(O497,Y497),M497,M497*(1-#REF!))</f>
        <v>#REF!</v>
      </c>
      <c r="X497" s="106" t="e">
        <f t="shared" si="208"/>
        <v>#REF!</v>
      </c>
      <c r="Y497" s="107" t="s">
        <v>72</v>
      </c>
      <c r="Z497" s="103">
        <f t="shared" si="204"/>
        <v>0</v>
      </c>
      <c r="AA497" s="103">
        <f t="shared" si="205"/>
        <v>0</v>
      </c>
      <c r="AB497" s="128" t="str">
        <f t="shared" si="209"/>
        <v/>
      </c>
      <c r="AC497" s="128" t="e">
        <f t="shared" si="210"/>
        <v>#REF!</v>
      </c>
    </row>
    <row r="498" spans="1:29" ht="50.1" customHeight="1">
      <c r="A498" s="169"/>
      <c r="B498" s="169"/>
      <c r="C498" s="172"/>
      <c r="D498" s="172"/>
      <c r="E498" s="131"/>
      <c r="F498" s="175"/>
      <c r="G498" s="178"/>
      <c r="H498" s="189"/>
      <c r="I498" s="163"/>
      <c r="J498" s="166"/>
      <c r="K498" s="62"/>
      <c r="L498" s="63"/>
      <c r="M498" s="63"/>
      <c r="N498" s="143"/>
      <c r="O498" s="127"/>
      <c r="P498" s="100"/>
      <c r="Q498" s="63">
        <f t="shared" si="206"/>
        <v>0</v>
      </c>
      <c r="R498" s="65"/>
      <c r="S498" s="67"/>
      <c r="T498" s="40"/>
      <c r="U498" s="106">
        <f>IF(EXACT(O498,Y498),M498,M498*(1-'Расчет ПРЕДЗАКАЗ'!$D$10))</f>
        <v>0</v>
      </c>
      <c r="V498" s="106">
        <f t="shared" si="207"/>
        <v>0</v>
      </c>
      <c r="W498" s="106" t="e">
        <f>IF(EXACT(O498,Y498),M498,M498*(1-#REF!))</f>
        <v>#REF!</v>
      </c>
      <c r="X498" s="106" t="e">
        <f t="shared" si="208"/>
        <v>#REF!</v>
      </c>
      <c r="Y498" s="107" t="s">
        <v>72</v>
      </c>
      <c r="Z498" s="103">
        <f t="shared" si="204"/>
        <v>0</v>
      </c>
      <c r="AA498" s="103">
        <f t="shared" si="205"/>
        <v>0</v>
      </c>
      <c r="AB498" s="128" t="str">
        <f t="shared" si="209"/>
        <v/>
      </c>
      <c r="AC498" s="128" t="e">
        <f t="shared" si="210"/>
        <v>#REF!</v>
      </c>
    </row>
    <row r="499" spans="1:29" ht="50.1" customHeight="1">
      <c r="A499" s="169"/>
      <c r="B499" s="169"/>
      <c r="C499" s="172"/>
      <c r="D499" s="172"/>
      <c r="E499" s="131"/>
      <c r="F499" s="175"/>
      <c r="G499" s="178"/>
      <c r="H499" s="189"/>
      <c r="I499" s="163"/>
      <c r="J499" s="166"/>
      <c r="K499" s="62"/>
      <c r="L499" s="63"/>
      <c r="M499" s="63"/>
      <c r="N499" s="65"/>
      <c r="O499" s="127"/>
      <c r="P499" s="100"/>
      <c r="Q499" s="63">
        <f t="shared" si="206"/>
        <v>0</v>
      </c>
      <c r="R499" s="65"/>
      <c r="S499" s="67"/>
      <c r="T499" s="40"/>
      <c r="U499" s="106">
        <f>IF(EXACT(O499,Y499),M499,M499*(1-'Расчет ПРЕДЗАКАЗ'!$D$10))</f>
        <v>0</v>
      </c>
      <c r="V499" s="106">
        <f t="shared" si="207"/>
        <v>0</v>
      </c>
      <c r="W499" s="106" t="e">
        <f>IF(EXACT(O499,Y499),M499,M499*(1-#REF!))</f>
        <v>#REF!</v>
      </c>
      <c r="X499" s="106" t="e">
        <f t="shared" si="208"/>
        <v>#REF!</v>
      </c>
      <c r="Y499" s="107" t="s">
        <v>72</v>
      </c>
      <c r="Z499" s="103">
        <f t="shared" si="204"/>
        <v>0</v>
      </c>
      <c r="AA499" s="103">
        <f t="shared" si="205"/>
        <v>0</v>
      </c>
      <c r="AB499" s="128" t="str">
        <f t="shared" si="209"/>
        <v/>
      </c>
      <c r="AC499" s="128" t="e">
        <f t="shared" si="210"/>
        <v>#REF!</v>
      </c>
    </row>
    <row r="500" spans="1:29" ht="50.1" customHeight="1">
      <c r="A500" s="169"/>
      <c r="B500" s="169"/>
      <c r="C500" s="172"/>
      <c r="D500" s="172"/>
      <c r="E500" s="131"/>
      <c r="F500" s="175"/>
      <c r="G500" s="178"/>
      <c r="H500" s="189"/>
      <c r="I500" s="163"/>
      <c r="J500" s="166"/>
      <c r="K500" s="62"/>
      <c r="L500" s="63"/>
      <c r="M500" s="63"/>
      <c r="N500" s="65"/>
      <c r="O500" s="127"/>
      <c r="P500" s="100"/>
      <c r="Q500" s="63">
        <f t="shared" si="206"/>
        <v>0</v>
      </c>
      <c r="R500" s="65"/>
      <c r="S500" s="67"/>
      <c r="T500" s="40"/>
      <c r="U500" s="106">
        <f>IF(EXACT(O500,Y500),M500,M500*(1-'Расчет ПРЕДЗАКАЗ'!$D$10))</f>
        <v>0</v>
      </c>
      <c r="V500" s="106">
        <f t="shared" si="207"/>
        <v>0</v>
      </c>
      <c r="W500" s="106" t="e">
        <f>IF(EXACT(O500,Y500),M500,M500*(1-#REF!))</f>
        <v>#REF!</v>
      </c>
      <c r="X500" s="106" t="e">
        <f t="shared" si="208"/>
        <v>#REF!</v>
      </c>
      <c r="Y500" s="107" t="s">
        <v>72</v>
      </c>
      <c r="Z500" s="103">
        <f t="shared" si="204"/>
        <v>0</v>
      </c>
      <c r="AA500" s="103">
        <f t="shared" si="205"/>
        <v>0</v>
      </c>
      <c r="AB500" s="128" t="str">
        <f t="shared" si="209"/>
        <v/>
      </c>
      <c r="AC500" s="128" t="e">
        <f t="shared" si="210"/>
        <v>#REF!</v>
      </c>
    </row>
    <row r="501" spans="1:29" ht="50.1" customHeight="1">
      <c r="A501" s="169"/>
      <c r="B501" s="169"/>
      <c r="C501" s="172"/>
      <c r="D501" s="172"/>
      <c r="E501" s="131"/>
      <c r="F501" s="175"/>
      <c r="G501" s="178"/>
      <c r="H501" s="189"/>
      <c r="I501" s="163"/>
      <c r="J501" s="166"/>
      <c r="K501" s="62"/>
      <c r="L501" s="63"/>
      <c r="M501" s="63"/>
      <c r="N501" s="65"/>
      <c r="O501" s="127"/>
      <c r="P501" s="100"/>
      <c r="Q501" s="63">
        <f t="shared" si="206"/>
        <v>0</v>
      </c>
      <c r="R501" s="65"/>
      <c r="S501" s="67"/>
      <c r="T501" s="40"/>
      <c r="U501" s="106">
        <f>IF(EXACT(O501,Y501),M501,M501*(1-'Расчет ПРЕДЗАКАЗ'!$D$10))</f>
        <v>0</v>
      </c>
      <c r="V501" s="106">
        <f t="shared" si="207"/>
        <v>0</v>
      </c>
      <c r="W501" s="106" t="e">
        <f>IF(EXACT(O501,Y501),M501,M501*(1-#REF!))</f>
        <v>#REF!</v>
      </c>
      <c r="X501" s="106" t="e">
        <f t="shared" si="208"/>
        <v>#REF!</v>
      </c>
      <c r="Y501" s="107" t="s">
        <v>72</v>
      </c>
      <c r="Z501" s="103">
        <f t="shared" si="204"/>
        <v>0</v>
      </c>
      <c r="AA501" s="103">
        <f t="shared" si="205"/>
        <v>0</v>
      </c>
      <c r="AB501" s="128" t="str">
        <f t="shared" si="209"/>
        <v/>
      </c>
      <c r="AC501" s="128" t="e">
        <f t="shared" si="210"/>
        <v>#REF!</v>
      </c>
    </row>
    <row r="502" spans="1:29" ht="50.1" customHeight="1">
      <c r="A502" s="170"/>
      <c r="B502" s="170"/>
      <c r="C502" s="173"/>
      <c r="D502" s="173"/>
      <c r="E502" s="132"/>
      <c r="F502" s="176"/>
      <c r="G502" s="179"/>
      <c r="H502" s="190"/>
      <c r="I502" s="164"/>
      <c r="J502" s="167"/>
      <c r="K502" s="62"/>
      <c r="L502" s="63"/>
      <c r="M502" s="63"/>
      <c r="N502" s="65"/>
      <c r="O502" s="127"/>
      <c r="P502" s="100"/>
      <c r="Q502" s="63">
        <f t="shared" si="206"/>
        <v>0</v>
      </c>
      <c r="R502" s="65"/>
      <c r="S502" s="67"/>
      <c r="T502" s="40"/>
      <c r="U502" s="106">
        <f>IF(EXACT(O502,Y502),M502,M502*(1-'Расчет ПРЕДЗАКАЗ'!$D$10))</f>
        <v>0</v>
      </c>
      <c r="V502" s="106">
        <f t="shared" si="207"/>
        <v>0</v>
      </c>
      <c r="W502" s="106" t="e">
        <f>IF(EXACT(O502,Y502),M502,M502*(1-#REF!))</f>
        <v>#REF!</v>
      </c>
      <c r="X502" s="106" t="e">
        <f t="shared" si="208"/>
        <v>#REF!</v>
      </c>
      <c r="Y502" s="107" t="s">
        <v>72</v>
      </c>
      <c r="Z502" s="103">
        <f t="shared" si="204"/>
        <v>0</v>
      </c>
      <c r="AA502" s="103">
        <f t="shared" si="205"/>
        <v>0</v>
      </c>
      <c r="AB502" s="128" t="str">
        <f t="shared" si="209"/>
        <v/>
      </c>
      <c r="AC502" s="128" t="e">
        <f t="shared" si="210"/>
        <v>#REF!</v>
      </c>
    </row>
    <row r="503" spans="1:29" ht="11.25" customHeight="1" thickBot="1"/>
    <row r="504" spans="1:29" ht="50.1" customHeight="1">
      <c r="A504" s="168">
        <v>135</v>
      </c>
      <c r="B504" s="168" t="s">
        <v>1350</v>
      </c>
      <c r="C504" s="171" t="s">
        <v>1351</v>
      </c>
      <c r="D504" s="171" t="s">
        <v>77</v>
      </c>
      <c r="E504" s="130"/>
      <c r="F504" s="174" t="s">
        <v>1333</v>
      </c>
      <c r="G504" s="177" t="s">
        <v>121</v>
      </c>
      <c r="H504" s="162" t="s">
        <v>1352</v>
      </c>
      <c r="I504" s="162" t="s">
        <v>1353</v>
      </c>
      <c r="J504" s="165" t="s">
        <v>19</v>
      </c>
      <c r="K504" s="62" t="s">
        <v>461</v>
      </c>
      <c r="L504" s="63">
        <v>6730</v>
      </c>
      <c r="M504" s="63">
        <v>4201</v>
      </c>
      <c r="N504" s="142" t="s">
        <v>1354</v>
      </c>
      <c r="O504" s="127" t="s">
        <v>72</v>
      </c>
      <c r="P504" s="100"/>
      <c r="Q504" s="63">
        <f>P504*M504</f>
        <v>0</v>
      </c>
      <c r="R504" s="64"/>
      <c r="S504" s="67">
        <v>3</v>
      </c>
      <c r="T504" s="39"/>
      <c r="U504" s="106">
        <f>IF(EXACT(O504,Y504),M504,M504*(1-'Расчет ПРЕДЗАКАЗ'!$D$10))</f>
        <v>4201</v>
      </c>
      <c r="V504" s="106">
        <f>P504*U504</f>
        <v>0</v>
      </c>
      <c r="W504" s="106">
        <f>IF(EXACT(O504,Y504),M504,M504*(1-#REF!))</f>
        <v>4201</v>
      </c>
      <c r="X504" s="123">
        <f>P504*W504</f>
        <v>0</v>
      </c>
      <c r="Y504" s="124" t="s">
        <v>72</v>
      </c>
      <c r="Z504" s="103">
        <f t="shared" ref="Z504:Z518" si="211">IF(EXACT(O504,Y504),Q504,0)</f>
        <v>0</v>
      </c>
      <c r="AA504" s="103">
        <f t="shared" ref="AA504:AA518" si="212">IF(Z504=0,Q504,0)</f>
        <v>0</v>
      </c>
      <c r="AB504" s="128">
        <f>IF(U504=0,"",L504/U504-1)</f>
        <v>0.60199952392287548</v>
      </c>
      <c r="AC504" s="128">
        <f>IF(W504=0,"",L504/W504-1)</f>
        <v>0.60199952392287548</v>
      </c>
    </row>
    <row r="505" spans="1:29" ht="50.1" customHeight="1">
      <c r="A505" s="169"/>
      <c r="B505" s="169"/>
      <c r="C505" s="172"/>
      <c r="D505" s="172"/>
      <c r="E505" s="131"/>
      <c r="F505" s="175"/>
      <c r="G505" s="178"/>
      <c r="H505" s="189"/>
      <c r="I505" s="163"/>
      <c r="J505" s="166"/>
      <c r="K505" s="62" t="s">
        <v>463</v>
      </c>
      <c r="L505" s="63">
        <v>6730</v>
      </c>
      <c r="M505" s="63">
        <v>4201</v>
      </c>
      <c r="N505" s="142" t="s">
        <v>1355</v>
      </c>
      <c r="O505" s="127" t="s">
        <v>72</v>
      </c>
      <c r="P505" s="100"/>
      <c r="Q505" s="63">
        <f t="shared" ref="Q505:Q518" si="213">P505*M505</f>
        <v>0</v>
      </c>
      <c r="R505" s="64"/>
      <c r="S505" s="67">
        <v>24</v>
      </c>
      <c r="T505" s="39"/>
      <c r="U505" s="106">
        <f>IF(EXACT(O505,Y505),M505,M505*(1-'Расчет ПРЕДЗАКАЗ'!$D$10))</f>
        <v>4201</v>
      </c>
      <c r="V505" s="106">
        <f t="shared" ref="V505:V518" si="214">P505*U505</f>
        <v>0</v>
      </c>
      <c r="W505" s="106">
        <f>IF(EXACT(O505,Y505),M505,M505*(1-#REF!))</f>
        <v>4201</v>
      </c>
      <c r="X505" s="106">
        <f t="shared" ref="X505:X518" si="215">P505*W505</f>
        <v>0</v>
      </c>
      <c r="Y505" s="107" t="s">
        <v>72</v>
      </c>
      <c r="Z505" s="103">
        <f t="shared" si="211"/>
        <v>0</v>
      </c>
      <c r="AA505" s="103">
        <f t="shared" si="212"/>
        <v>0</v>
      </c>
      <c r="AB505" s="128">
        <f t="shared" ref="AB505:AB518" si="216">IF(U505=0,"",L505/U505-1)</f>
        <v>0.60199952392287548</v>
      </c>
      <c r="AC505" s="128">
        <f t="shared" ref="AC505:AC518" si="217">IF(W505=0,"",L505/W505-1)</f>
        <v>0.60199952392287548</v>
      </c>
    </row>
    <row r="506" spans="1:29" ht="50.1" customHeight="1">
      <c r="A506" s="169"/>
      <c r="B506" s="169"/>
      <c r="C506" s="172"/>
      <c r="D506" s="172"/>
      <c r="E506" s="131"/>
      <c r="F506" s="175"/>
      <c r="G506" s="178"/>
      <c r="H506" s="189"/>
      <c r="I506" s="163"/>
      <c r="J506" s="166"/>
      <c r="K506" s="62" t="s">
        <v>465</v>
      </c>
      <c r="L506" s="63">
        <v>6730</v>
      </c>
      <c r="M506" s="63">
        <v>4201</v>
      </c>
      <c r="N506" s="142" t="s">
        <v>1356</v>
      </c>
      <c r="O506" s="127" t="s">
        <v>72</v>
      </c>
      <c r="P506" s="100"/>
      <c r="Q506" s="63">
        <f t="shared" si="213"/>
        <v>0</v>
      </c>
      <c r="R506" s="64"/>
      <c r="S506" s="67">
        <v>4</v>
      </c>
      <c r="T506" s="39"/>
      <c r="U506" s="106">
        <f>IF(EXACT(O506,Y506),M506,M506*(1-'Расчет ПРЕДЗАКАЗ'!$D$10))</f>
        <v>4201</v>
      </c>
      <c r="V506" s="106">
        <f t="shared" si="214"/>
        <v>0</v>
      </c>
      <c r="W506" s="106">
        <f>IF(EXACT(O506,Y506),M506,M506*(1-#REF!))</f>
        <v>4201</v>
      </c>
      <c r="X506" s="106">
        <f t="shared" si="215"/>
        <v>0</v>
      </c>
      <c r="Y506" s="107" t="s">
        <v>72</v>
      </c>
      <c r="Z506" s="103">
        <f t="shared" si="211"/>
        <v>0</v>
      </c>
      <c r="AA506" s="103">
        <f t="shared" si="212"/>
        <v>0</v>
      </c>
      <c r="AB506" s="128">
        <f t="shared" si="216"/>
        <v>0.60199952392287548</v>
      </c>
      <c r="AC506" s="128">
        <f t="shared" si="217"/>
        <v>0.60199952392287548</v>
      </c>
    </row>
    <row r="507" spans="1:29" ht="50.1" customHeight="1">
      <c r="A507" s="169"/>
      <c r="B507" s="169"/>
      <c r="C507" s="172"/>
      <c r="D507" s="172"/>
      <c r="E507" s="131"/>
      <c r="F507" s="175"/>
      <c r="G507" s="178"/>
      <c r="H507" s="189"/>
      <c r="I507" s="163"/>
      <c r="J507" s="166"/>
      <c r="K507" s="62" t="s">
        <v>467</v>
      </c>
      <c r="L507" s="63">
        <v>6730</v>
      </c>
      <c r="M507" s="63">
        <v>4201</v>
      </c>
      <c r="N507" s="142" t="s">
        <v>1357</v>
      </c>
      <c r="O507" s="127" t="s">
        <v>72</v>
      </c>
      <c r="P507" s="100"/>
      <c r="Q507" s="63">
        <f t="shared" si="213"/>
        <v>0</v>
      </c>
      <c r="R507" s="64"/>
      <c r="S507" s="67">
        <v>1</v>
      </c>
      <c r="T507" s="39"/>
      <c r="U507" s="106">
        <f>IF(EXACT(O507,Y507),M507,M507*(1-'Расчет ПРЕДЗАКАЗ'!$D$10))</f>
        <v>4201</v>
      </c>
      <c r="V507" s="106">
        <f t="shared" si="214"/>
        <v>0</v>
      </c>
      <c r="W507" s="106">
        <f>IF(EXACT(O507,Y507),M507,M507*(1-#REF!))</f>
        <v>4201</v>
      </c>
      <c r="X507" s="106">
        <f t="shared" si="215"/>
        <v>0</v>
      </c>
      <c r="Y507" s="107" t="s">
        <v>72</v>
      </c>
      <c r="Z507" s="103">
        <f t="shared" si="211"/>
        <v>0</v>
      </c>
      <c r="AA507" s="103">
        <f t="shared" si="212"/>
        <v>0</v>
      </c>
      <c r="AB507" s="128">
        <f t="shared" si="216"/>
        <v>0.60199952392287548</v>
      </c>
      <c r="AC507" s="128">
        <f t="shared" si="217"/>
        <v>0.60199952392287548</v>
      </c>
    </row>
    <row r="508" spans="1:29" ht="50.1" customHeight="1">
      <c r="A508" s="169"/>
      <c r="B508" s="169"/>
      <c r="C508" s="172"/>
      <c r="D508" s="172"/>
      <c r="E508" s="131"/>
      <c r="F508" s="175"/>
      <c r="G508" s="178"/>
      <c r="H508" s="189"/>
      <c r="I508" s="163"/>
      <c r="J508" s="166"/>
      <c r="K508" s="62" t="s">
        <v>471</v>
      </c>
      <c r="L508" s="63">
        <v>6730</v>
      </c>
      <c r="M508" s="63">
        <v>4201</v>
      </c>
      <c r="N508" s="142" t="s">
        <v>1358</v>
      </c>
      <c r="O508" s="127" t="s">
        <v>72</v>
      </c>
      <c r="P508" s="100"/>
      <c r="Q508" s="63">
        <f t="shared" si="213"/>
        <v>0</v>
      </c>
      <c r="R508" s="64"/>
      <c r="S508" s="67">
        <v>1</v>
      </c>
      <c r="T508" s="39"/>
      <c r="U508" s="106">
        <f>IF(EXACT(O508,Y508),M508,M508*(1-'Расчет ПРЕДЗАКАЗ'!$D$10))</f>
        <v>4201</v>
      </c>
      <c r="V508" s="106">
        <f t="shared" si="214"/>
        <v>0</v>
      </c>
      <c r="W508" s="106">
        <f>IF(EXACT(O508,Y508),M508,M508*(1-#REF!))</f>
        <v>4201</v>
      </c>
      <c r="X508" s="106">
        <f t="shared" si="215"/>
        <v>0</v>
      </c>
      <c r="Y508" s="107" t="s">
        <v>72</v>
      </c>
      <c r="Z508" s="103">
        <f t="shared" si="211"/>
        <v>0</v>
      </c>
      <c r="AA508" s="103">
        <f t="shared" si="212"/>
        <v>0</v>
      </c>
      <c r="AB508" s="128">
        <f t="shared" si="216"/>
        <v>0.60199952392287548</v>
      </c>
      <c r="AC508" s="128">
        <f t="shared" si="217"/>
        <v>0.60199952392287548</v>
      </c>
    </row>
    <row r="509" spans="1:29" ht="50.1" customHeight="1">
      <c r="A509" s="169"/>
      <c r="B509" s="169"/>
      <c r="C509" s="172"/>
      <c r="D509" s="172"/>
      <c r="E509" s="131"/>
      <c r="F509" s="175"/>
      <c r="G509" s="178"/>
      <c r="H509" s="189"/>
      <c r="I509" s="163"/>
      <c r="J509" s="166"/>
      <c r="K509" s="62"/>
      <c r="L509" s="63"/>
      <c r="M509" s="63"/>
      <c r="N509" s="142"/>
      <c r="O509" s="127"/>
      <c r="P509" s="100"/>
      <c r="Q509" s="63">
        <f t="shared" si="213"/>
        <v>0</v>
      </c>
      <c r="R509" s="64"/>
      <c r="S509" s="67"/>
      <c r="T509" s="39"/>
      <c r="U509" s="106">
        <f>IF(EXACT(O509,Y509),M509,M509*(1-'Расчет ПРЕДЗАКАЗ'!$D$10))</f>
        <v>0</v>
      </c>
      <c r="V509" s="106">
        <f t="shared" si="214"/>
        <v>0</v>
      </c>
      <c r="W509" s="106" t="e">
        <f>IF(EXACT(O509,Y509),M509,M509*(1-#REF!))</f>
        <v>#REF!</v>
      </c>
      <c r="X509" s="106" t="e">
        <f t="shared" si="215"/>
        <v>#REF!</v>
      </c>
      <c r="Y509" s="107" t="s">
        <v>72</v>
      </c>
      <c r="Z509" s="103">
        <f t="shared" si="211"/>
        <v>0</v>
      </c>
      <c r="AA509" s="103">
        <f t="shared" si="212"/>
        <v>0</v>
      </c>
      <c r="AB509" s="128" t="str">
        <f t="shared" si="216"/>
        <v/>
      </c>
      <c r="AC509" s="128" t="e">
        <f t="shared" si="217"/>
        <v>#REF!</v>
      </c>
    </row>
    <row r="510" spans="1:29" ht="50.1" customHeight="1">
      <c r="A510" s="169"/>
      <c r="B510" s="169"/>
      <c r="C510" s="172"/>
      <c r="D510" s="172"/>
      <c r="E510" s="131"/>
      <c r="F510" s="175"/>
      <c r="G510" s="178"/>
      <c r="H510" s="189"/>
      <c r="I510" s="163"/>
      <c r="J510" s="166"/>
      <c r="K510" s="62"/>
      <c r="L510" s="63"/>
      <c r="M510" s="63"/>
      <c r="N510" s="142"/>
      <c r="O510" s="127"/>
      <c r="P510" s="100"/>
      <c r="Q510" s="63">
        <f t="shared" si="213"/>
        <v>0</v>
      </c>
      <c r="R510" s="64"/>
      <c r="S510" s="67"/>
      <c r="T510" s="39"/>
      <c r="U510" s="106">
        <f>IF(EXACT(O510,Y510),M510,M510*(1-'Расчет ПРЕДЗАКАЗ'!$D$10))</f>
        <v>0</v>
      </c>
      <c r="V510" s="106">
        <f t="shared" si="214"/>
        <v>0</v>
      </c>
      <c r="W510" s="106" t="e">
        <f>IF(EXACT(O510,Y510),M510,M510*(1-#REF!))</f>
        <v>#REF!</v>
      </c>
      <c r="X510" s="106" t="e">
        <f t="shared" si="215"/>
        <v>#REF!</v>
      </c>
      <c r="Y510" s="107" t="s">
        <v>72</v>
      </c>
      <c r="Z510" s="103">
        <f t="shared" si="211"/>
        <v>0</v>
      </c>
      <c r="AA510" s="103">
        <f t="shared" si="212"/>
        <v>0</v>
      </c>
      <c r="AB510" s="128" t="str">
        <f t="shared" si="216"/>
        <v/>
      </c>
      <c r="AC510" s="128" t="e">
        <f t="shared" si="217"/>
        <v>#REF!</v>
      </c>
    </row>
    <row r="511" spans="1:29" ht="50.1" customHeight="1">
      <c r="A511" s="169"/>
      <c r="B511" s="169"/>
      <c r="C511" s="172"/>
      <c r="D511" s="172"/>
      <c r="E511" s="131"/>
      <c r="F511" s="175"/>
      <c r="G511" s="178"/>
      <c r="H511" s="189"/>
      <c r="I511" s="163"/>
      <c r="J511" s="166"/>
      <c r="K511" s="62"/>
      <c r="L511" s="63"/>
      <c r="M511" s="63"/>
      <c r="N511" s="142"/>
      <c r="O511" s="127"/>
      <c r="P511" s="100"/>
      <c r="Q511" s="63">
        <f t="shared" si="213"/>
        <v>0</v>
      </c>
      <c r="R511" s="64"/>
      <c r="S511" s="67"/>
      <c r="T511" s="39"/>
      <c r="U511" s="106">
        <f>IF(EXACT(O511,Y511),M511,M511*(1-'Расчет ПРЕДЗАКАЗ'!$D$10))</f>
        <v>0</v>
      </c>
      <c r="V511" s="106">
        <f t="shared" si="214"/>
        <v>0</v>
      </c>
      <c r="W511" s="106" t="e">
        <f>IF(EXACT(O511,Y511),M511,M511*(1-#REF!))</f>
        <v>#REF!</v>
      </c>
      <c r="X511" s="106" t="e">
        <f t="shared" si="215"/>
        <v>#REF!</v>
      </c>
      <c r="Y511" s="107" t="s">
        <v>72</v>
      </c>
      <c r="Z511" s="103">
        <f t="shared" si="211"/>
        <v>0</v>
      </c>
      <c r="AA511" s="103">
        <f t="shared" si="212"/>
        <v>0</v>
      </c>
      <c r="AB511" s="128" t="str">
        <f t="shared" si="216"/>
        <v/>
      </c>
      <c r="AC511" s="128" t="e">
        <f t="shared" si="217"/>
        <v>#REF!</v>
      </c>
    </row>
    <row r="512" spans="1:29" ht="50.1" customHeight="1">
      <c r="A512" s="169"/>
      <c r="B512" s="169"/>
      <c r="C512" s="172"/>
      <c r="D512" s="172"/>
      <c r="E512" s="131"/>
      <c r="F512" s="175"/>
      <c r="G512" s="178"/>
      <c r="H512" s="189"/>
      <c r="I512" s="163"/>
      <c r="J512" s="166"/>
      <c r="K512" s="62"/>
      <c r="L512" s="63"/>
      <c r="M512" s="63"/>
      <c r="N512" s="142"/>
      <c r="O512" s="127"/>
      <c r="P512" s="100"/>
      <c r="Q512" s="63">
        <f t="shared" si="213"/>
        <v>0</v>
      </c>
      <c r="R512" s="64"/>
      <c r="S512" s="67"/>
      <c r="T512" s="39"/>
      <c r="U512" s="106">
        <f>IF(EXACT(O512,Y512),M512,M512*(1-'Расчет ПРЕДЗАКАЗ'!$D$10))</f>
        <v>0</v>
      </c>
      <c r="V512" s="106">
        <f t="shared" si="214"/>
        <v>0</v>
      </c>
      <c r="W512" s="106" t="e">
        <f>IF(EXACT(O512,Y512),M512,M512*(1-#REF!))</f>
        <v>#REF!</v>
      </c>
      <c r="X512" s="106" t="e">
        <f t="shared" si="215"/>
        <v>#REF!</v>
      </c>
      <c r="Y512" s="107" t="s">
        <v>72</v>
      </c>
      <c r="Z512" s="103">
        <f t="shared" si="211"/>
        <v>0</v>
      </c>
      <c r="AA512" s="103">
        <f t="shared" si="212"/>
        <v>0</v>
      </c>
      <c r="AB512" s="128" t="str">
        <f t="shared" si="216"/>
        <v/>
      </c>
      <c r="AC512" s="128" t="e">
        <f t="shared" si="217"/>
        <v>#REF!</v>
      </c>
    </row>
    <row r="513" spans="1:29" ht="50.1" customHeight="1">
      <c r="A513" s="169"/>
      <c r="B513" s="169"/>
      <c r="C513" s="172"/>
      <c r="D513" s="172"/>
      <c r="E513" s="131"/>
      <c r="F513" s="175"/>
      <c r="G513" s="178"/>
      <c r="H513" s="189"/>
      <c r="I513" s="163"/>
      <c r="J513" s="166"/>
      <c r="K513" s="62"/>
      <c r="L513" s="63"/>
      <c r="M513" s="63"/>
      <c r="N513" s="143"/>
      <c r="O513" s="127"/>
      <c r="P513" s="100"/>
      <c r="Q513" s="63">
        <f t="shared" si="213"/>
        <v>0</v>
      </c>
      <c r="R513" s="65"/>
      <c r="S513" s="67"/>
      <c r="T513" s="40"/>
      <c r="U513" s="106">
        <f>IF(EXACT(O513,Y513),M513,M513*(1-'Расчет ПРЕДЗАКАЗ'!$D$10))</f>
        <v>0</v>
      </c>
      <c r="V513" s="106">
        <f t="shared" si="214"/>
        <v>0</v>
      </c>
      <c r="W513" s="106" t="e">
        <f>IF(EXACT(O513,Y513),M513,M513*(1-#REF!))</f>
        <v>#REF!</v>
      </c>
      <c r="X513" s="106" t="e">
        <f t="shared" si="215"/>
        <v>#REF!</v>
      </c>
      <c r="Y513" s="107" t="s">
        <v>72</v>
      </c>
      <c r="Z513" s="103">
        <f t="shared" si="211"/>
        <v>0</v>
      </c>
      <c r="AA513" s="103">
        <f t="shared" si="212"/>
        <v>0</v>
      </c>
      <c r="AB513" s="128" t="str">
        <f t="shared" si="216"/>
        <v/>
      </c>
      <c r="AC513" s="128" t="e">
        <f t="shared" si="217"/>
        <v>#REF!</v>
      </c>
    </row>
    <row r="514" spans="1:29" ht="50.1" customHeight="1">
      <c r="A514" s="169"/>
      <c r="B514" s="169"/>
      <c r="C514" s="172"/>
      <c r="D514" s="172"/>
      <c r="E514" s="131"/>
      <c r="F514" s="175"/>
      <c r="G514" s="178"/>
      <c r="H514" s="189"/>
      <c r="I514" s="163"/>
      <c r="J514" s="166"/>
      <c r="K514" s="62"/>
      <c r="L514" s="63"/>
      <c r="M514" s="63"/>
      <c r="N514" s="143"/>
      <c r="O514" s="127"/>
      <c r="P514" s="100"/>
      <c r="Q514" s="63">
        <f t="shared" si="213"/>
        <v>0</v>
      </c>
      <c r="R514" s="65"/>
      <c r="S514" s="67"/>
      <c r="T514" s="40"/>
      <c r="U514" s="106">
        <f>IF(EXACT(O514,Y514),M514,M514*(1-'Расчет ПРЕДЗАКАЗ'!$D$10))</f>
        <v>0</v>
      </c>
      <c r="V514" s="106">
        <f t="shared" si="214"/>
        <v>0</v>
      </c>
      <c r="W514" s="106" t="e">
        <f>IF(EXACT(O514,Y514),M514,M514*(1-#REF!))</f>
        <v>#REF!</v>
      </c>
      <c r="X514" s="106" t="e">
        <f t="shared" si="215"/>
        <v>#REF!</v>
      </c>
      <c r="Y514" s="107" t="s">
        <v>72</v>
      </c>
      <c r="Z514" s="103">
        <f t="shared" si="211"/>
        <v>0</v>
      </c>
      <c r="AA514" s="103">
        <f t="shared" si="212"/>
        <v>0</v>
      </c>
      <c r="AB514" s="128" t="str">
        <f t="shared" si="216"/>
        <v/>
      </c>
      <c r="AC514" s="128" t="e">
        <f t="shared" si="217"/>
        <v>#REF!</v>
      </c>
    </row>
    <row r="515" spans="1:29" ht="50.1" customHeight="1">
      <c r="A515" s="169"/>
      <c r="B515" s="169"/>
      <c r="C515" s="172"/>
      <c r="D515" s="172"/>
      <c r="E515" s="131"/>
      <c r="F515" s="175"/>
      <c r="G515" s="178"/>
      <c r="H515" s="189"/>
      <c r="I515" s="163"/>
      <c r="J515" s="166"/>
      <c r="K515" s="62"/>
      <c r="L515" s="63"/>
      <c r="M515" s="63"/>
      <c r="N515" s="65"/>
      <c r="O515" s="127"/>
      <c r="P515" s="100"/>
      <c r="Q515" s="63">
        <f t="shared" si="213"/>
        <v>0</v>
      </c>
      <c r="R515" s="65"/>
      <c r="S515" s="67"/>
      <c r="T515" s="40"/>
      <c r="U515" s="106">
        <f>IF(EXACT(O515,Y515),M515,M515*(1-'Расчет ПРЕДЗАКАЗ'!$D$10))</f>
        <v>0</v>
      </c>
      <c r="V515" s="106">
        <f t="shared" si="214"/>
        <v>0</v>
      </c>
      <c r="W515" s="106" t="e">
        <f>IF(EXACT(O515,Y515),M515,M515*(1-#REF!))</f>
        <v>#REF!</v>
      </c>
      <c r="X515" s="106" t="e">
        <f t="shared" si="215"/>
        <v>#REF!</v>
      </c>
      <c r="Y515" s="107" t="s">
        <v>72</v>
      </c>
      <c r="Z515" s="103">
        <f t="shared" si="211"/>
        <v>0</v>
      </c>
      <c r="AA515" s="103">
        <f t="shared" si="212"/>
        <v>0</v>
      </c>
      <c r="AB515" s="128" t="str">
        <f t="shared" si="216"/>
        <v/>
      </c>
      <c r="AC515" s="128" t="e">
        <f t="shared" si="217"/>
        <v>#REF!</v>
      </c>
    </row>
    <row r="516" spans="1:29" ht="50.1" customHeight="1">
      <c r="A516" s="169"/>
      <c r="B516" s="169"/>
      <c r="C516" s="172"/>
      <c r="D516" s="172"/>
      <c r="E516" s="131"/>
      <c r="F516" s="175"/>
      <c r="G516" s="178"/>
      <c r="H516" s="189"/>
      <c r="I516" s="163"/>
      <c r="J516" s="166"/>
      <c r="K516" s="62"/>
      <c r="L516" s="63"/>
      <c r="M516" s="63"/>
      <c r="N516" s="65"/>
      <c r="O516" s="127"/>
      <c r="P516" s="100"/>
      <c r="Q516" s="63">
        <f t="shared" si="213"/>
        <v>0</v>
      </c>
      <c r="R516" s="65"/>
      <c r="S516" s="67"/>
      <c r="T516" s="40"/>
      <c r="U516" s="106">
        <f>IF(EXACT(O516,Y516),M516,M516*(1-'Расчет ПРЕДЗАКАЗ'!$D$10))</f>
        <v>0</v>
      </c>
      <c r="V516" s="106">
        <f t="shared" si="214"/>
        <v>0</v>
      </c>
      <c r="W516" s="106" t="e">
        <f>IF(EXACT(O516,Y516),M516,M516*(1-#REF!))</f>
        <v>#REF!</v>
      </c>
      <c r="X516" s="106" t="e">
        <f t="shared" si="215"/>
        <v>#REF!</v>
      </c>
      <c r="Y516" s="107" t="s">
        <v>72</v>
      </c>
      <c r="Z516" s="103">
        <f t="shared" si="211"/>
        <v>0</v>
      </c>
      <c r="AA516" s="103">
        <f t="shared" si="212"/>
        <v>0</v>
      </c>
      <c r="AB516" s="128" t="str">
        <f t="shared" si="216"/>
        <v/>
      </c>
      <c r="AC516" s="128" t="e">
        <f t="shared" si="217"/>
        <v>#REF!</v>
      </c>
    </row>
    <row r="517" spans="1:29" ht="50.1" customHeight="1">
      <c r="A517" s="169"/>
      <c r="B517" s="169"/>
      <c r="C517" s="172"/>
      <c r="D517" s="172"/>
      <c r="E517" s="131"/>
      <c r="F517" s="175"/>
      <c r="G517" s="178"/>
      <c r="H517" s="189"/>
      <c r="I517" s="163"/>
      <c r="J517" s="166"/>
      <c r="K517" s="62"/>
      <c r="L517" s="63"/>
      <c r="M517" s="63"/>
      <c r="N517" s="65"/>
      <c r="O517" s="127"/>
      <c r="P517" s="100"/>
      <c r="Q517" s="63">
        <f t="shared" si="213"/>
        <v>0</v>
      </c>
      <c r="R517" s="65"/>
      <c r="S517" s="67"/>
      <c r="T517" s="40"/>
      <c r="U517" s="106">
        <f>IF(EXACT(O517,Y517),M517,M517*(1-'Расчет ПРЕДЗАКАЗ'!$D$10))</f>
        <v>0</v>
      </c>
      <c r="V517" s="106">
        <f t="shared" si="214"/>
        <v>0</v>
      </c>
      <c r="W517" s="106" t="e">
        <f>IF(EXACT(O517,Y517),M517,M517*(1-#REF!))</f>
        <v>#REF!</v>
      </c>
      <c r="X517" s="106" t="e">
        <f t="shared" si="215"/>
        <v>#REF!</v>
      </c>
      <c r="Y517" s="107" t="s">
        <v>72</v>
      </c>
      <c r="Z517" s="103">
        <f t="shared" si="211"/>
        <v>0</v>
      </c>
      <c r="AA517" s="103">
        <f t="shared" si="212"/>
        <v>0</v>
      </c>
      <c r="AB517" s="128" t="str">
        <f t="shared" si="216"/>
        <v/>
      </c>
      <c r="AC517" s="128" t="e">
        <f t="shared" si="217"/>
        <v>#REF!</v>
      </c>
    </row>
    <row r="518" spans="1:29" ht="50.1" customHeight="1">
      <c r="A518" s="170"/>
      <c r="B518" s="170"/>
      <c r="C518" s="173"/>
      <c r="D518" s="173"/>
      <c r="E518" s="132"/>
      <c r="F518" s="176"/>
      <c r="G518" s="179"/>
      <c r="H518" s="190"/>
      <c r="I518" s="164"/>
      <c r="J518" s="167"/>
      <c r="K518" s="62"/>
      <c r="L518" s="63"/>
      <c r="M518" s="63"/>
      <c r="N518" s="65"/>
      <c r="O518" s="127"/>
      <c r="P518" s="100"/>
      <c r="Q518" s="63">
        <f t="shared" si="213"/>
        <v>0</v>
      </c>
      <c r="R518" s="65"/>
      <c r="S518" s="67"/>
      <c r="T518" s="40"/>
      <c r="U518" s="106">
        <f>IF(EXACT(O518,Y518),M518,M518*(1-'Расчет ПРЕДЗАКАЗ'!$D$10))</f>
        <v>0</v>
      </c>
      <c r="V518" s="106">
        <f t="shared" si="214"/>
        <v>0</v>
      </c>
      <c r="W518" s="106" t="e">
        <f>IF(EXACT(O518,Y518),M518,M518*(1-#REF!))</f>
        <v>#REF!</v>
      </c>
      <c r="X518" s="106" t="e">
        <f t="shared" si="215"/>
        <v>#REF!</v>
      </c>
      <c r="Y518" s="107" t="s">
        <v>72</v>
      </c>
      <c r="Z518" s="103">
        <f t="shared" si="211"/>
        <v>0</v>
      </c>
      <c r="AA518" s="103">
        <f t="shared" si="212"/>
        <v>0</v>
      </c>
      <c r="AB518" s="128" t="str">
        <f t="shared" si="216"/>
        <v/>
      </c>
      <c r="AC518" s="128" t="e">
        <f t="shared" si="217"/>
        <v>#REF!</v>
      </c>
    </row>
    <row r="519" spans="1:29" ht="11.25" customHeight="1" thickBot="1"/>
    <row r="520" spans="1:29" ht="50.1" customHeight="1">
      <c r="A520" s="168">
        <v>136</v>
      </c>
      <c r="B520" s="168" t="s">
        <v>1359</v>
      </c>
      <c r="C520" s="171" t="s">
        <v>1360</v>
      </c>
      <c r="D520" s="171" t="s">
        <v>77</v>
      </c>
      <c r="E520" s="130"/>
      <c r="F520" s="174" t="s">
        <v>1011</v>
      </c>
      <c r="G520" s="177" t="s">
        <v>251</v>
      </c>
      <c r="H520" s="162" t="s">
        <v>1352</v>
      </c>
      <c r="I520" s="162" t="s">
        <v>1361</v>
      </c>
      <c r="J520" s="165" t="s">
        <v>19</v>
      </c>
      <c r="K520" s="62" t="s">
        <v>461</v>
      </c>
      <c r="L520" s="63">
        <v>5490</v>
      </c>
      <c r="M520" s="63">
        <v>3430</v>
      </c>
      <c r="N520" s="142" t="s">
        <v>1362</v>
      </c>
      <c r="O520" s="127" t="s">
        <v>72</v>
      </c>
      <c r="P520" s="100"/>
      <c r="Q520" s="63">
        <f>P520*M520</f>
        <v>0</v>
      </c>
      <c r="R520" s="64"/>
      <c r="S520" s="67">
        <v>1</v>
      </c>
      <c r="T520" s="39"/>
      <c r="U520" s="106">
        <f>IF(EXACT(O520,Y520),M520,M520*(1-'Расчет ПРЕДЗАКАЗ'!$D$10))</f>
        <v>3430</v>
      </c>
      <c r="V520" s="106">
        <f>P520*U520</f>
        <v>0</v>
      </c>
      <c r="W520" s="106">
        <f>IF(EXACT(O520,Y520),M520,M520*(1-#REF!))</f>
        <v>3430</v>
      </c>
      <c r="X520" s="123">
        <f>P520*W520</f>
        <v>0</v>
      </c>
      <c r="Y520" s="124" t="s">
        <v>72</v>
      </c>
      <c r="Z520" s="103">
        <f t="shared" ref="Z520:Z534" si="218">IF(EXACT(O520,Y520),Q520,0)</f>
        <v>0</v>
      </c>
      <c r="AA520" s="103">
        <f t="shared" ref="AA520:AA534" si="219">IF(Z520=0,Q520,0)</f>
        <v>0</v>
      </c>
      <c r="AB520" s="128">
        <f>IF(U520=0,"",L520/U520-1)</f>
        <v>0.60058309037900881</v>
      </c>
      <c r="AC520" s="128">
        <f>IF(W520=0,"",L520/W520-1)</f>
        <v>0.60058309037900881</v>
      </c>
    </row>
    <row r="521" spans="1:29" ht="50.1" customHeight="1">
      <c r="A521" s="169"/>
      <c r="B521" s="169"/>
      <c r="C521" s="172"/>
      <c r="D521" s="172"/>
      <c r="E521" s="131"/>
      <c r="F521" s="175"/>
      <c r="G521" s="178"/>
      <c r="H521" s="189"/>
      <c r="I521" s="163"/>
      <c r="J521" s="166"/>
      <c r="K521" s="62" t="s">
        <v>463</v>
      </c>
      <c r="L521" s="63">
        <v>5490</v>
      </c>
      <c r="M521" s="63">
        <v>3430</v>
      </c>
      <c r="N521" s="142" t="s">
        <v>1363</v>
      </c>
      <c r="O521" s="127" t="s">
        <v>72</v>
      </c>
      <c r="P521" s="100"/>
      <c r="Q521" s="63">
        <f t="shared" ref="Q521:Q534" si="220">P521*M521</f>
        <v>0</v>
      </c>
      <c r="R521" s="64"/>
      <c r="S521" s="67">
        <v>19</v>
      </c>
      <c r="T521" s="39"/>
      <c r="U521" s="106">
        <f>IF(EXACT(O521,Y521),M521,M521*(1-'Расчет ПРЕДЗАКАЗ'!$D$10))</f>
        <v>3430</v>
      </c>
      <c r="V521" s="106">
        <f t="shared" ref="V521:V534" si="221">P521*U521</f>
        <v>0</v>
      </c>
      <c r="W521" s="106">
        <f>IF(EXACT(O521,Y521),M521,M521*(1-#REF!))</f>
        <v>3430</v>
      </c>
      <c r="X521" s="106">
        <f t="shared" ref="X521:X534" si="222">P521*W521</f>
        <v>0</v>
      </c>
      <c r="Y521" s="107" t="s">
        <v>72</v>
      </c>
      <c r="Z521" s="103">
        <f t="shared" si="218"/>
        <v>0</v>
      </c>
      <c r="AA521" s="103">
        <f t="shared" si="219"/>
        <v>0</v>
      </c>
      <c r="AB521" s="128">
        <f t="shared" ref="AB521:AB534" si="223">IF(U521=0,"",L521/U521-1)</f>
        <v>0.60058309037900881</v>
      </c>
      <c r="AC521" s="128">
        <f t="shared" ref="AC521:AC534" si="224">IF(W521=0,"",L521/W521-1)</f>
        <v>0.60058309037900881</v>
      </c>
    </row>
    <row r="522" spans="1:29" ht="50.1" customHeight="1">
      <c r="A522" s="169"/>
      <c r="B522" s="169"/>
      <c r="C522" s="172"/>
      <c r="D522" s="172"/>
      <c r="E522" s="131"/>
      <c r="F522" s="175"/>
      <c r="G522" s="178"/>
      <c r="H522" s="189"/>
      <c r="I522" s="163"/>
      <c r="J522" s="166"/>
      <c r="K522" s="62" t="s">
        <v>465</v>
      </c>
      <c r="L522" s="63">
        <v>5490</v>
      </c>
      <c r="M522" s="63">
        <v>3430</v>
      </c>
      <c r="N522" s="142" t="s">
        <v>1364</v>
      </c>
      <c r="O522" s="127" t="s">
        <v>72</v>
      </c>
      <c r="P522" s="100"/>
      <c r="Q522" s="63">
        <f t="shared" si="220"/>
        <v>0</v>
      </c>
      <c r="R522" s="64"/>
      <c r="S522" s="67">
        <v>15</v>
      </c>
      <c r="T522" s="39"/>
      <c r="U522" s="106">
        <f>IF(EXACT(O522,Y522),M522,M522*(1-'Расчет ПРЕДЗАКАЗ'!$D$10))</f>
        <v>3430</v>
      </c>
      <c r="V522" s="106">
        <f t="shared" si="221"/>
        <v>0</v>
      </c>
      <c r="W522" s="106">
        <f>IF(EXACT(O522,Y522),M522,M522*(1-#REF!))</f>
        <v>3430</v>
      </c>
      <c r="X522" s="106">
        <f t="shared" si="222"/>
        <v>0</v>
      </c>
      <c r="Y522" s="107" t="s">
        <v>72</v>
      </c>
      <c r="Z522" s="103">
        <f t="shared" si="218"/>
        <v>0</v>
      </c>
      <c r="AA522" s="103">
        <f t="shared" si="219"/>
        <v>0</v>
      </c>
      <c r="AB522" s="128">
        <f t="shared" si="223"/>
        <v>0.60058309037900881</v>
      </c>
      <c r="AC522" s="128">
        <f t="shared" si="224"/>
        <v>0.60058309037900881</v>
      </c>
    </row>
    <row r="523" spans="1:29" ht="50.1" customHeight="1">
      <c r="A523" s="169"/>
      <c r="B523" s="169"/>
      <c r="C523" s="172"/>
      <c r="D523" s="172"/>
      <c r="E523" s="131"/>
      <c r="F523" s="175"/>
      <c r="G523" s="178"/>
      <c r="H523" s="189"/>
      <c r="I523" s="163"/>
      <c r="J523" s="166"/>
      <c r="K523" s="62"/>
      <c r="L523" s="63"/>
      <c r="M523" s="63"/>
      <c r="N523" s="142"/>
      <c r="O523" s="127"/>
      <c r="P523" s="100"/>
      <c r="Q523" s="63">
        <f t="shared" si="220"/>
        <v>0</v>
      </c>
      <c r="R523" s="64"/>
      <c r="S523" s="67"/>
      <c r="T523" s="39"/>
      <c r="U523" s="106">
        <f>IF(EXACT(O523,Y523),M523,M523*(1-'Расчет ПРЕДЗАКАЗ'!$D$10))</f>
        <v>0</v>
      </c>
      <c r="V523" s="106">
        <f t="shared" si="221"/>
        <v>0</v>
      </c>
      <c r="W523" s="106" t="e">
        <f>IF(EXACT(O523,Y523),M523,M523*(1-#REF!))</f>
        <v>#REF!</v>
      </c>
      <c r="X523" s="106" t="e">
        <f t="shared" si="222"/>
        <v>#REF!</v>
      </c>
      <c r="Y523" s="107" t="s">
        <v>72</v>
      </c>
      <c r="Z523" s="103">
        <f t="shared" si="218"/>
        <v>0</v>
      </c>
      <c r="AA523" s="103">
        <f t="shared" si="219"/>
        <v>0</v>
      </c>
      <c r="AB523" s="128" t="str">
        <f t="shared" si="223"/>
        <v/>
      </c>
      <c r="AC523" s="128" t="e">
        <f t="shared" si="224"/>
        <v>#REF!</v>
      </c>
    </row>
    <row r="524" spans="1:29" ht="50.1" customHeight="1">
      <c r="A524" s="169"/>
      <c r="B524" s="169"/>
      <c r="C524" s="172"/>
      <c r="D524" s="172"/>
      <c r="E524" s="131"/>
      <c r="F524" s="175"/>
      <c r="G524" s="178"/>
      <c r="H524" s="189"/>
      <c r="I524" s="163"/>
      <c r="J524" s="166"/>
      <c r="K524" s="62"/>
      <c r="L524" s="63"/>
      <c r="M524" s="63"/>
      <c r="N524" s="142"/>
      <c r="O524" s="127"/>
      <c r="P524" s="100"/>
      <c r="Q524" s="63">
        <f t="shared" si="220"/>
        <v>0</v>
      </c>
      <c r="R524" s="64"/>
      <c r="S524" s="67"/>
      <c r="T524" s="39"/>
      <c r="U524" s="106">
        <f>IF(EXACT(O524,Y524),M524,M524*(1-'Расчет ПРЕДЗАКАЗ'!$D$10))</f>
        <v>0</v>
      </c>
      <c r="V524" s="106">
        <f t="shared" si="221"/>
        <v>0</v>
      </c>
      <c r="W524" s="106" t="e">
        <f>IF(EXACT(O524,Y524),M524,M524*(1-#REF!))</f>
        <v>#REF!</v>
      </c>
      <c r="X524" s="106" t="e">
        <f t="shared" si="222"/>
        <v>#REF!</v>
      </c>
      <c r="Y524" s="107" t="s">
        <v>72</v>
      </c>
      <c r="Z524" s="103">
        <f t="shared" si="218"/>
        <v>0</v>
      </c>
      <c r="AA524" s="103">
        <f t="shared" si="219"/>
        <v>0</v>
      </c>
      <c r="AB524" s="128" t="str">
        <f t="shared" si="223"/>
        <v/>
      </c>
      <c r="AC524" s="128" t="e">
        <f t="shared" si="224"/>
        <v>#REF!</v>
      </c>
    </row>
    <row r="525" spans="1:29" ht="50.1" customHeight="1">
      <c r="A525" s="169"/>
      <c r="B525" s="169"/>
      <c r="C525" s="172"/>
      <c r="D525" s="172"/>
      <c r="E525" s="131"/>
      <c r="F525" s="175"/>
      <c r="G525" s="178"/>
      <c r="H525" s="189"/>
      <c r="I525" s="163"/>
      <c r="J525" s="166"/>
      <c r="K525" s="62"/>
      <c r="L525" s="63"/>
      <c r="M525" s="63"/>
      <c r="N525" s="142"/>
      <c r="O525" s="127"/>
      <c r="P525" s="100"/>
      <c r="Q525" s="63">
        <f t="shared" si="220"/>
        <v>0</v>
      </c>
      <c r="R525" s="64"/>
      <c r="S525" s="67"/>
      <c r="T525" s="39"/>
      <c r="U525" s="106">
        <f>IF(EXACT(O525,Y525),M525,M525*(1-'Расчет ПРЕДЗАКАЗ'!$D$10))</f>
        <v>0</v>
      </c>
      <c r="V525" s="106">
        <f t="shared" si="221"/>
        <v>0</v>
      </c>
      <c r="W525" s="106" t="e">
        <f>IF(EXACT(O525,Y525),M525,M525*(1-#REF!))</f>
        <v>#REF!</v>
      </c>
      <c r="X525" s="106" t="e">
        <f t="shared" si="222"/>
        <v>#REF!</v>
      </c>
      <c r="Y525" s="107" t="s">
        <v>72</v>
      </c>
      <c r="Z525" s="103">
        <f t="shared" si="218"/>
        <v>0</v>
      </c>
      <c r="AA525" s="103">
        <f t="shared" si="219"/>
        <v>0</v>
      </c>
      <c r="AB525" s="128" t="str">
        <f t="shared" si="223"/>
        <v/>
      </c>
      <c r="AC525" s="128" t="e">
        <f t="shared" si="224"/>
        <v>#REF!</v>
      </c>
    </row>
    <row r="526" spans="1:29" ht="50.1" customHeight="1">
      <c r="A526" s="169"/>
      <c r="B526" s="169"/>
      <c r="C526" s="172"/>
      <c r="D526" s="172"/>
      <c r="E526" s="131"/>
      <c r="F526" s="175"/>
      <c r="G526" s="178"/>
      <c r="H526" s="189"/>
      <c r="I526" s="163"/>
      <c r="J526" s="166"/>
      <c r="K526" s="62"/>
      <c r="L526" s="63"/>
      <c r="M526" s="63"/>
      <c r="N526" s="142"/>
      <c r="O526" s="127"/>
      <c r="P526" s="100"/>
      <c r="Q526" s="63">
        <f t="shared" si="220"/>
        <v>0</v>
      </c>
      <c r="R526" s="64"/>
      <c r="S526" s="67"/>
      <c r="T526" s="39"/>
      <c r="U526" s="106">
        <f>IF(EXACT(O526,Y526),M526,M526*(1-'Расчет ПРЕДЗАКАЗ'!$D$10))</f>
        <v>0</v>
      </c>
      <c r="V526" s="106">
        <f t="shared" si="221"/>
        <v>0</v>
      </c>
      <c r="W526" s="106" t="e">
        <f>IF(EXACT(O526,Y526),M526,M526*(1-#REF!))</f>
        <v>#REF!</v>
      </c>
      <c r="X526" s="106" t="e">
        <f t="shared" si="222"/>
        <v>#REF!</v>
      </c>
      <c r="Y526" s="107" t="s">
        <v>72</v>
      </c>
      <c r="Z526" s="103">
        <f t="shared" si="218"/>
        <v>0</v>
      </c>
      <c r="AA526" s="103">
        <f t="shared" si="219"/>
        <v>0</v>
      </c>
      <c r="AB526" s="128" t="str">
        <f t="shared" si="223"/>
        <v/>
      </c>
      <c r="AC526" s="128" t="e">
        <f t="shared" si="224"/>
        <v>#REF!</v>
      </c>
    </row>
    <row r="527" spans="1:29" ht="50.1" customHeight="1">
      <c r="A527" s="169"/>
      <c r="B527" s="169"/>
      <c r="C527" s="172"/>
      <c r="D527" s="172"/>
      <c r="E527" s="131"/>
      <c r="F527" s="175"/>
      <c r="G527" s="178"/>
      <c r="H527" s="189"/>
      <c r="I527" s="163"/>
      <c r="J527" s="166"/>
      <c r="K527" s="62"/>
      <c r="L527" s="63"/>
      <c r="M527" s="63"/>
      <c r="N527" s="142"/>
      <c r="O527" s="127"/>
      <c r="P527" s="100"/>
      <c r="Q527" s="63">
        <f t="shared" si="220"/>
        <v>0</v>
      </c>
      <c r="R527" s="64"/>
      <c r="S527" s="67"/>
      <c r="T527" s="39"/>
      <c r="U527" s="106">
        <f>IF(EXACT(O527,Y527),M527,M527*(1-'Расчет ПРЕДЗАКАЗ'!$D$10))</f>
        <v>0</v>
      </c>
      <c r="V527" s="106">
        <f t="shared" si="221"/>
        <v>0</v>
      </c>
      <c r="W527" s="106" t="e">
        <f>IF(EXACT(O527,Y527),M527,M527*(1-#REF!))</f>
        <v>#REF!</v>
      </c>
      <c r="X527" s="106" t="e">
        <f t="shared" si="222"/>
        <v>#REF!</v>
      </c>
      <c r="Y527" s="107" t="s">
        <v>72</v>
      </c>
      <c r="Z527" s="103">
        <f t="shared" si="218"/>
        <v>0</v>
      </c>
      <c r="AA527" s="103">
        <f t="shared" si="219"/>
        <v>0</v>
      </c>
      <c r="AB527" s="128" t="str">
        <f t="shared" si="223"/>
        <v/>
      </c>
      <c r="AC527" s="128" t="e">
        <f t="shared" si="224"/>
        <v>#REF!</v>
      </c>
    </row>
    <row r="528" spans="1:29" ht="50.1" customHeight="1">
      <c r="A528" s="169"/>
      <c r="B528" s="169"/>
      <c r="C528" s="172"/>
      <c r="D528" s="172"/>
      <c r="E528" s="131"/>
      <c r="F528" s="175"/>
      <c r="G528" s="178"/>
      <c r="H528" s="189"/>
      <c r="I528" s="163"/>
      <c r="J528" s="166"/>
      <c r="K528" s="62"/>
      <c r="L528" s="63"/>
      <c r="M528" s="63"/>
      <c r="N528" s="142"/>
      <c r="O528" s="127"/>
      <c r="P528" s="100"/>
      <c r="Q528" s="63">
        <f t="shared" si="220"/>
        <v>0</v>
      </c>
      <c r="R528" s="64"/>
      <c r="S528" s="67"/>
      <c r="T528" s="39"/>
      <c r="U528" s="106">
        <f>IF(EXACT(O528,Y528),M528,M528*(1-'Расчет ПРЕДЗАКАЗ'!$D$10))</f>
        <v>0</v>
      </c>
      <c r="V528" s="106">
        <f t="shared" si="221"/>
        <v>0</v>
      </c>
      <c r="W528" s="106" t="e">
        <f>IF(EXACT(O528,Y528),M528,M528*(1-#REF!))</f>
        <v>#REF!</v>
      </c>
      <c r="X528" s="106" t="e">
        <f t="shared" si="222"/>
        <v>#REF!</v>
      </c>
      <c r="Y528" s="107" t="s">
        <v>72</v>
      </c>
      <c r="Z528" s="103">
        <f t="shared" si="218"/>
        <v>0</v>
      </c>
      <c r="AA528" s="103">
        <f t="shared" si="219"/>
        <v>0</v>
      </c>
      <c r="AB528" s="128" t="str">
        <f t="shared" si="223"/>
        <v/>
      </c>
      <c r="AC528" s="128" t="e">
        <f t="shared" si="224"/>
        <v>#REF!</v>
      </c>
    </row>
    <row r="529" spans="1:29" ht="50.1" customHeight="1">
      <c r="A529" s="169"/>
      <c r="B529" s="169"/>
      <c r="C529" s="172"/>
      <c r="D529" s="172"/>
      <c r="E529" s="131"/>
      <c r="F529" s="175"/>
      <c r="G529" s="178"/>
      <c r="H529" s="189"/>
      <c r="I529" s="163"/>
      <c r="J529" s="166"/>
      <c r="K529" s="62"/>
      <c r="L529" s="63"/>
      <c r="M529" s="63"/>
      <c r="N529" s="143"/>
      <c r="O529" s="127"/>
      <c r="P529" s="100"/>
      <c r="Q529" s="63">
        <f t="shared" si="220"/>
        <v>0</v>
      </c>
      <c r="R529" s="65"/>
      <c r="S529" s="67"/>
      <c r="T529" s="40"/>
      <c r="U529" s="106">
        <f>IF(EXACT(O529,Y529),M529,M529*(1-'Расчет ПРЕДЗАКАЗ'!$D$10))</f>
        <v>0</v>
      </c>
      <c r="V529" s="106">
        <f t="shared" si="221"/>
        <v>0</v>
      </c>
      <c r="W529" s="106" t="e">
        <f>IF(EXACT(O529,Y529),M529,M529*(1-#REF!))</f>
        <v>#REF!</v>
      </c>
      <c r="X529" s="106" t="e">
        <f t="shared" si="222"/>
        <v>#REF!</v>
      </c>
      <c r="Y529" s="107" t="s">
        <v>72</v>
      </c>
      <c r="Z529" s="103">
        <f t="shared" si="218"/>
        <v>0</v>
      </c>
      <c r="AA529" s="103">
        <f t="shared" si="219"/>
        <v>0</v>
      </c>
      <c r="AB529" s="128" t="str">
        <f t="shared" si="223"/>
        <v/>
      </c>
      <c r="AC529" s="128" t="e">
        <f t="shared" si="224"/>
        <v>#REF!</v>
      </c>
    </row>
    <row r="530" spans="1:29" ht="50.1" customHeight="1">
      <c r="A530" s="169"/>
      <c r="B530" s="169"/>
      <c r="C530" s="172"/>
      <c r="D530" s="172"/>
      <c r="E530" s="131"/>
      <c r="F530" s="175"/>
      <c r="G530" s="178"/>
      <c r="H530" s="189"/>
      <c r="I530" s="163"/>
      <c r="J530" s="166"/>
      <c r="K530" s="62"/>
      <c r="L530" s="63"/>
      <c r="M530" s="63"/>
      <c r="N530" s="143"/>
      <c r="O530" s="127"/>
      <c r="P530" s="100"/>
      <c r="Q530" s="63">
        <f t="shared" si="220"/>
        <v>0</v>
      </c>
      <c r="R530" s="65"/>
      <c r="S530" s="67"/>
      <c r="T530" s="40"/>
      <c r="U530" s="106">
        <f>IF(EXACT(O530,Y530),M530,M530*(1-'Расчет ПРЕДЗАКАЗ'!$D$10))</f>
        <v>0</v>
      </c>
      <c r="V530" s="106">
        <f t="shared" si="221"/>
        <v>0</v>
      </c>
      <c r="W530" s="106" t="e">
        <f>IF(EXACT(O530,Y530),M530,M530*(1-#REF!))</f>
        <v>#REF!</v>
      </c>
      <c r="X530" s="106" t="e">
        <f t="shared" si="222"/>
        <v>#REF!</v>
      </c>
      <c r="Y530" s="107" t="s">
        <v>72</v>
      </c>
      <c r="Z530" s="103">
        <f t="shared" si="218"/>
        <v>0</v>
      </c>
      <c r="AA530" s="103">
        <f t="shared" si="219"/>
        <v>0</v>
      </c>
      <c r="AB530" s="128" t="str">
        <f t="shared" si="223"/>
        <v/>
      </c>
      <c r="AC530" s="128" t="e">
        <f t="shared" si="224"/>
        <v>#REF!</v>
      </c>
    </row>
    <row r="531" spans="1:29" ht="50.1" customHeight="1">
      <c r="A531" s="169"/>
      <c r="B531" s="169"/>
      <c r="C531" s="172"/>
      <c r="D531" s="172"/>
      <c r="E531" s="131"/>
      <c r="F531" s="175"/>
      <c r="G531" s="178"/>
      <c r="H531" s="189"/>
      <c r="I531" s="163"/>
      <c r="J531" s="166"/>
      <c r="K531" s="62"/>
      <c r="L531" s="63"/>
      <c r="M531" s="63"/>
      <c r="N531" s="65"/>
      <c r="O531" s="127"/>
      <c r="P531" s="100"/>
      <c r="Q531" s="63">
        <f t="shared" si="220"/>
        <v>0</v>
      </c>
      <c r="R531" s="65"/>
      <c r="S531" s="67"/>
      <c r="T531" s="40"/>
      <c r="U531" s="106">
        <f>IF(EXACT(O531,Y531),M531,M531*(1-'Расчет ПРЕДЗАКАЗ'!$D$10))</f>
        <v>0</v>
      </c>
      <c r="V531" s="106">
        <f t="shared" si="221"/>
        <v>0</v>
      </c>
      <c r="W531" s="106" t="e">
        <f>IF(EXACT(O531,Y531),M531,M531*(1-#REF!))</f>
        <v>#REF!</v>
      </c>
      <c r="X531" s="106" t="e">
        <f t="shared" si="222"/>
        <v>#REF!</v>
      </c>
      <c r="Y531" s="107" t="s">
        <v>72</v>
      </c>
      <c r="Z531" s="103">
        <f t="shared" si="218"/>
        <v>0</v>
      </c>
      <c r="AA531" s="103">
        <f t="shared" si="219"/>
        <v>0</v>
      </c>
      <c r="AB531" s="128" t="str">
        <f t="shared" si="223"/>
        <v/>
      </c>
      <c r="AC531" s="128" t="e">
        <f t="shared" si="224"/>
        <v>#REF!</v>
      </c>
    </row>
    <row r="532" spans="1:29" ht="50.1" customHeight="1">
      <c r="A532" s="169"/>
      <c r="B532" s="169"/>
      <c r="C532" s="172"/>
      <c r="D532" s="172"/>
      <c r="E532" s="131"/>
      <c r="F532" s="175"/>
      <c r="G532" s="178"/>
      <c r="H532" s="189"/>
      <c r="I532" s="163"/>
      <c r="J532" s="166"/>
      <c r="K532" s="62"/>
      <c r="L532" s="63"/>
      <c r="M532" s="63"/>
      <c r="N532" s="65"/>
      <c r="O532" s="127"/>
      <c r="P532" s="100"/>
      <c r="Q532" s="63">
        <f t="shared" si="220"/>
        <v>0</v>
      </c>
      <c r="R532" s="65"/>
      <c r="S532" s="67"/>
      <c r="T532" s="40"/>
      <c r="U532" s="106">
        <f>IF(EXACT(O532,Y532),M532,M532*(1-'Расчет ПРЕДЗАКАЗ'!$D$10))</f>
        <v>0</v>
      </c>
      <c r="V532" s="106">
        <f t="shared" si="221"/>
        <v>0</v>
      </c>
      <c r="W532" s="106" t="e">
        <f>IF(EXACT(O532,Y532),M532,M532*(1-#REF!))</f>
        <v>#REF!</v>
      </c>
      <c r="X532" s="106" t="e">
        <f t="shared" si="222"/>
        <v>#REF!</v>
      </c>
      <c r="Y532" s="107" t="s">
        <v>72</v>
      </c>
      <c r="Z532" s="103">
        <f t="shared" si="218"/>
        <v>0</v>
      </c>
      <c r="AA532" s="103">
        <f t="shared" si="219"/>
        <v>0</v>
      </c>
      <c r="AB532" s="128" t="str">
        <f t="shared" si="223"/>
        <v/>
      </c>
      <c r="AC532" s="128" t="e">
        <f t="shared" si="224"/>
        <v>#REF!</v>
      </c>
    </row>
    <row r="533" spans="1:29" ht="50.1" customHeight="1">
      <c r="A533" s="169"/>
      <c r="B533" s="169"/>
      <c r="C533" s="172"/>
      <c r="D533" s="172"/>
      <c r="E533" s="131"/>
      <c r="F533" s="175"/>
      <c r="G533" s="178"/>
      <c r="H533" s="189"/>
      <c r="I533" s="163"/>
      <c r="J533" s="166"/>
      <c r="K533" s="62"/>
      <c r="L533" s="63"/>
      <c r="M533" s="63"/>
      <c r="N533" s="65"/>
      <c r="O533" s="127"/>
      <c r="P533" s="100"/>
      <c r="Q533" s="63">
        <f t="shared" si="220"/>
        <v>0</v>
      </c>
      <c r="R533" s="65"/>
      <c r="S533" s="67"/>
      <c r="T533" s="40"/>
      <c r="U533" s="106">
        <f>IF(EXACT(O533,Y533),M533,M533*(1-'Расчет ПРЕДЗАКАЗ'!$D$10))</f>
        <v>0</v>
      </c>
      <c r="V533" s="106">
        <f t="shared" si="221"/>
        <v>0</v>
      </c>
      <c r="W533" s="106" t="e">
        <f>IF(EXACT(O533,Y533),M533,M533*(1-#REF!))</f>
        <v>#REF!</v>
      </c>
      <c r="X533" s="106" t="e">
        <f t="shared" si="222"/>
        <v>#REF!</v>
      </c>
      <c r="Y533" s="107" t="s">
        <v>72</v>
      </c>
      <c r="Z533" s="103">
        <f t="shared" si="218"/>
        <v>0</v>
      </c>
      <c r="AA533" s="103">
        <f t="shared" si="219"/>
        <v>0</v>
      </c>
      <c r="AB533" s="128" t="str">
        <f t="shared" si="223"/>
        <v/>
      </c>
      <c r="AC533" s="128" t="e">
        <f t="shared" si="224"/>
        <v>#REF!</v>
      </c>
    </row>
    <row r="534" spans="1:29" ht="50.1" customHeight="1">
      <c r="A534" s="170"/>
      <c r="B534" s="170"/>
      <c r="C534" s="173"/>
      <c r="D534" s="173"/>
      <c r="E534" s="132"/>
      <c r="F534" s="176"/>
      <c r="G534" s="179"/>
      <c r="H534" s="190"/>
      <c r="I534" s="164"/>
      <c r="J534" s="167"/>
      <c r="K534" s="62"/>
      <c r="L534" s="63"/>
      <c r="M534" s="63"/>
      <c r="N534" s="65"/>
      <c r="O534" s="127"/>
      <c r="P534" s="100"/>
      <c r="Q534" s="63">
        <f t="shared" si="220"/>
        <v>0</v>
      </c>
      <c r="R534" s="65"/>
      <c r="S534" s="67"/>
      <c r="T534" s="40"/>
      <c r="U534" s="106">
        <f>IF(EXACT(O534,Y534),M534,M534*(1-'Расчет ПРЕДЗАКАЗ'!$D$10))</f>
        <v>0</v>
      </c>
      <c r="V534" s="106">
        <f t="shared" si="221"/>
        <v>0</v>
      </c>
      <c r="W534" s="106" t="e">
        <f>IF(EXACT(O534,Y534),M534,M534*(1-#REF!))</f>
        <v>#REF!</v>
      </c>
      <c r="X534" s="106" t="e">
        <f t="shared" si="222"/>
        <v>#REF!</v>
      </c>
      <c r="Y534" s="107" t="s">
        <v>72</v>
      </c>
      <c r="Z534" s="103">
        <f t="shared" si="218"/>
        <v>0</v>
      </c>
      <c r="AA534" s="103">
        <f t="shared" si="219"/>
        <v>0</v>
      </c>
      <c r="AB534" s="128" t="str">
        <f t="shared" si="223"/>
        <v/>
      </c>
      <c r="AC534" s="128" t="e">
        <f t="shared" si="224"/>
        <v>#REF!</v>
      </c>
    </row>
    <row r="535" spans="1:29" ht="11.25" customHeight="1" thickBot="1"/>
    <row r="536" spans="1:29" ht="50.1" customHeight="1">
      <c r="A536" s="168">
        <v>137</v>
      </c>
      <c r="B536" s="168" t="s">
        <v>1365</v>
      </c>
      <c r="C536" s="171" t="s">
        <v>1366</v>
      </c>
      <c r="D536" s="171" t="s">
        <v>77</v>
      </c>
      <c r="E536" s="130"/>
      <c r="F536" s="174" t="s">
        <v>424</v>
      </c>
      <c r="G536" s="177" t="s">
        <v>251</v>
      </c>
      <c r="H536" s="162"/>
      <c r="I536" s="162" t="s">
        <v>1367</v>
      </c>
      <c r="J536" s="165" t="s">
        <v>19</v>
      </c>
      <c r="K536" s="62" t="s">
        <v>116</v>
      </c>
      <c r="L536" s="63">
        <v>2030</v>
      </c>
      <c r="M536" s="63">
        <v>1264</v>
      </c>
      <c r="N536" s="142" t="s">
        <v>1368</v>
      </c>
      <c r="O536" s="127"/>
      <c r="P536" s="100"/>
      <c r="Q536" s="63">
        <f>P536*M536</f>
        <v>0</v>
      </c>
      <c r="R536" s="64"/>
      <c r="S536" s="67">
        <v>72</v>
      </c>
      <c r="T536" s="39"/>
      <c r="U536" s="106">
        <f>IF(EXACT(O536,Y536),M536,M536*(1-'Расчет ПРЕДЗАКАЗ'!$D$10))</f>
        <v>1238.72</v>
      </c>
      <c r="V536" s="106">
        <f>P536*U536</f>
        <v>0</v>
      </c>
      <c r="W536" s="106" t="e">
        <f>IF(EXACT(O536,Y536),M536,M536*(1-#REF!))</f>
        <v>#REF!</v>
      </c>
      <c r="X536" s="123" t="e">
        <f>P536*W536</f>
        <v>#REF!</v>
      </c>
      <c r="Y536" s="124" t="s">
        <v>72</v>
      </c>
      <c r="Z536" s="103">
        <f t="shared" ref="Z536:Z550" si="225">IF(EXACT(O536,Y536),Q536,0)</f>
        <v>0</v>
      </c>
      <c r="AA536" s="103">
        <f t="shared" ref="AA536:AA550" si="226">IF(Z536=0,Q536,0)</f>
        <v>0</v>
      </c>
      <c r="AB536" s="128">
        <f>IF(U536=0,"",L536/U536-1)</f>
        <v>0.63878842676311032</v>
      </c>
      <c r="AC536" s="128" t="e">
        <f>IF(W536=0,"",L536/W536-1)</f>
        <v>#REF!</v>
      </c>
    </row>
    <row r="537" spans="1:29" ht="50.1" customHeight="1">
      <c r="A537" s="169"/>
      <c r="B537" s="169"/>
      <c r="C537" s="172"/>
      <c r="D537" s="172"/>
      <c r="E537" s="131"/>
      <c r="F537" s="175"/>
      <c r="G537" s="178"/>
      <c r="H537" s="189"/>
      <c r="I537" s="163"/>
      <c r="J537" s="166"/>
      <c r="K537" s="62"/>
      <c r="L537" s="63"/>
      <c r="M537" s="63"/>
      <c r="N537" s="142"/>
      <c r="O537" s="127"/>
      <c r="P537" s="100"/>
      <c r="Q537" s="63">
        <f t="shared" ref="Q537:Q550" si="227">P537*M537</f>
        <v>0</v>
      </c>
      <c r="R537" s="64"/>
      <c r="S537" s="67"/>
      <c r="T537" s="39"/>
      <c r="U537" s="106">
        <f>IF(EXACT(O537,Y537),M537,M537*(1-'Расчет ПРЕДЗАКАЗ'!$D$10))</f>
        <v>0</v>
      </c>
      <c r="V537" s="106">
        <f t="shared" ref="V537:V550" si="228">P537*U537</f>
        <v>0</v>
      </c>
      <c r="W537" s="106" t="e">
        <f>IF(EXACT(O537,Y537),M537,M537*(1-#REF!))</f>
        <v>#REF!</v>
      </c>
      <c r="X537" s="106" t="e">
        <f t="shared" ref="X537:X550" si="229">P537*W537</f>
        <v>#REF!</v>
      </c>
      <c r="Y537" s="107" t="s">
        <v>72</v>
      </c>
      <c r="Z537" s="103">
        <f t="shared" si="225"/>
        <v>0</v>
      </c>
      <c r="AA537" s="103">
        <f t="shared" si="226"/>
        <v>0</v>
      </c>
      <c r="AB537" s="128" t="str">
        <f t="shared" ref="AB537:AB550" si="230">IF(U537=0,"",L537/U537-1)</f>
        <v/>
      </c>
      <c r="AC537" s="128" t="e">
        <f t="shared" ref="AC537:AC550" si="231">IF(W537=0,"",L537/W537-1)</f>
        <v>#REF!</v>
      </c>
    </row>
    <row r="538" spans="1:29" ht="50.1" customHeight="1">
      <c r="A538" s="169"/>
      <c r="B538" s="169"/>
      <c r="C538" s="172"/>
      <c r="D538" s="172"/>
      <c r="E538" s="131"/>
      <c r="F538" s="175"/>
      <c r="G538" s="178"/>
      <c r="H538" s="189"/>
      <c r="I538" s="163"/>
      <c r="J538" s="166"/>
      <c r="K538" s="62"/>
      <c r="L538" s="63"/>
      <c r="M538" s="63"/>
      <c r="N538" s="142"/>
      <c r="O538" s="127"/>
      <c r="P538" s="100"/>
      <c r="Q538" s="63">
        <f t="shared" si="227"/>
        <v>0</v>
      </c>
      <c r="R538" s="64"/>
      <c r="S538" s="67"/>
      <c r="T538" s="39"/>
      <c r="U538" s="106">
        <f>IF(EXACT(O538,Y538),M538,M538*(1-'Расчет ПРЕДЗАКАЗ'!$D$10))</f>
        <v>0</v>
      </c>
      <c r="V538" s="106">
        <f t="shared" si="228"/>
        <v>0</v>
      </c>
      <c r="W538" s="106" t="e">
        <f>IF(EXACT(O538,Y538),M538,M538*(1-#REF!))</f>
        <v>#REF!</v>
      </c>
      <c r="X538" s="106" t="e">
        <f t="shared" si="229"/>
        <v>#REF!</v>
      </c>
      <c r="Y538" s="107" t="s">
        <v>72</v>
      </c>
      <c r="Z538" s="103">
        <f t="shared" si="225"/>
        <v>0</v>
      </c>
      <c r="AA538" s="103">
        <f t="shared" si="226"/>
        <v>0</v>
      </c>
      <c r="AB538" s="128" t="str">
        <f t="shared" si="230"/>
        <v/>
      </c>
      <c r="AC538" s="128" t="e">
        <f t="shared" si="231"/>
        <v>#REF!</v>
      </c>
    </row>
    <row r="539" spans="1:29" ht="50.1" customHeight="1">
      <c r="A539" s="169"/>
      <c r="B539" s="169"/>
      <c r="C539" s="172"/>
      <c r="D539" s="172"/>
      <c r="E539" s="131"/>
      <c r="F539" s="175"/>
      <c r="G539" s="178"/>
      <c r="H539" s="189"/>
      <c r="I539" s="163"/>
      <c r="J539" s="166"/>
      <c r="K539" s="62"/>
      <c r="L539" s="63"/>
      <c r="M539" s="63"/>
      <c r="N539" s="142"/>
      <c r="O539" s="127"/>
      <c r="P539" s="100"/>
      <c r="Q539" s="63">
        <f t="shared" si="227"/>
        <v>0</v>
      </c>
      <c r="R539" s="64"/>
      <c r="S539" s="67"/>
      <c r="T539" s="39"/>
      <c r="U539" s="106">
        <f>IF(EXACT(O539,Y539),M539,M539*(1-'Расчет ПРЕДЗАКАЗ'!$D$10))</f>
        <v>0</v>
      </c>
      <c r="V539" s="106">
        <f t="shared" si="228"/>
        <v>0</v>
      </c>
      <c r="W539" s="106" t="e">
        <f>IF(EXACT(O539,Y539),M539,M539*(1-#REF!))</f>
        <v>#REF!</v>
      </c>
      <c r="X539" s="106" t="e">
        <f t="shared" si="229"/>
        <v>#REF!</v>
      </c>
      <c r="Y539" s="107" t="s">
        <v>72</v>
      </c>
      <c r="Z539" s="103">
        <f t="shared" si="225"/>
        <v>0</v>
      </c>
      <c r="AA539" s="103">
        <f t="shared" si="226"/>
        <v>0</v>
      </c>
      <c r="AB539" s="128" t="str">
        <f t="shared" si="230"/>
        <v/>
      </c>
      <c r="AC539" s="128" t="e">
        <f t="shared" si="231"/>
        <v>#REF!</v>
      </c>
    </row>
    <row r="540" spans="1:29" ht="50.1" customHeight="1">
      <c r="A540" s="169"/>
      <c r="B540" s="169"/>
      <c r="C540" s="172"/>
      <c r="D540" s="172"/>
      <c r="E540" s="131"/>
      <c r="F540" s="175"/>
      <c r="G540" s="178"/>
      <c r="H540" s="189"/>
      <c r="I540" s="163"/>
      <c r="J540" s="166"/>
      <c r="K540" s="62"/>
      <c r="L540" s="63"/>
      <c r="M540" s="63"/>
      <c r="N540" s="142"/>
      <c r="O540" s="127"/>
      <c r="P540" s="100"/>
      <c r="Q540" s="63">
        <f t="shared" si="227"/>
        <v>0</v>
      </c>
      <c r="R540" s="64"/>
      <c r="S540" s="67"/>
      <c r="T540" s="39"/>
      <c r="U540" s="106">
        <f>IF(EXACT(O540,Y540),M540,M540*(1-'Расчет ПРЕДЗАКАЗ'!$D$10))</f>
        <v>0</v>
      </c>
      <c r="V540" s="106">
        <f t="shared" si="228"/>
        <v>0</v>
      </c>
      <c r="W540" s="106" t="e">
        <f>IF(EXACT(O540,Y540),M540,M540*(1-#REF!))</f>
        <v>#REF!</v>
      </c>
      <c r="X540" s="106" t="e">
        <f t="shared" si="229"/>
        <v>#REF!</v>
      </c>
      <c r="Y540" s="107" t="s">
        <v>72</v>
      </c>
      <c r="Z540" s="103">
        <f t="shared" si="225"/>
        <v>0</v>
      </c>
      <c r="AA540" s="103">
        <f t="shared" si="226"/>
        <v>0</v>
      </c>
      <c r="AB540" s="128" t="str">
        <f t="shared" si="230"/>
        <v/>
      </c>
      <c r="AC540" s="128" t="e">
        <f t="shared" si="231"/>
        <v>#REF!</v>
      </c>
    </row>
    <row r="541" spans="1:29" ht="50.1" customHeight="1">
      <c r="A541" s="169"/>
      <c r="B541" s="169"/>
      <c r="C541" s="172"/>
      <c r="D541" s="172"/>
      <c r="E541" s="131"/>
      <c r="F541" s="175"/>
      <c r="G541" s="178"/>
      <c r="H541" s="189"/>
      <c r="I541" s="163"/>
      <c r="J541" s="166"/>
      <c r="K541" s="62"/>
      <c r="L541" s="63"/>
      <c r="M541" s="63"/>
      <c r="N541" s="142"/>
      <c r="O541" s="127"/>
      <c r="P541" s="100"/>
      <c r="Q541" s="63">
        <f t="shared" si="227"/>
        <v>0</v>
      </c>
      <c r="R541" s="64"/>
      <c r="S541" s="67"/>
      <c r="T541" s="39"/>
      <c r="U541" s="106">
        <f>IF(EXACT(O541,Y541),M541,M541*(1-'Расчет ПРЕДЗАКАЗ'!$D$10))</f>
        <v>0</v>
      </c>
      <c r="V541" s="106">
        <f t="shared" si="228"/>
        <v>0</v>
      </c>
      <c r="W541" s="106" t="e">
        <f>IF(EXACT(O541,Y541),M541,M541*(1-#REF!))</f>
        <v>#REF!</v>
      </c>
      <c r="X541" s="106" t="e">
        <f t="shared" si="229"/>
        <v>#REF!</v>
      </c>
      <c r="Y541" s="107" t="s">
        <v>72</v>
      </c>
      <c r="Z541" s="103">
        <f t="shared" si="225"/>
        <v>0</v>
      </c>
      <c r="AA541" s="103">
        <f t="shared" si="226"/>
        <v>0</v>
      </c>
      <c r="AB541" s="128" t="str">
        <f t="shared" si="230"/>
        <v/>
      </c>
      <c r="AC541" s="128" t="e">
        <f t="shared" si="231"/>
        <v>#REF!</v>
      </c>
    </row>
    <row r="542" spans="1:29" ht="50.1" customHeight="1">
      <c r="A542" s="169"/>
      <c r="B542" s="169"/>
      <c r="C542" s="172"/>
      <c r="D542" s="172"/>
      <c r="E542" s="131"/>
      <c r="F542" s="175"/>
      <c r="G542" s="178"/>
      <c r="H542" s="189"/>
      <c r="I542" s="163"/>
      <c r="J542" s="166"/>
      <c r="K542" s="62"/>
      <c r="L542" s="63"/>
      <c r="M542" s="63"/>
      <c r="N542" s="142"/>
      <c r="O542" s="127"/>
      <c r="P542" s="100"/>
      <c r="Q542" s="63">
        <f t="shared" si="227"/>
        <v>0</v>
      </c>
      <c r="R542" s="64"/>
      <c r="S542" s="67"/>
      <c r="T542" s="39"/>
      <c r="U542" s="106">
        <f>IF(EXACT(O542,Y542),M542,M542*(1-'Расчет ПРЕДЗАКАЗ'!$D$10))</f>
        <v>0</v>
      </c>
      <c r="V542" s="106">
        <f t="shared" si="228"/>
        <v>0</v>
      </c>
      <c r="W542" s="106" t="e">
        <f>IF(EXACT(O542,Y542),M542,M542*(1-#REF!))</f>
        <v>#REF!</v>
      </c>
      <c r="X542" s="106" t="e">
        <f t="shared" si="229"/>
        <v>#REF!</v>
      </c>
      <c r="Y542" s="107" t="s">
        <v>72</v>
      </c>
      <c r="Z542" s="103">
        <f t="shared" si="225"/>
        <v>0</v>
      </c>
      <c r="AA542" s="103">
        <f t="shared" si="226"/>
        <v>0</v>
      </c>
      <c r="AB542" s="128" t="str">
        <f t="shared" si="230"/>
        <v/>
      </c>
      <c r="AC542" s="128" t="e">
        <f t="shared" si="231"/>
        <v>#REF!</v>
      </c>
    </row>
    <row r="543" spans="1:29" ht="50.1" customHeight="1">
      <c r="A543" s="169"/>
      <c r="B543" s="169"/>
      <c r="C543" s="172"/>
      <c r="D543" s="172"/>
      <c r="E543" s="131"/>
      <c r="F543" s="175"/>
      <c r="G543" s="178"/>
      <c r="H543" s="189"/>
      <c r="I543" s="163"/>
      <c r="J543" s="166"/>
      <c r="K543" s="62"/>
      <c r="L543" s="63"/>
      <c r="M543" s="63"/>
      <c r="N543" s="142"/>
      <c r="O543" s="127"/>
      <c r="P543" s="100"/>
      <c r="Q543" s="63">
        <f t="shared" si="227"/>
        <v>0</v>
      </c>
      <c r="R543" s="64"/>
      <c r="S543" s="67"/>
      <c r="T543" s="39"/>
      <c r="U543" s="106">
        <f>IF(EXACT(O543,Y543),M543,M543*(1-'Расчет ПРЕДЗАКАЗ'!$D$10))</f>
        <v>0</v>
      </c>
      <c r="V543" s="106">
        <f t="shared" si="228"/>
        <v>0</v>
      </c>
      <c r="W543" s="106" t="e">
        <f>IF(EXACT(O543,Y543),M543,M543*(1-#REF!))</f>
        <v>#REF!</v>
      </c>
      <c r="X543" s="106" t="e">
        <f t="shared" si="229"/>
        <v>#REF!</v>
      </c>
      <c r="Y543" s="107" t="s">
        <v>72</v>
      </c>
      <c r="Z543" s="103">
        <f t="shared" si="225"/>
        <v>0</v>
      </c>
      <c r="AA543" s="103">
        <f t="shared" si="226"/>
        <v>0</v>
      </c>
      <c r="AB543" s="128" t="str">
        <f t="shared" si="230"/>
        <v/>
      </c>
      <c r="AC543" s="128" t="e">
        <f t="shared" si="231"/>
        <v>#REF!</v>
      </c>
    </row>
    <row r="544" spans="1:29" ht="50.1" customHeight="1">
      <c r="A544" s="169"/>
      <c r="B544" s="169"/>
      <c r="C544" s="172"/>
      <c r="D544" s="172"/>
      <c r="E544" s="131"/>
      <c r="F544" s="175"/>
      <c r="G544" s="178"/>
      <c r="H544" s="189"/>
      <c r="I544" s="163"/>
      <c r="J544" s="166"/>
      <c r="K544" s="62"/>
      <c r="L544" s="63"/>
      <c r="M544" s="63"/>
      <c r="N544" s="142"/>
      <c r="O544" s="127"/>
      <c r="P544" s="100"/>
      <c r="Q544" s="63">
        <f t="shared" si="227"/>
        <v>0</v>
      </c>
      <c r="R544" s="64"/>
      <c r="S544" s="67"/>
      <c r="T544" s="39"/>
      <c r="U544" s="106">
        <f>IF(EXACT(O544,Y544),M544,M544*(1-'Расчет ПРЕДЗАКАЗ'!$D$10))</f>
        <v>0</v>
      </c>
      <c r="V544" s="106">
        <f t="shared" si="228"/>
        <v>0</v>
      </c>
      <c r="W544" s="106" t="e">
        <f>IF(EXACT(O544,Y544),M544,M544*(1-#REF!))</f>
        <v>#REF!</v>
      </c>
      <c r="X544" s="106" t="e">
        <f t="shared" si="229"/>
        <v>#REF!</v>
      </c>
      <c r="Y544" s="107" t="s">
        <v>72</v>
      </c>
      <c r="Z544" s="103">
        <f t="shared" si="225"/>
        <v>0</v>
      </c>
      <c r="AA544" s="103">
        <f t="shared" si="226"/>
        <v>0</v>
      </c>
      <c r="AB544" s="128" t="str">
        <f t="shared" si="230"/>
        <v/>
      </c>
      <c r="AC544" s="128" t="e">
        <f t="shared" si="231"/>
        <v>#REF!</v>
      </c>
    </row>
    <row r="545" spans="1:29" ht="50.1" customHeight="1">
      <c r="A545" s="169"/>
      <c r="B545" s="169"/>
      <c r="C545" s="172"/>
      <c r="D545" s="172"/>
      <c r="E545" s="131"/>
      <c r="F545" s="175"/>
      <c r="G545" s="178"/>
      <c r="H545" s="189"/>
      <c r="I545" s="163"/>
      <c r="J545" s="166"/>
      <c r="K545" s="62"/>
      <c r="L545" s="63"/>
      <c r="M545" s="63"/>
      <c r="N545" s="143"/>
      <c r="O545" s="127"/>
      <c r="P545" s="100"/>
      <c r="Q545" s="63">
        <f t="shared" si="227"/>
        <v>0</v>
      </c>
      <c r="R545" s="65"/>
      <c r="S545" s="67"/>
      <c r="T545" s="40"/>
      <c r="U545" s="106">
        <f>IF(EXACT(O545,Y545),M545,M545*(1-'Расчет ПРЕДЗАКАЗ'!$D$10))</f>
        <v>0</v>
      </c>
      <c r="V545" s="106">
        <f t="shared" si="228"/>
        <v>0</v>
      </c>
      <c r="W545" s="106" t="e">
        <f>IF(EXACT(O545,Y545),M545,M545*(1-#REF!))</f>
        <v>#REF!</v>
      </c>
      <c r="X545" s="106" t="e">
        <f t="shared" si="229"/>
        <v>#REF!</v>
      </c>
      <c r="Y545" s="107" t="s">
        <v>72</v>
      </c>
      <c r="Z545" s="103">
        <f t="shared" si="225"/>
        <v>0</v>
      </c>
      <c r="AA545" s="103">
        <f t="shared" si="226"/>
        <v>0</v>
      </c>
      <c r="AB545" s="128" t="str">
        <f t="shared" si="230"/>
        <v/>
      </c>
      <c r="AC545" s="128" t="e">
        <f t="shared" si="231"/>
        <v>#REF!</v>
      </c>
    </row>
    <row r="546" spans="1:29" ht="50.1" customHeight="1">
      <c r="A546" s="169"/>
      <c r="B546" s="169"/>
      <c r="C546" s="172"/>
      <c r="D546" s="172"/>
      <c r="E546" s="131"/>
      <c r="F546" s="175"/>
      <c r="G546" s="178"/>
      <c r="H546" s="189"/>
      <c r="I546" s="163"/>
      <c r="J546" s="166"/>
      <c r="K546" s="62"/>
      <c r="L546" s="63"/>
      <c r="M546" s="63"/>
      <c r="N546" s="143"/>
      <c r="O546" s="127"/>
      <c r="P546" s="100"/>
      <c r="Q546" s="63">
        <f t="shared" si="227"/>
        <v>0</v>
      </c>
      <c r="R546" s="65"/>
      <c r="S546" s="67"/>
      <c r="T546" s="40"/>
      <c r="U546" s="106">
        <f>IF(EXACT(O546,Y546),M546,M546*(1-'Расчет ПРЕДЗАКАЗ'!$D$10))</f>
        <v>0</v>
      </c>
      <c r="V546" s="106">
        <f t="shared" si="228"/>
        <v>0</v>
      </c>
      <c r="W546" s="106" t="e">
        <f>IF(EXACT(O546,Y546),M546,M546*(1-#REF!))</f>
        <v>#REF!</v>
      </c>
      <c r="X546" s="106" t="e">
        <f t="shared" si="229"/>
        <v>#REF!</v>
      </c>
      <c r="Y546" s="107" t="s">
        <v>72</v>
      </c>
      <c r="Z546" s="103">
        <f t="shared" si="225"/>
        <v>0</v>
      </c>
      <c r="AA546" s="103">
        <f t="shared" si="226"/>
        <v>0</v>
      </c>
      <c r="AB546" s="128" t="str">
        <f t="shared" si="230"/>
        <v/>
      </c>
      <c r="AC546" s="128" t="e">
        <f t="shared" si="231"/>
        <v>#REF!</v>
      </c>
    </row>
    <row r="547" spans="1:29" ht="50.1" customHeight="1">
      <c r="A547" s="169"/>
      <c r="B547" s="169"/>
      <c r="C547" s="172"/>
      <c r="D547" s="172"/>
      <c r="E547" s="131"/>
      <c r="F547" s="175"/>
      <c r="G547" s="178"/>
      <c r="H547" s="189"/>
      <c r="I547" s="163"/>
      <c r="J547" s="166"/>
      <c r="K547" s="62"/>
      <c r="L547" s="63"/>
      <c r="M547" s="63"/>
      <c r="N547" s="65"/>
      <c r="O547" s="127"/>
      <c r="P547" s="100"/>
      <c r="Q547" s="63">
        <f t="shared" si="227"/>
        <v>0</v>
      </c>
      <c r="R547" s="65"/>
      <c r="S547" s="67"/>
      <c r="T547" s="40"/>
      <c r="U547" s="106">
        <f>IF(EXACT(O547,Y547),M547,M547*(1-'Расчет ПРЕДЗАКАЗ'!$D$10))</f>
        <v>0</v>
      </c>
      <c r="V547" s="106">
        <f t="shared" si="228"/>
        <v>0</v>
      </c>
      <c r="W547" s="106" t="e">
        <f>IF(EXACT(O547,Y547),M547,M547*(1-#REF!))</f>
        <v>#REF!</v>
      </c>
      <c r="X547" s="106" t="e">
        <f t="shared" si="229"/>
        <v>#REF!</v>
      </c>
      <c r="Y547" s="107" t="s">
        <v>72</v>
      </c>
      <c r="Z547" s="103">
        <f t="shared" si="225"/>
        <v>0</v>
      </c>
      <c r="AA547" s="103">
        <f t="shared" si="226"/>
        <v>0</v>
      </c>
      <c r="AB547" s="128" t="str">
        <f t="shared" si="230"/>
        <v/>
      </c>
      <c r="AC547" s="128" t="e">
        <f t="shared" si="231"/>
        <v>#REF!</v>
      </c>
    </row>
    <row r="548" spans="1:29" ht="50.1" customHeight="1">
      <c r="A548" s="169"/>
      <c r="B548" s="169"/>
      <c r="C548" s="172"/>
      <c r="D548" s="172"/>
      <c r="E548" s="131"/>
      <c r="F548" s="175"/>
      <c r="G548" s="178"/>
      <c r="H548" s="189"/>
      <c r="I548" s="163"/>
      <c r="J548" s="166"/>
      <c r="K548" s="62"/>
      <c r="L548" s="63"/>
      <c r="M548" s="63"/>
      <c r="N548" s="65"/>
      <c r="O548" s="127"/>
      <c r="P548" s="100"/>
      <c r="Q548" s="63">
        <f t="shared" si="227"/>
        <v>0</v>
      </c>
      <c r="R548" s="65"/>
      <c r="S548" s="67"/>
      <c r="T548" s="40"/>
      <c r="U548" s="106">
        <f>IF(EXACT(O548,Y548),M548,M548*(1-'Расчет ПРЕДЗАКАЗ'!$D$10))</f>
        <v>0</v>
      </c>
      <c r="V548" s="106">
        <f t="shared" si="228"/>
        <v>0</v>
      </c>
      <c r="W548" s="106" t="e">
        <f>IF(EXACT(O548,Y548),M548,M548*(1-#REF!))</f>
        <v>#REF!</v>
      </c>
      <c r="X548" s="106" t="e">
        <f t="shared" si="229"/>
        <v>#REF!</v>
      </c>
      <c r="Y548" s="107" t="s">
        <v>72</v>
      </c>
      <c r="Z548" s="103">
        <f t="shared" si="225"/>
        <v>0</v>
      </c>
      <c r="AA548" s="103">
        <f t="shared" si="226"/>
        <v>0</v>
      </c>
      <c r="AB548" s="128" t="str">
        <f t="shared" si="230"/>
        <v/>
      </c>
      <c r="AC548" s="128" t="e">
        <f t="shared" si="231"/>
        <v>#REF!</v>
      </c>
    </row>
    <row r="549" spans="1:29" ht="50.1" customHeight="1">
      <c r="A549" s="169"/>
      <c r="B549" s="169"/>
      <c r="C549" s="172"/>
      <c r="D549" s="172"/>
      <c r="E549" s="131"/>
      <c r="F549" s="175"/>
      <c r="G549" s="178"/>
      <c r="H549" s="189"/>
      <c r="I549" s="163"/>
      <c r="J549" s="166"/>
      <c r="K549" s="62"/>
      <c r="L549" s="63"/>
      <c r="M549" s="63"/>
      <c r="N549" s="65"/>
      <c r="O549" s="127"/>
      <c r="P549" s="100"/>
      <c r="Q549" s="63">
        <f t="shared" si="227"/>
        <v>0</v>
      </c>
      <c r="R549" s="65"/>
      <c r="S549" s="67"/>
      <c r="T549" s="40"/>
      <c r="U549" s="106">
        <f>IF(EXACT(O549,Y549),M549,M549*(1-'Расчет ПРЕДЗАКАЗ'!$D$10))</f>
        <v>0</v>
      </c>
      <c r="V549" s="106">
        <f t="shared" si="228"/>
        <v>0</v>
      </c>
      <c r="W549" s="106" t="e">
        <f>IF(EXACT(O549,Y549),M549,M549*(1-#REF!))</f>
        <v>#REF!</v>
      </c>
      <c r="X549" s="106" t="e">
        <f t="shared" si="229"/>
        <v>#REF!</v>
      </c>
      <c r="Y549" s="107" t="s">
        <v>72</v>
      </c>
      <c r="Z549" s="103">
        <f t="shared" si="225"/>
        <v>0</v>
      </c>
      <c r="AA549" s="103">
        <f t="shared" si="226"/>
        <v>0</v>
      </c>
      <c r="AB549" s="128" t="str">
        <f t="shared" si="230"/>
        <v/>
      </c>
      <c r="AC549" s="128" t="e">
        <f t="shared" si="231"/>
        <v>#REF!</v>
      </c>
    </row>
    <row r="550" spans="1:29" ht="50.1" customHeight="1">
      <c r="A550" s="170"/>
      <c r="B550" s="170"/>
      <c r="C550" s="173"/>
      <c r="D550" s="173"/>
      <c r="E550" s="132"/>
      <c r="F550" s="176"/>
      <c r="G550" s="179"/>
      <c r="H550" s="190"/>
      <c r="I550" s="164"/>
      <c r="J550" s="167"/>
      <c r="K550" s="62"/>
      <c r="L550" s="63"/>
      <c r="M550" s="63"/>
      <c r="N550" s="65"/>
      <c r="O550" s="127"/>
      <c r="P550" s="100"/>
      <c r="Q550" s="63">
        <f t="shared" si="227"/>
        <v>0</v>
      </c>
      <c r="R550" s="65"/>
      <c r="S550" s="67"/>
      <c r="T550" s="40"/>
      <c r="U550" s="106">
        <f>IF(EXACT(O550,Y550),M550,M550*(1-'Расчет ПРЕДЗАКАЗ'!$D$10))</f>
        <v>0</v>
      </c>
      <c r="V550" s="106">
        <f t="shared" si="228"/>
        <v>0</v>
      </c>
      <c r="W550" s="106" t="e">
        <f>IF(EXACT(O550,Y550),M550,M550*(1-#REF!))</f>
        <v>#REF!</v>
      </c>
      <c r="X550" s="106" t="e">
        <f t="shared" si="229"/>
        <v>#REF!</v>
      </c>
      <c r="Y550" s="107" t="s">
        <v>72</v>
      </c>
      <c r="Z550" s="103">
        <f t="shared" si="225"/>
        <v>0</v>
      </c>
      <c r="AA550" s="103">
        <f t="shared" si="226"/>
        <v>0</v>
      </c>
      <c r="AB550" s="128" t="str">
        <f t="shared" si="230"/>
        <v/>
      </c>
      <c r="AC550" s="128" t="e">
        <f t="shared" si="231"/>
        <v>#REF!</v>
      </c>
    </row>
    <row r="551" spans="1:29" ht="11.25" customHeight="1" thickBot="1"/>
    <row r="552" spans="1:29" ht="50.1" customHeight="1">
      <c r="A552" s="168">
        <v>138</v>
      </c>
      <c r="B552" s="168" t="s">
        <v>1365</v>
      </c>
      <c r="C552" s="171" t="s">
        <v>1369</v>
      </c>
      <c r="D552" s="171" t="s">
        <v>77</v>
      </c>
      <c r="E552" s="130"/>
      <c r="F552" s="174" t="s">
        <v>424</v>
      </c>
      <c r="G552" s="177" t="s">
        <v>251</v>
      </c>
      <c r="H552" s="162" t="s">
        <v>1370</v>
      </c>
      <c r="I552" s="162" t="s">
        <v>1367</v>
      </c>
      <c r="J552" s="165" t="s">
        <v>19</v>
      </c>
      <c r="K552" s="62" t="s">
        <v>116</v>
      </c>
      <c r="L552" s="63">
        <v>1830</v>
      </c>
      <c r="M552" s="63">
        <v>1145</v>
      </c>
      <c r="N552" s="142" t="s">
        <v>1371</v>
      </c>
      <c r="O552" s="127"/>
      <c r="P552" s="100"/>
      <c r="Q552" s="63">
        <f>P552*M552</f>
        <v>0</v>
      </c>
      <c r="R552" s="64"/>
      <c r="S552" s="67">
        <v>2</v>
      </c>
      <c r="T552" s="39"/>
      <c r="U552" s="106">
        <f>IF(EXACT(O552,Y552),M552,M552*(1-'Расчет ПРЕДЗАКАЗ'!$D$10))</f>
        <v>1122.0999999999999</v>
      </c>
      <c r="V552" s="106">
        <f>P552*U552</f>
        <v>0</v>
      </c>
      <c r="W552" s="106" t="e">
        <f>IF(EXACT(O552,Y552),M552,M552*(1-#REF!))</f>
        <v>#REF!</v>
      </c>
      <c r="X552" s="123" t="e">
        <f>P552*W552</f>
        <v>#REF!</v>
      </c>
      <c r="Y552" s="124" t="s">
        <v>72</v>
      </c>
      <c r="Z552" s="103">
        <f t="shared" ref="Z552:Z566" si="232">IF(EXACT(O552,Y552),Q552,0)</f>
        <v>0</v>
      </c>
      <c r="AA552" s="103">
        <f t="shared" ref="AA552:AA566" si="233">IF(Z552=0,Q552,0)</f>
        <v>0</v>
      </c>
      <c r="AB552" s="128">
        <f>IF(U552=0,"",L552/U552-1)</f>
        <v>0.63087068888690867</v>
      </c>
      <c r="AC552" s="128" t="e">
        <f>IF(W552=0,"",L552/W552-1)</f>
        <v>#REF!</v>
      </c>
    </row>
    <row r="553" spans="1:29" ht="50.1" customHeight="1">
      <c r="A553" s="169"/>
      <c r="B553" s="169"/>
      <c r="C553" s="172"/>
      <c r="D553" s="172"/>
      <c r="E553" s="131"/>
      <c r="F553" s="175"/>
      <c r="G553" s="178"/>
      <c r="H553" s="189"/>
      <c r="I553" s="163"/>
      <c r="J553" s="166"/>
      <c r="K553" s="62"/>
      <c r="L553" s="63"/>
      <c r="M553" s="63"/>
      <c r="N553" s="142"/>
      <c r="O553" s="127"/>
      <c r="P553" s="100"/>
      <c r="Q553" s="63">
        <f t="shared" ref="Q553:Q566" si="234">P553*M553</f>
        <v>0</v>
      </c>
      <c r="R553" s="64"/>
      <c r="S553" s="67"/>
      <c r="T553" s="39"/>
      <c r="U553" s="106">
        <f>IF(EXACT(O553,Y553),M553,M553*(1-'Расчет ПРЕДЗАКАЗ'!$D$10))</f>
        <v>0</v>
      </c>
      <c r="V553" s="106">
        <f t="shared" ref="V553:V566" si="235">P553*U553</f>
        <v>0</v>
      </c>
      <c r="W553" s="106" t="e">
        <f>IF(EXACT(O553,Y553),M553,M553*(1-#REF!))</f>
        <v>#REF!</v>
      </c>
      <c r="X553" s="106" t="e">
        <f t="shared" ref="X553:X566" si="236">P553*W553</f>
        <v>#REF!</v>
      </c>
      <c r="Y553" s="107" t="s">
        <v>72</v>
      </c>
      <c r="Z553" s="103">
        <f t="shared" si="232"/>
        <v>0</v>
      </c>
      <c r="AA553" s="103">
        <f t="shared" si="233"/>
        <v>0</v>
      </c>
      <c r="AB553" s="128" t="str">
        <f t="shared" ref="AB553:AB566" si="237">IF(U553=0,"",L553/U553-1)</f>
        <v/>
      </c>
      <c r="AC553" s="128" t="e">
        <f t="shared" ref="AC553:AC566" si="238">IF(W553=0,"",L553/W553-1)</f>
        <v>#REF!</v>
      </c>
    </row>
    <row r="554" spans="1:29" ht="50.1" customHeight="1">
      <c r="A554" s="169"/>
      <c r="B554" s="169"/>
      <c r="C554" s="172"/>
      <c r="D554" s="172"/>
      <c r="E554" s="131"/>
      <c r="F554" s="175"/>
      <c r="G554" s="178"/>
      <c r="H554" s="189"/>
      <c r="I554" s="163"/>
      <c r="J554" s="166"/>
      <c r="K554" s="62"/>
      <c r="L554" s="63"/>
      <c r="M554" s="63"/>
      <c r="N554" s="142"/>
      <c r="O554" s="127"/>
      <c r="P554" s="100"/>
      <c r="Q554" s="63">
        <f t="shared" si="234"/>
        <v>0</v>
      </c>
      <c r="R554" s="64"/>
      <c r="S554" s="67"/>
      <c r="T554" s="39"/>
      <c r="U554" s="106">
        <f>IF(EXACT(O554,Y554),M554,M554*(1-'Расчет ПРЕДЗАКАЗ'!$D$10))</f>
        <v>0</v>
      </c>
      <c r="V554" s="106">
        <f t="shared" si="235"/>
        <v>0</v>
      </c>
      <c r="W554" s="106" t="e">
        <f>IF(EXACT(O554,Y554),M554,M554*(1-#REF!))</f>
        <v>#REF!</v>
      </c>
      <c r="X554" s="106" t="e">
        <f t="shared" si="236"/>
        <v>#REF!</v>
      </c>
      <c r="Y554" s="107" t="s">
        <v>72</v>
      </c>
      <c r="Z554" s="103">
        <f t="shared" si="232"/>
        <v>0</v>
      </c>
      <c r="AA554" s="103">
        <f t="shared" si="233"/>
        <v>0</v>
      </c>
      <c r="AB554" s="128" t="str">
        <f t="shared" si="237"/>
        <v/>
      </c>
      <c r="AC554" s="128" t="e">
        <f t="shared" si="238"/>
        <v>#REF!</v>
      </c>
    </row>
    <row r="555" spans="1:29" ht="50.1" customHeight="1">
      <c r="A555" s="169"/>
      <c r="B555" s="169"/>
      <c r="C555" s="172"/>
      <c r="D555" s="172"/>
      <c r="E555" s="131"/>
      <c r="F555" s="175"/>
      <c r="G555" s="178"/>
      <c r="H555" s="189"/>
      <c r="I555" s="163"/>
      <c r="J555" s="166"/>
      <c r="K555" s="62"/>
      <c r="L555" s="63"/>
      <c r="M555" s="63"/>
      <c r="N555" s="142"/>
      <c r="O555" s="127"/>
      <c r="P555" s="100"/>
      <c r="Q555" s="63">
        <f t="shared" si="234"/>
        <v>0</v>
      </c>
      <c r="R555" s="64"/>
      <c r="S555" s="67"/>
      <c r="T555" s="39"/>
      <c r="U555" s="106">
        <f>IF(EXACT(O555,Y555),M555,M555*(1-'Расчет ПРЕДЗАКАЗ'!$D$10))</f>
        <v>0</v>
      </c>
      <c r="V555" s="106">
        <f t="shared" si="235"/>
        <v>0</v>
      </c>
      <c r="W555" s="106" t="e">
        <f>IF(EXACT(O555,Y555),M555,M555*(1-#REF!))</f>
        <v>#REF!</v>
      </c>
      <c r="X555" s="106" t="e">
        <f t="shared" si="236"/>
        <v>#REF!</v>
      </c>
      <c r="Y555" s="107" t="s">
        <v>72</v>
      </c>
      <c r="Z555" s="103">
        <f t="shared" si="232"/>
        <v>0</v>
      </c>
      <c r="AA555" s="103">
        <f t="shared" si="233"/>
        <v>0</v>
      </c>
      <c r="AB555" s="128" t="str">
        <f t="shared" si="237"/>
        <v/>
      </c>
      <c r="AC555" s="128" t="e">
        <f t="shared" si="238"/>
        <v>#REF!</v>
      </c>
    </row>
    <row r="556" spans="1:29" ht="50.1" customHeight="1">
      <c r="A556" s="169"/>
      <c r="B556" s="169"/>
      <c r="C556" s="172"/>
      <c r="D556" s="172"/>
      <c r="E556" s="131"/>
      <c r="F556" s="175"/>
      <c r="G556" s="178"/>
      <c r="H556" s="189"/>
      <c r="I556" s="163"/>
      <c r="J556" s="166"/>
      <c r="K556" s="62"/>
      <c r="L556" s="63"/>
      <c r="M556" s="63"/>
      <c r="N556" s="142"/>
      <c r="O556" s="127"/>
      <c r="P556" s="100"/>
      <c r="Q556" s="63">
        <f t="shared" si="234"/>
        <v>0</v>
      </c>
      <c r="R556" s="64"/>
      <c r="S556" s="67"/>
      <c r="T556" s="39"/>
      <c r="U556" s="106">
        <f>IF(EXACT(O556,Y556),M556,M556*(1-'Расчет ПРЕДЗАКАЗ'!$D$10))</f>
        <v>0</v>
      </c>
      <c r="V556" s="106">
        <f t="shared" si="235"/>
        <v>0</v>
      </c>
      <c r="W556" s="106" t="e">
        <f>IF(EXACT(O556,Y556),M556,M556*(1-#REF!))</f>
        <v>#REF!</v>
      </c>
      <c r="X556" s="106" t="e">
        <f t="shared" si="236"/>
        <v>#REF!</v>
      </c>
      <c r="Y556" s="107" t="s">
        <v>72</v>
      </c>
      <c r="Z556" s="103">
        <f t="shared" si="232"/>
        <v>0</v>
      </c>
      <c r="AA556" s="103">
        <f t="shared" si="233"/>
        <v>0</v>
      </c>
      <c r="AB556" s="128" t="str">
        <f t="shared" si="237"/>
        <v/>
      </c>
      <c r="AC556" s="128" t="e">
        <f t="shared" si="238"/>
        <v>#REF!</v>
      </c>
    </row>
    <row r="557" spans="1:29" ht="50.1" customHeight="1">
      <c r="A557" s="169"/>
      <c r="B557" s="169"/>
      <c r="C557" s="172"/>
      <c r="D557" s="172"/>
      <c r="E557" s="131"/>
      <c r="F557" s="175"/>
      <c r="G557" s="178"/>
      <c r="H557" s="189"/>
      <c r="I557" s="163"/>
      <c r="J557" s="166"/>
      <c r="K557" s="62"/>
      <c r="L557" s="63"/>
      <c r="M557" s="63"/>
      <c r="N557" s="142"/>
      <c r="O557" s="127"/>
      <c r="P557" s="100"/>
      <c r="Q557" s="63">
        <f t="shared" si="234"/>
        <v>0</v>
      </c>
      <c r="R557" s="64"/>
      <c r="S557" s="67"/>
      <c r="T557" s="39"/>
      <c r="U557" s="106">
        <f>IF(EXACT(O557,Y557),M557,M557*(1-'Расчет ПРЕДЗАКАЗ'!$D$10))</f>
        <v>0</v>
      </c>
      <c r="V557" s="106">
        <f t="shared" si="235"/>
        <v>0</v>
      </c>
      <c r="W557" s="106" t="e">
        <f>IF(EXACT(O557,Y557),M557,M557*(1-#REF!))</f>
        <v>#REF!</v>
      </c>
      <c r="X557" s="106" t="e">
        <f t="shared" si="236"/>
        <v>#REF!</v>
      </c>
      <c r="Y557" s="107" t="s">
        <v>72</v>
      </c>
      <c r="Z557" s="103">
        <f t="shared" si="232"/>
        <v>0</v>
      </c>
      <c r="AA557" s="103">
        <f t="shared" si="233"/>
        <v>0</v>
      </c>
      <c r="AB557" s="128" t="str">
        <f t="shared" si="237"/>
        <v/>
      </c>
      <c r="AC557" s="128" t="e">
        <f t="shared" si="238"/>
        <v>#REF!</v>
      </c>
    </row>
    <row r="558" spans="1:29" ht="50.1" customHeight="1">
      <c r="A558" s="169"/>
      <c r="B558" s="169"/>
      <c r="C558" s="172"/>
      <c r="D558" s="172"/>
      <c r="E558" s="131"/>
      <c r="F558" s="175"/>
      <c r="G558" s="178"/>
      <c r="H558" s="189"/>
      <c r="I558" s="163"/>
      <c r="J558" s="166"/>
      <c r="K558" s="62"/>
      <c r="L558" s="63"/>
      <c r="M558" s="63"/>
      <c r="N558" s="142"/>
      <c r="O558" s="127"/>
      <c r="P558" s="100"/>
      <c r="Q558" s="63">
        <f t="shared" si="234"/>
        <v>0</v>
      </c>
      <c r="R558" s="64"/>
      <c r="S558" s="67"/>
      <c r="T558" s="39"/>
      <c r="U558" s="106">
        <f>IF(EXACT(O558,Y558),M558,M558*(1-'Расчет ПРЕДЗАКАЗ'!$D$10))</f>
        <v>0</v>
      </c>
      <c r="V558" s="106">
        <f t="shared" si="235"/>
        <v>0</v>
      </c>
      <c r="W558" s="106" t="e">
        <f>IF(EXACT(O558,Y558),M558,M558*(1-#REF!))</f>
        <v>#REF!</v>
      </c>
      <c r="X558" s="106" t="e">
        <f t="shared" si="236"/>
        <v>#REF!</v>
      </c>
      <c r="Y558" s="107" t="s">
        <v>72</v>
      </c>
      <c r="Z558" s="103">
        <f t="shared" si="232"/>
        <v>0</v>
      </c>
      <c r="AA558" s="103">
        <f t="shared" si="233"/>
        <v>0</v>
      </c>
      <c r="AB558" s="128" t="str">
        <f t="shared" si="237"/>
        <v/>
      </c>
      <c r="AC558" s="128" t="e">
        <f t="shared" si="238"/>
        <v>#REF!</v>
      </c>
    </row>
    <row r="559" spans="1:29" ht="50.1" customHeight="1">
      <c r="A559" s="169"/>
      <c r="B559" s="169"/>
      <c r="C559" s="172"/>
      <c r="D559" s="172"/>
      <c r="E559" s="131"/>
      <c r="F559" s="175"/>
      <c r="G559" s="178"/>
      <c r="H559" s="189"/>
      <c r="I559" s="163"/>
      <c r="J559" s="166"/>
      <c r="K559" s="62"/>
      <c r="L559" s="63"/>
      <c r="M559" s="63"/>
      <c r="N559" s="142"/>
      <c r="O559" s="127"/>
      <c r="P559" s="100"/>
      <c r="Q559" s="63">
        <f t="shared" si="234"/>
        <v>0</v>
      </c>
      <c r="R559" s="64"/>
      <c r="S559" s="67"/>
      <c r="T559" s="39"/>
      <c r="U559" s="106">
        <f>IF(EXACT(O559,Y559),M559,M559*(1-'Расчет ПРЕДЗАКАЗ'!$D$10))</f>
        <v>0</v>
      </c>
      <c r="V559" s="106">
        <f t="shared" si="235"/>
        <v>0</v>
      </c>
      <c r="W559" s="106" t="e">
        <f>IF(EXACT(O559,Y559),M559,M559*(1-#REF!))</f>
        <v>#REF!</v>
      </c>
      <c r="X559" s="106" t="e">
        <f t="shared" si="236"/>
        <v>#REF!</v>
      </c>
      <c r="Y559" s="107" t="s">
        <v>72</v>
      </c>
      <c r="Z559" s="103">
        <f t="shared" si="232"/>
        <v>0</v>
      </c>
      <c r="AA559" s="103">
        <f t="shared" si="233"/>
        <v>0</v>
      </c>
      <c r="AB559" s="128" t="str">
        <f t="shared" si="237"/>
        <v/>
      </c>
      <c r="AC559" s="128" t="e">
        <f t="shared" si="238"/>
        <v>#REF!</v>
      </c>
    </row>
    <row r="560" spans="1:29" ht="50.1" customHeight="1">
      <c r="A560" s="169"/>
      <c r="B560" s="169"/>
      <c r="C560" s="172"/>
      <c r="D560" s="172"/>
      <c r="E560" s="131"/>
      <c r="F560" s="175"/>
      <c r="G560" s="178"/>
      <c r="H560" s="189"/>
      <c r="I560" s="163"/>
      <c r="J560" s="166"/>
      <c r="K560" s="62"/>
      <c r="L560" s="63"/>
      <c r="M560" s="63"/>
      <c r="N560" s="142"/>
      <c r="O560" s="127"/>
      <c r="P560" s="100"/>
      <c r="Q560" s="63">
        <f t="shared" si="234"/>
        <v>0</v>
      </c>
      <c r="R560" s="64"/>
      <c r="S560" s="67"/>
      <c r="T560" s="39"/>
      <c r="U560" s="106">
        <f>IF(EXACT(O560,Y560),M560,M560*(1-'Расчет ПРЕДЗАКАЗ'!$D$10))</f>
        <v>0</v>
      </c>
      <c r="V560" s="106">
        <f t="shared" si="235"/>
        <v>0</v>
      </c>
      <c r="W560" s="106" t="e">
        <f>IF(EXACT(O560,Y560),M560,M560*(1-#REF!))</f>
        <v>#REF!</v>
      </c>
      <c r="X560" s="106" t="e">
        <f t="shared" si="236"/>
        <v>#REF!</v>
      </c>
      <c r="Y560" s="107" t="s">
        <v>72</v>
      </c>
      <c r="Z560" s="103">
        <f t="shared" si="232"/>
        <v>0</v>
      </c>
      <c r="AA560" s="103">
        <f t="shared" si="233"/>
        <v>0</v>
      </c>
      <c r="AB560" s="128" t="str">
        <f t="shared" si="237"/>
        <v/>
      </c>
      <c r="AC560" s="128" t="e">
        <f t="shared" si="238"/>
        <v>#REF!</v>
      </c>
    </row>
    <row r="561" spans="1:29" ht="50.1" customHeight="1">
      <c r="A561" s="169"/>
      <c r="B561" s="169"/>
      <c r="C561" s="172"/>
      <c r="D561" s="172"/>
      <c r="E561" s="131"/>
      <c r="F561" s="175"/>
      <c r="G561" s="178"/>
      <c r="H561" s="189"/>
      <c r="I561" s="163"/>
      <c r="J561" s="166"/>
      <c r="K561" s="62"/>
      <c r="L561" s="63"/>
      <c r="M561" s="63"/>
      <c r="N561" s="143"/>
      <c r="O561" s="127"/>
      <c r="P561" s="100"/>
      <c r="Q561" s="63">
        <f t="shared" si="234"/>
        <v>0</v>
      </c>
      <c r="R561" s="65"/>
      <c r="S561" s="67"/>
      <c r="T561" s="40"/>
      <c r="U561" s="106">
        <f>IF(EXACT(O561,Y561),M561,M561*(1-'Расчет ПРЕДЗАКАЗ'!$D$10))</f>
        <v>0</v>
      </c>
      <c r="V561" s="106">
        <f t="shared" si="235"/>
        <v>0</v>
      </c>
      <c r="W561" s="106" t="e">
        <f>IF(EXACT(O561,Y561),M561,M561*(1-#REF!))</f>
        <v>#REF!</v>
      </c>
      <c r="X561" s="106" t="e">
        <f t="shared" si="236"/>
        <v>#REF!</v>
      </c>
      <c r="Y561" s="107" t="s">
        <v>72</v>
      </c>
      <c r="Z561" s="103">
        <f t="shared" si="232"/>
        <v>0</v>
      </c>
      <c r="AA561" s="103">
        <f t="shared" si="233"/>
        <v>0</v>
      </c>
      <c r="AB561" s="128" t="str">
        <f t="shared" si="237"/>
        <v/>
      </c>
      <c r="AC561" s="128" t="e">
        <f t="shared" si="238"/>
        <v>#REF!</v>
      </c>
    </row>
    <row r="562" spans="1:29" ht="50.1" customHeight="1">
      <c r="A562" s="169"/>
      <c r="B562" s="169"/>
      <c r="C562" s="172"/>
      <c r="D562" s="172"/>
      <c r="E562" s="131"/>
      <c r="F562" s="175"/>
      <c r="G562" s="178"/>
      <c r="H562" s="189"/>
      <c r="I562" s="163"/>
      <c r="J562" s="166"/>
      <c r="K562" s="62"/>
      <c r="L562" s="63"/>
      <c r="M562" s="63"/>
      <c r="N562" s="143"/>
      <c r="O562" s="127"/>
      <c r="P562" s="100"/>
      <c r="Q562" s="63">
        <f t="shared" si="234"/>
        <v>0</v>
      </c>
      <c r="R562" s="65"/>
      <c r="S562" s="67"/>
      <c r="T562" s="40"/>
      <c r="U562" s="106">
        <f>IF(EXACT(O562,Y562),M562,M562*(1-'Расчет ПРЕДЗАКАЗ'!$D$10))</f>
        <v>0</v>
      </c>
      <c r="V562" s="106">
        <f t="shared" si="235"/>
        <v>0</v>
      </c>
      <c r="W562" s="106" t="e">
        <f>IF(EXACT(O562,Y562),M562,M562*(1-#REF!))</f>
        <v>#REF!</v>
      </c>
      <c r="X562" s="106" t="e">
        <f t="shared" si="236"/>
        <v>#REF!</v>
      </c>
      <c r="Y562" s="107" t="s">
        <v>72</v>
      </c>
      <c r="Z562" s="103">
        <f t="shared" si="232"/>
        <v>0</v>
      </c>
      <c r="AA562" s="103">
        <f t="shared" si="233"/>
        <v>0</v>
      </c>
      <c r="AB562" s="128" t="str">
        <f t="shared" si="237"/>
        <v/>
      </c>
      <c r="AC562" s="128" t="e">
        <f t="shared" si="238"/>
        <v>#REF!</v>
      </c>
    </row>
    <row r="563" spans="1:29" ht="50.1" customHeight="1">
      <c r="A563" s="169"/>
      <c r="B563" s="169"/>
      <c r="C563" s="172"/>
      <c r="D563" s="172"/>
      <c r="E563" s="131"/>
      <c r="F563" s="175"/>
      <c r="G563" s="178"/>
      <c r="H563" s="189"/>
      <c r="I563" s="163"/>
      <c r="J563" s="166"/>
      <c r="K563" s="62"/>
      <c r="L563" s="63"/>
      <c r="M563" s="63"/>
      <c r="N563" s="65"/>
      <c r="O563" s="127"/>
      <c r="P563" s="100"/>
      <c r="Q563" s="63">
        <f t="shared" si="234"/>
        <v>0</v>
      </c>
      <c r="R563" s="65"/>
      <c r="S563" s="67"/>
      <c r="T563" s="40"/>
      <c r="U563" s="106">
        <f>IF(EXACT(O563,Y563),M563,M563*(1-'Расчет ПРЕДЗАКАЗ'!$D$10))</f>
        <v>0</v>
      </c>
      <c r="V563" s="106">
        <f t="shared" si="235"/>
        <v>0</v>
      </c>
      <c r="W563" s="106" t="e">
        <f>IF(EXACT(O563,Y563),M563,M563*(1-#REF!))</f>
        <v>#REF!</v>
      </c>
      <c r="X563" s="106" t="e">
        <f t="shared" si="236"/>
        <v>#REF!</v>
      </c>
      <c r="Y563" s="107" t="s">
        <v>72</v>
      </c>
      <c r="Z563" s="103">
        <f t="shared" si="232"/>
        <v>0</v>
      </c>
      <c r="AA563" s="103">
        <f t="shared" si="233"/>
        <v>0</v>
      </c>
      <c r="AB563" s="128" t="str">
        <f t="shared" si="237"/>
        <v/>
      </c>
      <c r="AC563" s="128" t="e">
        <f t="shared" si="238"/>
        <v>#REF!</v>
      </c>
    </row>
    <row r="564" spans="1:29" ht="50.1" customHeight="1">
      <c r="A564" s="169"/>
      <c r="B564" s="169"/>
      <c r="C564" s="172"/>
      <c r="D564" s="172"/>
      <c r="E564" s="131"/>
      <c r="F564" s="175"/>
      <c r="G564" s="178"/>
      <c r="H564" s="189"/>
      <c r="I564" s="163"/>
      <c r="J564" s="166"/>
      <c r="K564" s="62"/>
      <c r="L564" s="63"/>
      <c r="M564" s="63"/>
      <c r="N564" s="65"/>
      <c r="O564" s="127"/>
      <c r="P564" s="100"/>
      <c r="Q564" s="63">
        <f t="shared" si="234"/>
        <v>0</v>
      </c>
      <c r="R564" s="65"/>
      <c r="S564" s="67"/>
      <c r="T564" s="40"/>
      <c r="U564" s="106">
        <f>IF(EXACT(O564,Y564),M564,M564*(1-'Расчет ПРЕДЗАКАЗ'!$D$10))</f>
        <v>0</v>
      </c>
      <c r="V564" s="106">
        <f t="shared" si="235"/>
        <v>0</v>
      </c>
      <c r="W564" s="106" t="e">
        <f>IF(EXACT(O564,Y564),M564,M564*(1-#REF!))</f>
        <v>#REF!</v>
      </c>
      <c r="X564" s="106" t="e">
        <f t="shared" si="236"/>
        <v>#REF!</v>
      </c>
      <c r="Y564" s="107" t="s">
        <v>72</v>
      </c>
      <c r="Z564" s="103">
        <f t="shared" si="232"/>
        <v>0</v>
      </c>
      <c r="AA564" s="103">
        <f t="shared" si="233"/>
        <v>0</v>
      </c>
      <c r="AB564" s="128" t="str">
        <f t="shared" si="237"/>
        <v/>
      </c>
      <c r="AC564" s="128" t="e">
        <f t="shared" si="238"/>
        <v>#REF!</v>
      </c>
    </row>
    <row r="565" spans="1:29" ht="50.1" customHeight="1">
      <c r="A565" s="169"/>
      <c r="B565" s="169"/>
      <c r="C565" s="172"/>
      <c r="D565" s="172"/>
      <c r="E565" s="131"/>
      <c r="F565" s="175"/>
      <c r="G565" s="178"/>
      <c r="H565" s="189"/>
      <c r="I565" s="163"/>
      <c r="J565" s="166"/>
      <c r="K565" s="62"/>
      <c r="L565" s="63"/>
      <c r="M565" s="63"/>
      <c r="N565" s="65"/>
      <c r="O565" s="127"/>
      <c r="P565" s="100"/>
      <c r="Q565" s="63">
        <f t="shared" si="234"/>
        <v>0</v>
      </c>
      <c r="R565" s="65"/>
      <c r="S565" s="67"/>
      <c r="T565" s="40"/>
      <c r="U565" s="106">
        <f>IF(EXACT(O565,Y565),M565,M565*(1-'Расчет ПРЕДЗАКАЗ'!$D$10))</f>
        <v>0</v>
      </c>
      <c r="V565" s="106">
        <f t="shared" si="235"/>
        <v>0</v>
      </c>
      <c r="W565" s="106" t="e">
        <f>IF(EXACT(O565,Y565),M565,M565*(1-#REF!))</f>
        <v>#REF!</v>
      </c>
      <c r="X565" s="106" t="e">
        <f t="shared" si="236"/>
        <v>#REF!</v>
      </c>
      <c r="Y565" s="107" t="s">
        <v>72</v>
      </c>
      <c r="Z565" s="103">
        <f t="shared" si="232"/>
        <v>0</v>
      </c>
      <c r="AA565" s="103">
        <f t="shared" si="233"/>
        <v>0</v>
      </c>
      <c r="AB565" s="128" t="str">
        <f t="shared" si="237"/>
        <v/>
      </c>
      <c r="AC565" s="128" t="e">
        <f t="shared" si="238"/>
        <v>#REF!</v>
      </c>
    </row>
    <row r="566" spans="1:29" ht="50.1" customHeight="1">
      <c r="A566" s="170"/>
      <c r="B566" s="170"/>
      <c r="C566" s="173"/>
      <c r="D566" s="173"/>
      <c r="E566" s="132"/>
      <c r="F566" s="176"/>
      <c r="G566" s="179"/>
      <c r="H566" s="190"/>
      <c r="I566" s="164"/>
      <c r="J566" s="167"/>
      <c r="K566" s="62"/>
      <c r="L566" s="63"/>
      <c r="M566" s="63"/>
      <c r="N566" s="65"/>
      <c r="O566" s="127"/>
      <c r="P566" s="100"/>
      <c r="Q566" s="63">
        <f t="shared" si="234"/>
        <v>0</v>
      </c>
      <c r="R566" s="65"/>
      <c r="S566" s="67"/>
      <c r="T566" s="40"/>
      <c r="U566" s="106">
        <f>IF(EXACT(O566,Y566),M566,M566*(1-'Расчет ПРЕДЗАКАЗ'!$D$10))</f>
        <v>0</v>
      </c>
      <c r="V566" s="106">
        <f t="shared" si="235"/>
        <v>0</v>
      </c>
      <c r="W566" s="106" t="e">
        <f>IF(EXACT(O566,Y566),M566,M566*(1-#REF!))</f>
        <v>#REF!</v>
      </c>
      <c r="X566" s="106" t="e">
        <f t="shared" si="236"/>
        <v>#REF!</v>
      </c>
      <c r="Y566" s="107" t="s">
        <v>72</v>
      </c>
      <c r="Z566" s="103">
        <f t="shared" si="232"/>
        <v>0</v>
      </c>
      <c r="AA566" s="103">
        <f t="shared" si="233"/>
        <v>0</v>
      </c>
      <c r="AB566" s="128" t="str">
        <f t="shared" si="237"/>
        <v/>
      </c>
      <c r="AC566" s="128" t="e">
        <f t="shared" si="238"/>
        <v>#REF!</v>
      </c>
    </row>
    <row r="567" spans="1:29" ht="11.25" customHeight="1" thickBot="1"/>
    <row r="568" spans="1:29" ht="50.1" customHeight="1">
      <c r="A568" s="168">
        <v>139</v>
      </c>
      <c r="B568" s="168" t="s">
        <v>1372</v>
      </c>
      <c r="C568" s="171" t="s">
        <v>1373</v>
      </c>
      <c r="D568" s="171" t="s">
        <v>77</v>
      </c>
      <c r="E568" s="130"/>
      <c r="F568" s="174" t="s">
        <v>1374</v>
      </c>
      <c r="G568" s="177" t="s">
        <v>93</v>
      </c>
      <c r="H568" s="162" t="s">
        <v>1375</v>
      </c>
      <c r="I568" s="162" t="s">
        <v>1376</v>
      </c>
      <c r="J568" s="165" t="s">
        <v>19</v>
      </c>
      <c r="K568" s="62" t="s">
        <v>116</v>
      </c>
      <c r="L568" s="63">
        <v>1240</v>
      </c>
      <c r="M568" s="63">
        <v>770</v>
      </c>
      <c r="N568" s="142" t="s">
        <v>1377</v>
      </c>
      <c r="O568" s="127" t="s">
        <v>72</v>
      </c>
      <c r="P568" s="100"/>
      <c r="Q568" s="63">
        <f>P568*M568</f>
        <v>0</v>
      </c>
      <c r="R568" s="64"/>
      <c r="S568" s="67">
        <v>1310</v>
      </c>
      <c r="T568" s="39"/>
      <c r="U568" s="106">
        <f>IF(EXACT(O568,Y568),M568,M568*(1-'Расчет ПРЕДЗАКАЗ'!$D$10))</f>
        <v>770</v>
      </c>
      <c r="V568" s="106">
        <f>P568*U568</f>
        <v>0</v>
      </c>
      <c r="W568" s="106">
        <f>IF(EXACT(O568,Y568),M568,M568*(1-#REF!))</f>
        <v>770</v>
      </c>
      <c r="X568" s="123">
        <f>P568*W568</f>
        <v>0</v>
      </c>
      <c r="Y568" s="124" t="s">
        <v>72</v>
      </c>
      <c r="Z568" s="103">
        <f t="shared" ref="Z568:Z582" si="239">IF(EXACT(O568,Y568),Q568,0)</f>
        <v>0</v>
      </c>
      <c r="AA568" s="103">
        <f t="shared" ref="AA568:AA582" si="240">IF(Z568=0,Q568,0)</f>
        <v>0</v>
      </c>
      <c r="AB568" s="128">
        <f>IF(U568=0,"",L568/U568-1)</f>
        <v>0.61038961038961048</v>
      </c>
      <c r="AC568" s="128">
        <f>IF(W568=0,"",L568/W568-1)</f>
        <v>0.61038961038961048</v>
      </c>
    </row>
    <row r="569" spans="1:29" ht="50.1" customHeight="1">
      <c r="A569" s="169"/>
      <c r="B569" s="169"/>
      <c r="C569" s="172"/>
      <c r="D569" s="172"/>
      <c r="E569" s="131"/>
      <c r="F569" s="175"/>
      <c r="G569" s="178"/>
      <c r="H569" s="189"/>
      <c r="I569" s="163"/>
      <c r="J569" s="166"/>
      <c r="K569" s="62"/>
      <c r="L569" s="63"/>
      <c r="M569" s="63"/>
      <c r="N569" s="142"/>
      <c r="O569" s="127"/>
      <c r="P569" s="100"/>
      <c r="Q569" s="63">
        <f t="shared" ref="Q569:Q582" si="241">P569*M569</f>
        <v>0</v>
      </c>
      <c r="R569" s="64"/>
      <c r="S569" s="67"/>
      <c r="T569" s="39"/>
      <c r="U569" s="106">
        <f>IF(EXACT(O569,Y569),M569,M569*(1-'Расчет ПРЕДЗАКАЗ'!$D$10))</f>
        <v>0</v>
      </c>
      <c r="V569" s="106">
        <f t="shared" ref="V569:V582" si="242">P569*U569</f>
        <v>0</v>
      </c>
      <c r="W569" s="106" t="e">
        <f>IF(EXACT(O569,Y569),M569,M569*(1-#REF!))</f>
        <v>#REF!</v>
      </c>
      <c r="X569" s="106" t="e">
        <f t="shared" ref="X569:X582" si="243">P569*W569</f>
        <v>#REF!</v>
      </c>
      <c r="Y569" s="107" t="s">
        <v>72</v>
      </c>
      <c r="Z569" s="103">
        <f t="shared" si="239"/>
        <v>0</v>
      </c>
      <c r="AA569" s="103">
        <f t="shared" si="240"/>
        <v>0</v>
      </c>
      <c r="AB569" s="128" t="str">
        <f t="shared" ref="AB569:AB582" si="244">IF(U569=0,"",L569/U569-1)</f>
        <v/>
      </c>
      <c r="AC569" s="128" t="e">
        <f t="shared" ref="AC569:AC582" si="245">IF(W569=0,"",L569/W569-1)</f>
        <v>#REF!</v>
      </c>
    </row>
    <row r="570" spans="1:29" ht="50.1" customHeight="1">
      <c r="A570" s="169"/>
      <c r="B570" s="169"/>
      <c r="C570" s="172"/>
      <c r="D570" s="172"/>
      <c r="E570" s="131"/>
      <c r="F570" s="175"/>
      <c r="G570" s="178"/>
      <c r="H570" s="189"/>
      <c r="I570" s="163"/>
      <c r="J570" s="166"/>
      <c r="K570" s="62"/>
      <c r="L570" s="63"/>
      <c r="M570" s="63"/>
      <c r="N570" s="142"/>
      <c r="O570" s="127"/>
      <c r="P570" s="100"/>
      <c r="Q570" s="63">
        <f t="shared" si="241"/>
        <v>0</v>
      </c>
      <c r="R570" s="64"/>
      <c r="S570" s="67"/>
      <c r="T570" s="39"/>
      <c r="U570" s="106">
        <f>IF(EXACT(O570,Y570),M570,M570*(1-'Расчет ПРЕДЗАКАЗ'!$D$10))</f>
        <v>0</v>
      </c>
      <c r="V570" s="106">
        <f t="shared" si="242"/>
        <v>0</v>
      </c>
      <c r="W570" s="106" t="e">
        <f>IF(EXACT(O570,Y570),M570,M570*(1-#REF!))</f>
        <v>#REF!</v>
      </c>
      <c r="X570" s="106" t="e">
        <f t="shared" si="243"/>
        <v>#REF!</v>
      </c>
      <c r="Y570" s="107" t="s">
        <v>72</v>
      </c>
      <c r="Z570" s="103">
        <f t="shared" si="239"/>
        <v>0</v>
      </c>
      <c r="AA570" s="103">
        <f t="shared" si="240"/>
        <v>0</v>
      </c>
      <c r="AB570" s="128" t="str">
        <f t="shared" si="244"/>
        <v/>
      </c>
      <c r="AC570" s="128" t="e">
        <f t="shared" si="245"/>
        <v>#REF!</v>
      </c>
    </row>
    <row r="571" spans="1:29" ht="50.1" customHeight="1">
      <c r="A571" s="169"/>
      <c r="B571" s="169"/>
      <c r="C571" s="172"/>
      <c r="D571" s="172"/>
      <c r="E571" s="131"/>
      <c r="F571" s="175"/>
      <c r="G571" s="178"/>
      <c r="H571" s="189"/>
      <c r="I571" s="163"/>
      <c r="J571" s="166"/>
      <c r="K571" s="62"/>
      <c r="L571" s="63"/>
      <c r="M571" s="63"/>
      <c r="N571" s="142"/>
      <c r="O571" s="127"/>
      <c r="P571" s="100"/>
      <c r="Q571" s="63">
        <f t="shared" si="241"/>
        <v>0</v>
      </c>
      <c r="R571" s="64"/>
      <c r="S571" s="67"/>
      <c r="T571" s="39"/>
      <c r="U571" s="106">
        <f>IF(EXACT(O571,Y571),M571,M571*(1-'Расчет ПРЕДЗАКАЗ'!$D$10))</f>
        <v>0</v>
      </c>
      <c r="V571" s="106">
        <f t="shared" si="242"/>
        <v>0</v>
      </c>
      <c r="W571" s="106" t="e">
        <f>IF(EXACT(O571,Y571),M571,M571*(1-#REF!))</f>
        <v>#REF!</v>
      </c>
      <c r="X571" s="106" t="e">
        <f t="shared" si="243"/>
        <v>#REF!</v>
      </c>
      <c r="Y571" s="107" t="s">
        <v>72</v>
      </c>
      <c r="Z571" s="103">
        <f t="shared" si="239"/>
        <v>0</v>
      </c>
      <c r="AA571" s="103">
        <f t="shared" si="240"/>
        <v>0</v>
      </c>
      <c r="AB571" s="128" t="str">
        <f t="shared" si="244"/>
        <v/>
      </c>
      <c r="AC571" s="128" t="e">
        <f t="shared" si="245"/>
        <v>#REF!</v>
      </c>
    </row>
    <row r="572" spans="1:29" ht="50.1" customHeight="1">
      <c r="A572" s="169"/>
      <c r="B572" s="169"/>
      <c r="C572" s="172"/>
      <c r="D572" s="172"/>
      <c r="E572" s="131"/>
      <c r="F572" s="175"/>
      <c r="G572" s="178"/>
      <c r="H572" s="189"/>
      <c r="I572" s="163"/>
      <c r="J572" s="166"/>
      <c r="K572" s="62"/>
      <c r="L572" s="63"/>
      <c r="M572" s="63"/>
      <c r="N572" s="142"/>
      <c r="O572" s="127"/>
      <c r="P572" s="100"/>
      <c r="Q572" s="63">
        <f t="shared" si="241"/>
        <v>0</v>
      </c>
      <c r="R572" s="64"/>
      <c r="S572" s="67"/>
      <c r="T572" s="39"/>
      <c r="U572" s="106">
        <f>IF(EXACT(O572,Y572),M572,M572*(1-'Расчет ПРЕДЗАКАЗ'!$D$10))</f>
        <v>0</v>
      </c>
      <c r="V572" s="106">
        <f t="shared" si="242"/>
        <v>0</v>
      </c>
      <c r="W572" s="106" t="e">
        <f>IF(EXACT(O572,Y572),M572,M572*(1-#REF!))</f>
        <v>#REF!</v>
      </c>
      <c r="X572" s="106" t="e">
        <f t="shared" si="243"/>
        <v>#REF!</v>
      </c>
      <c r="Y572" s="107" t="s">
        <v>72</v>
      </c>
      <c r="Z572" s="103">
        <f t="shared" si="239"/>
        <v>0</v>
      </c>
      <c r="AA572" s="103">
        <f t="shared" si="240"/>
        <v>0</v>
      </c>
      <c r="AB572" s="128" t="str">
        <f t="shared" si="244"/>
        <v/>
      </c>
      <c r="AC572" s="128" t="e">
        <f t="shared" si="245"/>
        <v>#REF!</v>
      </c>
    </row>
    <row r="573" spans="1:29" ht="50.1" customHeight="1">
      <c r="A573" s="169"/>
      <c r="B573" s="169"/>
      <c r="C573" s="172"/>
      <c r="D573" s="172"/>
      <c r="E573" s="131"/>
      <c r="F573" s="175"/>
      <c r="G573" s="178"/>
      <c r="H573" s="189"/>
      <c r="I573" s="163"/>
      <c r="J573" s="166"/>
      <c r="K573" s="62"/>
      <c r="L573" s="63"/>
      <c r="M573" s="63"/>
      <c r="N573" s="142"/>
      <c r="O573" s="127"/>
      <c r="P573" s="100"/>
      <c r="Q573" s="63">
        <f t="shared" si="241"/>
        <v>0</v>
      </c>
      <c r="R573" s="64"/>
      <c r="S573" s="67"/>
      <c r="T573" s="39"/>
      <c r="U573" s="106">
        <f>IF(EXACT(O573,Y573),M573,M573*(1-'Расчет ПРЕДЗАКАЗ'!$D$10))</f>
        <v>0</v>
      </c>
      <c r="V573" s="106">
        <f t="shared" si="242"/>
        <v>0</v>
      </c>
      <c r="W573" s="106" t="e">
        <f>IF(EXACT(O573,Y573),M573,M573*(1-#REF!))</f>
        <v>#REF!</v>
      </c>
      <c r="X573" s="106" t="e">
        <f t="shared" si="243"/>
        <v>#REF!</v>
      </c>
      <c r="Y573" s="107" t="s">
        <v>72</v>
      </c>
      <c r="Z573" s="103">
        <f t="shared" si="239"/>
        <v>0</v>
      </c>
      <c r="AA573" s="103">
        <f t="shared" si="240"/>
        <v>0</v>
      </c>
      <c r="AB573" s="128" t="str">
        <f t="shared" si="244"/>
        <v/>
      </c>
      <c r="AC573" s="128" t="e">
        <f t="shared" si="245"/>
        <v>#REF!</v>
      </c>
    </row>
    <row r="574" spans="1:29" ht="50.1" customHeight="1">
      <c r="A574" s="169"/>
      <c r="B574" s="169"/>
      <c r="C574" s="172"/>
      <c r="D574" s="172"/>
      <c r="E574" s="131"/>
      <c r="F574" s="175"/>
      <c r="G574" s="178"/>
      <c r="H574" s="189"/>
      <c r="I574" s="163"/>
      <c r="J574" s="166"/>
      <c r="K574" s="62"/>
      <c r="L574" s="63"/>
      <c r="M574" s="63"/>
      <c r="N574" s="142"/>
      <c r="O574" s="127"/>
      <c r="P574" s="100"/>
      <c r="Q574" s="63">
        <f t="shared" si="241"/>
        <v>0</v>
      </c>
      <c r="R574" s="64"/>
      <c r="S574" s="67"/>
      <c r="T574" s="39"/>
      <c r="U574" s="106">
        <f>IF(EXACT(O574,Y574),M574,M574*(1-'Расчет ПРЕДЗАКАЗ'!$D$10))</f>
        <v>0</v>
      </c>
      <c r="V574" s="106">
        <f t="shared" si="242"/>
        <v>0</v>
      </c>
      <c r="W574" s="106" t="e">
        <f>IF(EXACT(O574,Y574),M574,M574*(1-#REF!))</f>
        <v>#REF!</v>
      </c>
      <c r="X574" s="106" t="e">
        <f t="shared" si="243"/>
        <v>#REF!</v>
      </c>
      <c r="Y574" s="107" t="s">
        <v>72</v>
      </c>
      <c r="Z574" s="103">
        <f t="shared" si="239"/>
        <v>0</v>
      </c>
      <c r="AA574" s="103">
        <f t="shared" si="240"/>
        <v>0</v>
      </c>
      <c r="AB574" s="128" t="str">
        <f t="shared" si="244"/>
        <v/>
      </c>
      <c r="AC574" s="128" t="e">
        <f t="shared" si="245"/>
        <v>#REF!</v>
      </c>
    </row>
    <row r="575" spans="1:29" ht="50.1" customHeight="1">
      <c r="A575" s="169"/>
      <c r="B575" s="169"/>
      <c r="C575" s="172"/>
      <c r="D575" s="172"/>
      <c r="E575" s="131"/>
      <c r="F575" s="175"/>
      <c r="G575" s="178"/>
      <c r="H575" s="189"/>
      <c r="I575" s="163"/>
      <c r="J575" s="166"/>
      <c r="K575" s="62"/>
      <c r="L575" s="63"/>
      <c r="M575" s="63"/>
      <c r="N575" s="142"/>
      <c r="O575" s="127"/>
      <c r="P575" s="100"/>
      <c r="Q575" s="63">
        <f t="shared" si="241"/>
        <v>0</v>
      </c>
      <c r="R575" s="64"/>
      <c r="S575" s="67"/>
      <c r="T575" s="39"/>
      <c r="U575" s="106">
        <f>IF(EXACT(O575,Y575),M575,M575*(1-'Расчет ПРЕДЗАКАЗ'!$D$10))</f>
        <v>0</v>
      </c>
      <c r="V575" s="106">
        <f t="shared" si="242"/>
        <v>0</v>
      </c>
      <c r="W575" s="106" t="e">
        <f>IF(EXACT(O575,Y575),M575,M575*(1-#REF!))</f>
        <v>#REF!</v>
      </c>
      <c r="X575" s="106" t="e">
        <f t="shared" si="243"/>
        <v>#REF!</v>
      </c>
      <c r="Y575" s="107" t="s">
        <v>72</v>
      </c>
      <c r="Z575" s="103">
        <f t="shared" si="239"/>
        <v>0</v>
      </c>
      <c r="AA575" s="103">
        <f t="shared" si="240"/>
        <v>0</v>
      </c>
      <c r="AB575" s="128" t="str">
        <f t="shared" si="244"/>
        <v/>
      </c>
      <c r="AC575" s="128" t="e">
        <f t="shared" si="245"/>
        <v>#REF!</v>
      </c>
    </row>
    <row r="576" spans="1:29" ht="50.1" customHeight="1">
      <c r="A576" s="169"/>
      <c r="B576" s="169"/>
      <c r="C576" s="172"/>
      <c r="D576" s="172"/>
      <c r="E576" s="131"/>
      <c r="F576" s="175"/>
      <c r="G576" s="178"/>
      <c r="H576" s="189"/>
      <c r="I576" s="163"/>
      <c r="J576" s="166"/>
      <c r="K576" s="62"/>
      <c r="L576" s="63"/>
      <c r="M576" s="63"/>
      <c r="N576" s="142"/>
      <c r="O576" s="127"/>
      <c r="P576" s="100"/>
      <c r="Q576" s="63">
        <f t="shared" si="241"/>
        <v>0</v>
      </c>
      <c r="R576" s="64"/>
      <c r="S576" s="67"/>
      <c r="T576" s="39"/>
      <c r="U576" s="106">
        <f>IF(EXACT(O576,Y576),M576,M576*(1-'Расчет ПРЕДЗАКАЗ'!$D$10))</f>
        <v>0</v>
      </c>
      <c r="V576" s="106">
        <f t="shared" si="242"/>
        <v>0</v>
      </c>
      <c r="W576" s="106" t="e">
        <f>IF(EXACT(O576,Y576),M576,M576*(1-#REF!))</f>
        <v>#REF!</v>
      </c>
      <c r="X576" s="106" t="e">
        <f t="shared" si="243"/>
        <v>#REF!</v>
      </c>
      <c r="Y576" s="107" t="s">
        <v>72</v>
      </c>
      <c r="Z576" s="103">
        <f t="shared" si="239"/>
        <v>0</v>
      </c>
      <c r="AA576" s="103">
        <f t="shared" si="240"/>
        <v>0</v>
      </c>
      <c r="AB576" s="128" t="str">
        <f t="shared" si="244"/>
        <v/>
      </c>
      <c r="AC576" s="128" t="e">
        <f t="shared" si="245"/>
        <v>#REF!</v>
      </c>
    </row>
    <row r="577" spans="1:29" ht="50.1" customHeight="1">
      <c r="A577" s="169"/>
      <c r="B577" s="169"/>
      <c r="C577" s="172"/>
      <c r="D577" s="172"/>
      <c r="E577" s="131"/>
      <c r="F577" s="175"/>
      <c r="G577" s="178"/>
      <c r="H577" s="189"/>
      <c r="I577" s="163"/>
      <c r="J577" s="166"/>
      <c r="K577" s="62"/>
      <c r="L577" s="63"/>
      <c r="M577" s="63"/>
      <c r="N577" s="143"/>
      <c r="O577" s="127"/>
      <c r="P577" s="100"/>
      <c r="Q577" s="63">
        <f t="shared" si="241"/>
        <v>0</v>
      </c>
      <c r="R577" s="65"/>
      <c r="S577" s="67"/>
      <c r="T577" s="40"/>
      <c r="U577" s="106">
        <f>IF(EXACT(O577,Y577),M577,M577*(1-'Расчет ПРЕДЗАКАЗ'!$D$10))</f>
        <v>0</v>
      </c>
      <c r="V577" s="106">
        <f t="shared" si="242"/>
        <v>0</v>
      </c>
      <c r="W577" s="106" t="e">
        <f>IF(EXACT(O577,Y577),M577,M577*(1-#REF!))</f>
        <v>#REF!</v>
      </c>
      <c r="X577" s="106" t="e">
        <f t="shared" si="243"/>
        <v>#REF!</v>
      </c>
      <c r="Y577" s="107" t="s">
        <v>72</v>
      </c>
      <c r="Z577" s="103">
        <f t="shared" si="239"/>
        <v>0</v>
      </c>
      <c r="AA577" s="103">
        <f t="shared" si="240"/>
        <v>0</v>
      </c>
      <c r="AB577" s="128" t="str">
        <f t="shared" si="244"/>
        <v/>
      </c>
      <c r="AC577" s="128" t="e">
        <f t="shared" si="245"/>
        <v>#REF!</v>
      </c>
    </row>
    <row r="578" spans="1:29" ht="50.1" customHeight="1">
      <c r="A578" s="169"/>
      <c r="B578" s="169"/>
      <c r="C578" s="172"/>
      <c r="D578" s="172"/>
      <c r="E578" s="131"/>
      <c r="F578" s="175"/>
      <c r="G578" s="178"/>
      <c r="H578" s="189"/>
      <c r="I578" s="163"/>
      <c r="J578" s="166"/>
      <c r="K578" s="62"/>
      <c r="L578" s="63"/>
      <c r="M578" s="63"/>
      <c r="N578" s="143"/>
      <c r="O578" s="127"/>
      <c r="P578" s="100"/>
      <c r="Q578" s="63">
        <f t="shared" si="241"/>
        <v>0</v>
      </c>
      <c r="R578" s="65"/>
      <c r="S578" s="67"/>
      <c r="T578" s="40"/>
      <c r="U578" s="106">
        <f>IF(EXACT(O578,Y578),M578,M578*(1-'Расчет ПРЕДЗАКАЗ'!$D$10))</f>
        <v>0</v>
      </c>
      <c r="V578" s="106">
        <f t="shared" si="242"/>
        <v>0</v>
      </c>
      <c r="W578" s="106" t="e">
        <f>IF(EXACT(O578,Y578),M578,M578*(1-#REF!))</f>
        <v>#REF!</v>
      </c>
      <c r="X578" s="106" t="e">
        <f t="shared" si="243"/>
        <v>#REF!</v>
      </c>
      <c r="Y578" s="107" t="s">
        <v>72</v>
      </c>
      <c r="Z578" s="103">
        <f t="shared" si="239"/>
        <v>0</v>
      </c>
      <c r="AA578" s="103">
        <f t="shared" si="240"/>
        <v>0</v>
      </c>
      <c r="AB578" s="128" t="str">
        <f t="shared" si="244"/>
        <v/>
      </c>
      <c r="AC578" s="128" t="e">
        <f t="shared" si="245"/>
        <v>#REF!</v>
      </c>
    </row>
    <row r="579" spans="1:29" ht="50.1" customHeight="1">
      <c r="A579" s="169"/>
      <c r="B579" s="169"/>
      <c r="C579" s="172"/>
      <c r="D579" s="172"/>
      <c r="E579" s="131"/>
      <c r="F579" s="175"/>
      <c r="G579" s="178"/>
      <c r="H579" s="189"/>
      <c r="I579" s="163"/>
      <c r="J579" s="166"/>
      <c r="K579" s="62"/>
      <c r="L579" s="63"/>
      <c r="M579" s="63"/>
      <c r="N579" s="65"/>
      <c r="O579" s="127"/>
      <c r="P579" s="100"/>
      <c r="Q579" s="63">
        <f t="shared" si="241"/>
        <v>0</v>
      </c>
      <c r="R579" s="65"/>
      <c r="S579" s="67"/>
      <c r="T579" s="40"/>
      <c r="U579" s="106">
        <f>IF(EXACT(O579,Y579),M579,M579*(1-'Расчет ПРЕДЗАКАЗ'!$D$10))</f>
        <v>0</v>
      </c>
      <c r="V579" s="106">
        <f t="shared" si="242"/>
        <v>0</v>
      </c>
      <c r="W579" s="106" t="e">
        <f>IF(EXACT(O579,Y579),M579,M579*(1-#REF!))</f>
        <v>#REF!</v>
      </c>
      <c r="X579" s="106" t="e">
        <f t="shared" si="243"/>
        <v>#REF!</v>
      </c>
      <c r="Y579" s="107" t="s">
        <v>72</v>
      </c>
      <c r="Z579" s="103">
        <f t="shared" si="239"/>
        <v>0</v>
      </c>
      <c r="AA579" s="103">
        <f t="shared" si="240"/>
        <v>0</v>
      </c>
      <c r="AB579" s="128" t="str">
        <f t="shared" si="244"/>
        <v/>
      </c>
      <c r="AC579" s="128" t="e">
        <f t="shared" si="245"/>
        <v>#REF!</v>
      </c>
    </row>
    <row r="580" spans="1:29" ht="50.1" customHeight="1">
      <c r="A580" s="169"/>
      <c r="B580" s="169"/>
      <c r="C580" s="172"/>
      <c r="D580" s="172"/>
      <c r="E580" s="131"/>
      <c r="F580" s="175"/>
      <c r="G580" s="178"/>
      <c r="H580" s="189"/>
      <c r="I580" s="163"/>
      <c r="J580" s="166"/>
      <c r="K580" s="62"/>
      <c r="L580" s="63"/>
      <c r="M580" s="63"/>
      <c r="N580" s="65"/>
      <c r="O580" s="127"/>
      <c r="P580" s="100"/>
      <c r="Q580" s="63">
        <f t="shared" si="241"/>
        <v>0</v>
      </c>
      <c r="R580" s="65"/>
      <c r="S580" s="67"/>
      <c r="T580" s="40"/>
      <c r="U580" s="106">
        <f>IF(EXACT(O580,Y580),M580,M580*(1-'Расчет ПРЕДЗАКАЗ'!$D$10))</f>
        <v>0</v>
      </c>
      <c r="V580" s="106">
        <f t="shared" si="242"/>
        <v>0</v>
      </c>
      <c r="W580" s="106" t="e">
        <f>IF(EXACT(O580,Y580),M580,M580*(1-#REF!))</f>
        <v>#REF!</v>
      </c>
      <c r="X580" s="106" t="e">
        <f t="shared" si="243"/>
        <v>#REF!</v>
      </c>
      <c r="Y580" s="107" t="s">
        <v>72</v>
      </c>
      <c r="Z580" s="103">
        <f t="shared" si="239"/>
        <v>0</v>
      </c>
      <c r="AA580" s="103">
        <f t="shared" si="240"/>
        <v>0</v>
      </c>
      <c r="AB580" s="128" t="str">
        <f t="shared" si="244"/>
        <v/>
      </c>
      <c r="AC580" s="128" t="e">
        <f t="shared" si="245"/>
        <v>#REF!</v>
      </c>
    </row>
    <row r="581" spans="1:29" ht="50.1" customHeight="1">
      <c r="A581" s="169"/>
      <c r="B581" s="169"/>
      <c r="C581" s="172"/>
      <c r="D581" s="172"/>
      <c r="E581" s="131"/>
      <c r="F581" s="175"/>
      <c r="G581" s="178"/>
      <c r="H581" s="189"/>
      <c r="I581" s="163"/>
      <c r="J581" s="166"/>
      <c r="K581" s="62"/>
      <c r="L581" s="63"/>
      <c r="M581" s="63"/>
      <c r="N581" s="65"/>
      <c r="O581" s="127"/>
      <c r="P581" s="100"/>
      <c r="Q581" s="63">
        <f t="shared" si="241"/>
        <v>0</v>
      </c>
      <c r="R581" s="65"/>
      <c r="S581" s="67"/>
      <c r="T581" s="40"/>
      <c r="U581" s="106">
        <f>IF(EXACT(O581,Y581),M581,M581*(1-'Расчет ПРЕДЗАКАЗ'!$D$10))</f>
        <v>0</v>
      </c>
      <c r="V581" s="106">
        <f t="shared" si="242"/>
        <v>0</v>
      </c>
      <c r="W581" s="106" t="e">
        <f>IF(EXACT(O581,Y581),M581,M581*(1-#REF!))</f>
        <v>#REF!</v>
      </c>
      <c r="X581" s="106" t="e">
        <f t="shared" si="243"/>
        <v>#REF!</v>
      </c>
      <c r="Y581" s="107" t="s">
        <v>72</v>
      </c>
      <c r="Z581" s="103">
        <f t="shared" si="239"/>
        <v>0</v>
      </c>
      <c r="AA581" s="103">
        <f t="shared" si="240"/>
        <v>0</v>
      </c>
      <c r="AB581" s="128" t="str">
        <f t="shared" si="244"/>
        <v/>
      </c>
      <c r="AC581" s="128" t="e">
        <f t="shared" si="245"/>
        <v>#REF!</v>
      </c>
    </row>
    <row r="582" spans="1:29" ht="50.1" customHeight="1">
      <c r="A582" s="170"/>
      <c r="B582" s="170"/>
      <c r="C582" s="173"/>
      <c r="D582" s="173"/>
      <c r="E582" s="132"/>
      <c r="F582" s="176"/>
      <c r="G582" s="179"/>
      <c r="H582" s="190"/>
      <c r="I582" s="164"/>
      <c r="J582" s="167"/>
      <c r="K582" s="62"/>
      <c r="L582" s="63"/>
      <c r="M582" s="63"/>
      <c r="N582" s="65"/>
      <c r="O582" s="127"/>
      <c r="P582" s="100"/>
      <c r="Q582" s="63">
        <f t="shared" si="241"/>
        <v>0</v>
      </c>
      <c r="R582" s="65"/>
      <c r="S582" s="67"/>
      <c r="T582" s="40"/>
      <c r="U582" s="106">
        <f>IF(EXACT(O582,Y582),M582,M582*(1-'Расчет ПРЕДЗАКАЗ'!$D$10))</f>
        <v>0</v>
      </c>
      <c r="V582" s="106">
        <f t="shared" si="242"/>
        <v>0</v>
      </c>
      <c r="W582" s="106" t="e">
        <f>IF(EXACT(O582,Y582),M582,M582*(1-#REF!))</f>
        <v>#REF!</v>
      </c>
      <c r="X582" s="106" t="e">
        <f t="shared" si="243"/>
        <v>#REF!</v>
      </c>
      <c r="Y582" s="107" t="s">
        <v>72</v>
      </c>
      <c r="Z582" s="103">
        <f t="shared" si="239"/>
        <v>0</v>
      </c>
      <c r="AA582" s="103">
        <f t="shared" si="240"/>
        <v>0</v>
      </c>
      <c r="AB582" s="128" t="str">
        <f t="shared" si="244"/>
        <v/>
      </c>
      <c r="AC582" s="128" t="e">
        <f t="shared" si="245"/>
        <v>#REF!</v>
      </c>
    </row>
    <row r="583" spans="1:29" ht="11.25" customHeight="1"/>
  </sheetData>
  <mergeCells count="323">
    <mergeCell ref="F568:F582"/>
    <mergeCell ref="G568:G582"/>
    <mergeCell ref="H568:H582"/>
    <mergeCell ref="I568:I582"/>
    <mergeCell ref="J568:J582"/>
    <mergeCell ref="A568:A582"/>
    <mergeCell ref="B568:B582"/>
    <mergeCell ref="C568:C582"/>
    <mergeCell ref="D568:D582"/>
    <mergeCell ref="F552:F566"/>
    <mergeCell ref="G552:G566"/>
    <mergeCell ref="H552:H566"/>
    <mergeCell ref="I552:I566"/>
    <mergeCell ref="J552:J566"/>
    <mergeCell ref="A552:A566"/>
    <mergeCell ref="B552:B566"/>
    <mergeCell ref="C552:C566"/>
    <mergeCell ref="D552:D566"/>
    <mergeCell ref="F536:F550"/>
    <mergeCell ref="G536:G550"/>
    <mergeCell ref="H536:H550"/>
    <mergeCell ref="I536:I550"/>
    <mergeCell ref="J536:J550"/>
    <mergeCell ref="A536:A550"/>
    <mergeCell ref="B536:B550"/>
    <mergeCell ref="C536:C550"/>
    <mergeCell ref="D536:D550"/>
    <mergeCell ref="F520:F534"/>
    <mergeCell ref="G520:G534"/>
    <mergeCell ref="H520:H534"/>
    <mergeCell ref="I520:I534"/>
    <mergeCell ref="J520:J534"/>
    <mergeCell ref="A520:A534"/>
    <mergeCell ref="B520:B534"/>
    <mergeCell ref="C520:C534"/>
    <mergeCell ref="D520:D534"/>
    <mergeCell ref="F504:F518"/>
    <mergeCell ref="G504:G518"/>
    <mergeCell ref="H504:H518"/>
    <mergeCell ref="I504:I518"/>
    <mergeCell ref="J504:J518"/>
    <mergeCell ref="A504:A518"/>
    <mergeCell ref="B504:B518"/>
    <mergeCell ref="C504:C518"/>
    <mergeCell ref="D504:D518"/>
    <mergeCell ref="F488:F502"/>
    <mergeCell ref="G488:G502"/>
    <mergeCell ref="H488:H502"/>
    <mergeCell ref="I488:I502"/>
    <mergeCell ref="J488:J502"/>
    <mergeCell ref="A488:A502"/>
    <mergeCell ref="B488:B502"/>
    <mergeCell ref="C488:C502"/>
    <mergeCell ref="D488:D502"/>
    <mergeCell ref="F472:F486"/>
    <mergeCell ref="G472:G486"/>
    <mergeCell ref="H472:H486"/>
    <mergeCell ref="I472:I486"/>
    <mergeCell ref="J472:J486"/>
    <mergeCell ref="A472:A486"/>
    <mergeCell ref="B472:B486"/>
    <mergeCell ref="C472:C486"/>
    <mergeCell ref="D472:D486"/>
    <mergeCell ref="F456:F470"/>
    <mergeCell ref="G456:G470"/>
    <mergeCell ref="H456:H470"/>
    <mergeCell ref="I456:I470"/>
    <mergeCell ref="J456:J470"/>
    <mergeCell ref="A456:A470"/>
    <mergeCell ref="B456:B470"/>
    <mergeCell ref="C456:C470"/>
    <mergeCell ref="D456:D470"/>
    <mergeCell ref="F440:F454"/>
    <mergeCell ref="G440:G454"/>
    <mergeCell ref="H440:H454"/>
    <mergeCell ref="I440:I454"/>
    <mergeCell ref="J440:J454"/>
    <mergeCell ref="A440:A454"/>
    <mergeCell ref="B440:B454"/>
    <mergeCell ref="C440:C454"/>
    <mergeCell ref="D440:D454"/>
    <mergeCell ref="F424:F438"/>
    <mergeCell ref="G424:G438"/>
    <mergeCell ref="H424:H438"/>
    <mergeCell ref="I424:I438"/>
    <mergeCell ref="J424:J438"/>
    <mergeCell ref="A424:A438"/>
    <mergeCell ref="B424:B438"/>
    <mergeCell ref="C424:C438"/>
    <mergeCell ref="D424:D438"/>
    <mergeCell ref="F408:F422"/>
    <mergeCell ref="G408:G422"/>
    <mergeCell ref="H408:H422"/>
    <mergeCell ref="I408:I422"/>
    <mergeCell ref="J408:J422"/>
    <mergeCell ref="A408:A422"/>
    <mergeCell ref="B408:B422"/>
    <mergeCell ref="C408:C422"/>
    <mergeCell ref="D408:D422"/>
    <mergeCell ref="F392:F406"/>
    <mergeCell ref="G392:G406"/>
    <mergeCell ref="H392:H406"/>
    <mergeCell ref="I392:I406"/>
    <mergeCell ref="J392:J406"/>
    <mergeCell ref="A392:A406"/>
    <mergeCell ref="B392:B406"/>
    <mergeCell ref="C392:C406"/>
    <mergeCell ref="D392:D406"/>
    <mergeCell ref="F376:F390"/>
    <mergeCell ref="G376:G390"/>
    <mergeCell ref="H376:H390"/>
    <mergeCell ref="I376:I390"/>
    <mergeCell ref="J376:J390"/>
    <mergeCell ref="A376:A390"/>
    <mergeCell ref="B376:B390"/>
    <mergeCell ref="C376:C390"/>
    <mergeCell ref="D376:D390"/>
    <mergeCell ref="F360:F374"/>
    <mergeCell ref="G360:G374"/>
    <mergeCell ref="H360:H374"/>
    <mergeCell ref="I360:I374"/>
    <mergeCell ref="J360:J374"/>
    <mergeCell ref="A360:A374"/>
    <mergeCell ref="B360:B374"/>
    <mergeCell ref="C360:C374"/>
    <mergeCell ref="D360:D374"/>
    <mergeCell ref="F344:F358"/>
    <mergeCell ref="G344:G358"/>
    <mergeCell ref="H344:H358"/>
    <mergeCell ref="I344:I358"/>
    <mergeCell ref="J344:J358"/>
    <mergeCell ref="A344:A358"/>
    <mergeCell ref="B344:B358"/>
    <mergeCell ref="C344:C358"/>
    <mergeCell ref="D344:D358"/>
    <mergeCell ref="F328:F342"/>
    <mergeCell ref="G328:G342"/>
    <mergeCell ref="H328:H342"/>
    <mergeCell ref="I328:I342"/>
    <mergeCell ref="J328:J342"/>
    <mergeCell ref="A328:A342"/>
    <mergeCell ref="B328:B342"/>
    <mergeCell ref="C328:C342"/>
    <mergeCell ref="D328:D342"/>
    <mergeCell ref="F312:F326"/>
    <mergeCell ref="G312:G326"/>
    <mergeCell ref="H312:H326"/>
    <mergeCell ref="I312:I326"/>
    <mergeCell ref="J312:J326"/>
    <mergeCell ref="A312:A326"/>
    <mergeCell ref="B312:B326"/>
    <mergeCell ref="C312:C326"/>
    <mergeCell ref="D312:D326"/>
    <mergeCell ref="F296:F310"/>
    <mergeCell ref="G296:G310"/>
    <mergeCell ref="H296:H310"/>
    <mergeCell ref="I296:I310"/>
    <mergeCell ref="J296:J310"/>
    <mergeCell ref="A296:A310"/>
    <mergeCell ref="B296:B310"/>
    <mergeCell ref="C296:C310"/>
    <mergeCell ref="D296:D310"/>
    <mergeCell ref="F280:F294"/>
    <mergeCell ref="G280:G294"/>
    <mergeCell ref="H280:H294"/>
    <mergeCell ref="I280:I294"/>
    <mergeCell ref="J280:J294"/>
    <mergeCell ref="A280:A294"/>
    <mergeCell ref="B280:B294"/>
    <mergeCell ref="C280:C294"/>
    <mergeCell ref="D280:D294"/>
    <mergeCell ref="F264:F278"/>
    <mergeCell ref="G264:G278"/>
    <mergeCell ref="H264:H278"/>
    <mergeCell ref="I264:I278"/>
    <mergeCell ref="J264:J278"/>
    <mergeCell ref="A264:A278"/>
    <mergeCell ref="B264:B278"/>
    <mergeCell ref="C264:C278"/>
    <mergeCell ref="D264:D278"/>
    <mergeCell ref="F248:F262"/>
    <mergeCell ref="G248:G262"/>
    <mergeCell ref="H248:H262"/>
    <mergeCell ref="I248:I262"/>
    <mergeCell ref="J248:J262"/>
    <mergeCell ref="A248:A262"/>
    <mergeCell ref="B248:B262"/>
    <mergeCell ref="C248:C262"/>
    <mergeCell ref="D248:D262"/>
    <mergeCell ref="F232:F246"/>
    <mergeCell ref="G232:G246"/>
    <mergeCell ref="H232:H246"/>
    <mergeCell ref="I232:I246"/>
    <mergeCell ref="J232:J246"/>
    <mergeCell ref="A232:A246"/>
    <mergeCell ref="B232:B246"/>
    <mergeCell ref="C232:C246"/>
    <mergeCell ref="D232:D246"/>
    <mergeCell ref="F216:F230"/>
    <mergeCell ref="G216:G230"/>
    <mergeCell ref="H216:H230"/>
    <mergeCell ref="I216:I230"/>
    <mergeCell ref="J216:J230"/>
    <mergeCell ref="A216:A230"/>
    <mergeCell ref="B216:B230"/>
    <mergeCell ref="C216:C230"/>
    <mergeCell ref="D216:D230"/>
    <mergeCell ref="F200:F214"/>
    <mergeCell ref="G200:G214"/>
    <mergeCell ref="H200:H214"/>
    <mergeCell ref="I200:I214"/>
    <mergeCell ref="J200:J214"/>
    <mergeCell ref="A200:A214"/>
    <mergeCell ref="B200:B214"/>
    <mergeCell ref="C200:C214"/>
    <mergeCell ref="D200:D214"/>
    <mergeCell ref="F184:F198"/>
    <mergeCell ref="G184:G198"/>
    <mergeCell ref="H184:H198"/>
    <mergeCell ref="I184:I198"/>
    <mergeCell ref="J184:J198"/>
    <mergeCell ref="A184:A198"/>
    <mergeCell ref="B184:B198"/>
    <mergeCell ref="C184:C198"/>
    <mergeCell ref="D184:D198"/>
    <mergeCell ref="F168:F182"/>
    <mergeCell ref="G168:G182"/>
    <mergeCell ref="H168:H182"/>
    <mergeCell ref="I168:I182"/>
    <mergeCell ref="J168:J182"/>
    <mergeCell ref="A168:A182"/>
    <mergeCell ref="B168:B182"/>
    <mergeCell ref="C168:C182"/>
    <mergeCell ref="D168:D182"/>
    <mergeCell ref="F152:F166"/>
    <mergeCell ref="G152:G166"/>
    <mergeCell ref="H152:H166"/>
    <mergeCell ref="I152:I166"/>
    <mergeCell ref="J152:J166"/>
    <mergeCell ref="A152:A166"/>
    <mergeCell ref="B152:B166"/>
    <mergeCell ref="C152:C166"/>
    <mergeCell ref="D152:D166"/>
    <mergeCell ref="F136:F150"/>
    <mergeCell ref="G136:G150"/>
    <mergeCell ref="H136:H150"/>
    <mergeCell ref="I136:I150"/>
    <mergeCell ref="J136:J150"/>
    <mergeCell ref="A136:A150"/>
    <mergeCell ref="B136:B150"/>
    <mergeCell ref="C136:C150"/>
    <mergeCell ref="D136:D150"/>
    <mergeCell ref="F120:F134"/>
    <mergeCell ref="G120:G134"/>
    <mergeCell ref="H120:H134"/>
    <mergeCell ref="I120:I134"/>
    <mergeCell ref="J120:J134"/>
    <mergeCell ref="A120:A134"/>
    <mergeCell ref="B120:B134"/>
    <mergeCell ref="C120:C134"/>
    <mergeCell ref="D120:D134"/>
    <mergeCell ref="F104:F118"/>
    <mergeCell ref="G104:G118"/>
    <mergeCell ref="H104:H118"/>
    <mergeCell ref="I104:I118"/>
    <mergeCell ref="J104:J118"/>
    <mergeCell ref="A104:A118"/>
    <mergeCell ref="B104:B118"/>
    <mergeCell ref="C104:C118"/>
    <mergeCell ref="D104:D118"/>
    <mergeCell ref="F88:F102"/>
    <mergeCell ref="G88:G102"/>
    <mergeCell ref="H88:H102"/>
    <mergeCell ref="I88:I102"/>
    <mergeCell ref="J88:J102"/>
    <mergeCell ref="A88:A102"/>
    <mergeCell ref="B88:B102"/>
    <mergeCell ref="C88:C102"/>
    <mergeCell ref="D88:D102"/>
    <mergeCell ref="F72:F86"/>
    <mergeCell ref="G72:G86"/>
    <mergeCell ref="H72:H86"/>
    <mergeCell ref="I72:I86"/>
    <mergeCell ref="J72:J86"/>
    <mergeCell ref="A72:A86"/>
    <mergeCell ref="B72:B86"/>
    <mergeCell ref="C72:C86"/>
    <mergeCell ref="D72:D86"/>
    <mergeCell ref="J40:J54"/>
    <mergeCell ref="A40:A54"/>
    <mergeCell ref="B40:B54"/>
    <mergeCell ref="C40:C54"/>
    <mergeCell ref="D40:D54"/>
    <mergeCell ref="F56:F70"/>
    <mergeCell ref="G56:G70"/>
    <mergeCell ref="H56:H70"/>
    <mergeCell ref="I56:I70"/>
    <mergeCell ref="J56:J70"/>
    <mergeCell ref="A56:A70"/>
    <mergeCell ref="B56:B70"/>
    <mergeCell ref="C56:C70"/>
    <mergeCell ref="D56:D70"/>
    <mergeCell ref="B8:C8"/>
    <mergeCell ref="B9:C9"/>
    <mergeCell ref="B10:C10"/>
    <mergeCell ref="B11:C11"/>
    <mergeCell ref="B12:C12"/>
    <mergeCell ref="F40:F54"/>
    <mergeCell ref="G40:G54"/>
    <mergeCell ref="H40:H54"/>
    <mergeCell ref="I40:I54"/>
    <mergeCell ref="I24:I38"/>
    <mergeCell ref="J24:J38"/>
    <mergeCell ref="A24:A38"/>
    <mergeCell ref="B24:B38"/>
    <mergeCell ref="C24:C38"/>
    <mergeCell ref="D24:D38"/>
    <mergeCell ref="F24:F38"/>
    <mergeCell ref="G24:G38"/>
    <mergeCell ref="B13:C13"/>
    <mergeCell ref="B17:C17"/>
    <mergeCell ref="B18:C21"/>
    <mergeCell ref="H24:H38"/>
  </mergeCells>
  <conditionalFormatting sqref="L24:L38">
    <cfRule type="cellIs" dxfId="347" priority="72" operator="equal">
      <formula>0</formula>
    </cfRule>
  </conditionalFormatting>
  <conditionalFormatting sqref="L40:L54">
    <cfRule type="cellIs" dxfId="346" priority="70" operator="equal">
      <formula>0</formula>
    </cfRule>
  </conditionalFormatting>
  <conditionalFormatting sqref="L56:L70">
    <cfRule type="cellIs" dxfId="345" priority="68" operator="equal">
      <formula>0</formula>
    </cfRule>
  </conditionalFormatting>
  <conditionalFormatting sqref="L72:L86">
    <cfRule type="cellIs" dxfId="344" priority="66" operator="equal">
      <formula>0</formula>
    </cfRule>
  </conditionalFormatting>
  <conditionalFormatting sqref="L88:L102">
    <cfRule type="cellIs" dxfId="343" priority="64" operator="equal">
      <formula>0</formula>
    </cfRule>
  </conditionalFormatting>
  <conditionalFormatting sqref="L104:L118">
    <cfRule type="cellIs" dxfId="342" priority="62" operator="equal">
      <formula>0</formula>
    </cfRule>
  </conditionalFormatting>
  <conditionalFormatting sqref="L120:L134">
    <cfRule type="cellIs" dxfId="341" priority="60" operator="equal">
      <formula>0</formula>
    </cfRule>
  </conditionalFormatting>
  <conditionalFormatting sqref="L136:L150">
    <cfRule type="cellIs" dxfId="340" priority="58" operator="equal">
      <formula>0</formula>
    </cfRule>
  </conditionalFormatting>
  <conditionalFormatting sqref="L152:L166">
    <cfRule type="cellIs" dxfId="339" priority="56" operator="equal">
      <formula>0</formula>
    </cfRule>
  </conditionalFormatting>
  <conditionalFormatting sqref="L168:L182">
    <cfRule type="cellIs" dxfId="338" priority="54" operator="equal">
      <formula>0</formula>
    </cfRule>
  </conditionalFormatting>
  <conditionalFormatting sqref="L184:L198">
    <cfRule type="cellIs" dxfId="337" priority="52" operator="equal">
      <formula>0</formula>
    </cfRule>
  </conditionalFormatting>
  <conditionalFormatting sqref="L200:L214">
    <cfRule type="cellIs" dxfId="336" priority="50" operator="equal">
      <formula>0</formula>
    </cfRule>
  </conditionalFormatting>
  <conditionalFormatting sqref="L216:L230">
    <cfRule type="cellIs" dxfId="335" priority="48" operator="equal">
      <formula>0</formula>
    </cfRule>
  </conditionalFormatting>
  <conditionalFormatting sqref="L232:L246">
    <cfRule type="cellIs" dxfId="334" priority="46" operator="equal">
      <formula>0</formula>
    </cfRule>
  </conditionalFormatting>
  <conditionalFormatting sqref="L248:L262">
    <cfRule type="cellIs" dxfId="333" priority="44" operator="equal">
      <formula>0</formula>
    </cfRule>
  </conditionalFormatting>
  <conditionalFormatting sqref="L264:L278">
    <cfRule type="cellIs" dxfId="332" priority="42" operator="equal">
      <formula>0</formula>
    </cfRule>
  </conditionalFormatting>
  <conditionalFormatting sqref="L280:L294">
    <cfRule type="cellIs" dxfId="331" priority="40" operator="equal">
      <formula>0</formula>
    </cfRule>
  </conditionalFormatting>
  <conditionalFormatting sqref="L296:L310">
    <cfRule type="cellIs" dxfId="330" priority="38" operator="equal">
      <formula>0</formula>
    </cfRule>
  </conditionalFormatting>
  <conditionalFormatting sqref="L312:L326">
    <cfRule type="cellIs" dxfId="329" priority="36" operator="equal">
      <formula>0</formula>
    </cfRule>
  </conditionalFormatting>
  <conditionalFormatting sqref="L328:L342">
    <cfRule type="cellIs" dxfId="328" priority="34" operator="equal">
      <formula>0</formula>
    </cfRule>
  </conditionalFormatting>
  <conditionalFormatting sqref="L344:L358">
    <cfRule type="cellIs" dxfId="327" priority="32" operator="equal">
      <formula>0</formula>
    </cfRule>
  </conditionalFormatting>
  <conditionalFormatting sqref="L360:L374">
    <cfRule type="cellIs" dxfId="326" priority="30" operator="equal">
      <formula>0</formula>
    </cfRule>
  </conditionalFormatting>
  <conditionalFormatting sqref="L376:L390">
    <cfRule type="cellIs" dxfId="325" priority="28" operator="equal">
      <formula>0</formula>
    </cfRule>
  </conditionalFormatting>
  <conditionalFormatting sqref="L392:L406">
    <cfRule type="cellIs" dxfId="324" priority="26" operator="equal">
      <formula>0</formula>
    </cfRule>
  </conditionalFormatting>
  <conditionalFormatting sqref="L408:L422">
    <cfRule type="cellIs" dxfId="323" priority="24" operator="equal">
      <formula>0</formula>
    </cfRule>
  </conditionalFormatting>
  <conditionalFormatting sqref="L424:L438">
    <cfRule type="cellIs" dxfId="322" priority="22" operator="equal">
      <formula>0</formula>
    </cfRule>
  </conditionalFormatting>
  <conditionalFormatting sqref="L440:L454">
    <cfRule type="cellIs" dxfId="321" priority="20" operator="equal">
      <formula>0</formula>
    </cfRule>
  </conditionalFormatting>
  <conditionalFormatting sqref="L456:L470">
    <cfRule type="cellIs" dxfId="320" priority="18" operator="equal">
      <formula>0</formula>
    </cfRule>
  </conditionalFormatting>
  <conditionalFormatting sqref="L472:L486">
    <cfRule type="cellIs" dxfId="319" priority="16" operator="equal">
      <formula>0</formula>
    </cfRule>
  </conditionalFormatting>
  <conditionalFormatting sqref="L488:L502">
    <cfRule type="cellIs" dxfId="318" priority="14" operator="equal">
      <formula>0</formula>
    </cfRule>
  </conditionalFormatting>
  <conditionalFormatting sqref="L504:L518">
    <cfRule type="cellIs" dxfId="317" priority="12" operator="equal">
      <formula>0</formula>
    </cfRule>
  </conditionalFormatting>
  <conditionalFormatting sqref="L520:L534">
    <cfRule type="cellIs" dxfId="316" priority="10" operator="equal">
      <formula>0</formula>
    </cfRule>
  </conditionalFormatting>
  <conditionalFormatting sqref="L536:L550">
    <cfRule type="cellIs" dxfId="315" priority="8" operator="equal">
      <formula>0</formula>
    </cfRule>
  </conditionalFormatting>
  <conditionalFormatting sqref="L552:L566">
    <cfRule type="cellIs" dxfId="314" priority="6" operator="equal">
      <formula>0</formula>
    </cfRule>
  </conditionalFormatting>
  <conditionalFormatting sqref="L568:L582">
    <cfRule type="cellIs" dxfId="313" priority="4" operator="equal">
      <formula>0</formula>
    </cfRule>
  </conditionalFormatting>
  <conditionalFormatting sqref="Q24:Q38">
    <cfRule type="cellIs" dxfId="312" priority="71" operator="equal">
      <formula>0</formula>
    </cfRule>
  </conditionalFormatting>
  <conditionalFormatting sqref="Q40:Q54">
    <cfRule type="cellIs" dxfId="311" priority="69" operator="equal">
      <formula>0</formula>
    </cfRule>
  </conditionalFormatting>
  <conditionalFormatting sqref="Q56:Q70">
    <cfRule type="cellIs" dxfId="310" priority="67" operator="equal">
      <formula>0</formula>
    </cfRule>
  </conditionalFormatting>
  <conditionalFormatting sqref="Q72:Q86">
    <cfRule type="cellIs" dxfId="309" priority="65" operator="equal">
      <formula>0</formula>
    </cfRule>
  </conditionalFormatting>
  <conditionalFormatting sqref="Q88:Q102">
    <cfRule type="cellIs" dxfId="308" priority="63" operator="equal">
      <formula>0</formula>
    </cfRule>
  </conditionalFormatting>
  <conditionalFormatting sqref="Q104:Q118">
    <cfRule type="cellIs" dxfId="307" priority="61" operator="equal">
      <formula>0</formula>
    </cfRule>
  </conditionalFormatting>
  <conditionalFormatting sqref="Q120:Q134">
    <cfRule type="cellIs" dxfId="306" priority="59" operator="equal">
      <formula>0</formula>
    </cfRule>
  </conditionalFormatting>
  <conditionalFormatting sqref="Q136:Q150">
    <cfRule type="cellIs" dxfId="305" priority="57" operator="equal">
      <formula>0</formula>
    </cfRule>
  </conditionalFormatting>
  <conditionalFormatting sqref="Q152:Q166">
    <cfRule type="cellIs" dxfId="304" priority="55" operator="equal">
      <formula>0</formula>
    </cfRule>
  </conditionalFormatting>
  <conditionalFormatting sqref="Q168:Q182">
    <cfRule type="cellIs" dxfId="303" priority="53" operator="equal">
      <formula>0</formula>
    </cfRule>
  </conditionalFormatting>
  <conditionalFormatting sqref="Q184:Q198">
    <cfRule type="cellIs" dxfId="302" priority="51" operator="equal">
      <formula>0</formula>
    </cfRule>
  </conditionalFormatting>
  <conditionalFormatting sqref="Q200:Q214">
    <cfRule type="cellIs" dxfId="301" priority="49" operator="equal">
      <formula>0</formula>
    </cfRule>
  </conditionalFormatting>
  <conditionalFormatting sqref="Q216:Q230">
    <cfRule type="cellIs" dxfId="300" priority="47" operator="equal">
      <formula>0</formula>
    </cfRule>
  </conditionalFormatting>
  <conditionalFormatting sqref="Q232:Q246">
    <cfRule type="cellIs" dxfId="299" priority="45" operator="equal">
      <formula>0</formula>
    </cfRule>
  </conditionalFormatting>
  <conditionalFormatting sqref="Q248:Q262">
    <cfRule type="cellIs" dxfId="298" priority="43" operator="equal">
      <formula>0</formula>
    </cfRule>
  </conditionalFormatting>
  <conditionalFormatting sqref="Q264:Q278">
    <cfRule type="cellIs" dxfId="297" priority="41" operator="equal">
      <formula>0</formula>
    </cfRule>
  </conditionalFormatting>
  <conditionalFormatting sqref="Q280:Q294">
    <cfRule type="cellIs" dxfId="296" priority="39" operator="equal">
      <formula>0</formula>
    </cfRule>
  </conditionalFormatting>
  <conditionalFormatting sqref="Q296:Q310">
    <cfRule type="cellIs" dxfId="295" priority="37" operator="equal">
      <formula>0</formula>
    </cfRule>
  </conditionalFormatting>
  <conditionalFormatting sqref="Q312:Q326">
    <cfRule type="cellIs" dxfId="294" priority="35" operator="equal">
      <formula>0</formula>
    </cfRule>
  </conditionalFormatting>
  <conditionalFormatting sqref="Q328:Q342">
    <cfRule type="cellIs" dxfId="293" priority="33" operator="equal">
      <formula>0</formula>
    </cfRule>
  </conditionalFormatting>
  <conditionalFormatting sqref="Q344:Q358">
    <cfRule type="cellIs" dxfId="292" priority="31" operator="equal">
      <formula>0</formula>
    </cfRule>
  </conditionalFormatting>
  <conditionalFormatting sqref="Q360:Q374">
    <cfRule type="cellIs" dxfId="291" priority="29" operator="equal">
      <formula>0</formula>
    </cfRule>
  </conditionalFormatting>
  <conditionalFormatting sqref="Q376:Q390">
    <cfRule type="cellIs" dxfId="290" priority="27" operator="equal">
      <formula>0</formula>
    </cfRule>
  </conditionalFormatting>
  <conditionalFormatting sqref="Q392:Q406">
    <cfRule type="cellIs" dxfId="289" priority="25" operator="equal">
      <formula>0</formula>
    </cfRule>
  </conditionalFormatting>
  <conditionalFormatting sqref="Q408:Q422">
    <cfRule type="cellIs" dxfId="288" priority="23" operator="equal">
      <formula>0</formula>
    </cfRule>
  </conditionalFormatting>
  <conditionalFormatting sqref="Q424:Q438">
    <cfRule type="cellIs" dxfId="287" priority="21" operator="equal">
      <formula>0</formula>
    </cfRule>
  </conditionalFormatting>
  <conditionalFormatting sqref="Q440:Q454">
    <cfRule type="cellIs" dxfId="286" priority="19" operator="equal">
      <formula>0</formula>
    </cfRule>
  </conditionalFormatting>
  <conditionalFormatting sqref="Q456:Q470">
    <cfRule type="cellIs" dxfId="285" priority="17" operator="equal">
      <formula>0</formula>
    </cfRule>
  </conditionalFormatting>
  <conditionalFormatting sqref="Q472:Q486">
    <cfRule type="cellIs" dxfId="284" priority="15" operator="equal">
      <formula>0</formula>
    </cfRule>
  </conditionalFormatting>
  <conditionalFormatting sqref="Q488:Q502">
    <cfRule type="cellIs" dxfId="283" priority="13" operator="equal">
      <formula>0</formula>
    </cfRule>
  </conditionalFormatting>
  <conditionalFormatting sqref="Q504:Q518">
    <cfRule type="cellIs" dxfId="282" priority="11" operator="equal">
      <formula>0</formula>
    </cfRule>
  </conditionalFormatting>
  <conditionalFormatting sqref="Q520:Q534">
    <cfRule type="cellIs" dxfId="281" priority="9" operator="equal">
      <formula>0</formula>
    </cfRule>
  </conditionalFormatting>
  <conditionalFormatting sqref="Q536:Q550">
    <cfRule type="cellIs" dxfId="280" priority="7" operator="equal">
      <formula>0</formula>
    </cfRule>
  </conditionalFormatting>
  <conditionalFormatting sqref="Q552:Q566">
    <cfRule type="cellIs" dxfId="279" priority="5" operator="equal">
      <formula>0</formula>
    </cfRule>
  </conditionalFormatting>
  <conditionalFormatting sqref="Q568:Q582">
    <cfRule type="cellIs" dxfId="278" priority="3" operator="equal">
      <formula>0</formula>
    </cfRule>
  </conditionalFormatting>
  <hyperlinks>
    <hyperlink ref="J24" r:id="rId1" display="https://nova-tex.ru/" xr:uid="{00000000-0004-0000-0100-000002000000}"/>
    <hyperlink ref="J24:J38" r:id="rId2" display="WEB-Сайт" xr:uid="{BEF9F211-EABB-4B60-8BA6-EB32A83F0F75}"/>
    <hyperlink ref="J40" r:id="rId3" display="https://nova-tex.ru/" xr:uid="{F5C00AA6-CA74-430C-AE31-5A30A98BEF3F}"/>
    <hyperlink ref="J40:J54" r:id="rId4" display="WEB-Сайт" xr:uid="{4CBF58C5-3254-4354-8BD0-F66BD36E01F8}"/>
    <hyperlink ref="J56" r:id="rId5" display="https://nova-tex.ru/" xr:uid="{47F43DA4-FEE2-4650-8524-444217197FF6}"/>
    <hyperlink ref="J56:J70" r:id="rId6" display="WEB-Сайт" xr:uid="{B7F33A5A-B765-48EA-AF4B-A9DC2D8B9055}"/>
    <hyperlink ref="J72" r:id="rId7" display="https://nova-tex.ru/" xr:uid="{EE2EC508-11E8-4669-BBE7-790263780352}"/>
    <hyperlink ref="J72:J86" r:id="rId8" display="WEB-Сайт" xr:uid="{5FEDF034-148C-43C3-8D5C-0F5BD98DF09A}"/>
    <hyperlink ref="J88" r:id="rId9" display="https://nova-tex.ru/" xr:uid="{3465AEFB-3763-401B-8755-65B0FB0C98DE}"/>
    <hyperlink ref="J88:J102" r:id="rId10" display="WEB-Сайт" xr:uid="{6BEACAA3-A66E-44E8-8E29-A09E1778A5F2}"/>
    <hyperlink ref="J104" r:id="rId11" display="https://nova-tex.ru/" xr:uid="{CB20DF67-3DC0-42FA-899D-E59CBF9F9263}"/>
    <hyperlink ref="J104:J118" r:id="rId12" display="WEB-Сайт" xr:uid="{F0633B3C-2E22-4878-B09C-16F1BCA562B6}"/>
    <hyperlink ref="J120" r:id="rId13" display="https://nova-tex.ru/" xr:uid="{D8D07A5F-A14F-4080-B8EB-1B5A7EF49580}"/>
    <hyperlink ref="J120:J134" r:id="rId14" display="WEB-Сайт" xr:uid="{BB20B4A6-754C-464E-B6F9-2F5B8569C531}"/>
    <hyperlink ref="J136" r:id="rId15" display="https://nova-tex.ru/" xr:uid="{C5B3E315-3977-4D50-A5B4-E104EDD382FF}"/>
    <hyperlink ref="J136:J150" r:id="rId16" display="WEB-Сайт" xr:uid="{F74DCF21-37EB-489A-AE67-9BA4F9B02D85}"/>
    <hyperlink ref="J152" r:id="rId17" display="https://nova-tex.ru/" xr:uid="{8D009CCC-688C-416E-9C8B-CB59FFD61BB6}"/>
    <hyperlink ref="J152:J166" r:id="rId18" display="WEB-Сайт" xr:uid="{9D6657BD-F84E-4055-951B-3B459FC7BFD6}"/>
    <hyperlink ref="J168" r:id="rId19" display="https://nova-tex.ru/" xr:uid="{BE07ED44-1560-44F1-9F44-550009DFC027}"/>
    <hyperlink ref="J168:J182" r:id="rId20" display="WEB-Сайт" xr:uid="{01528E8D-8153-4AAD-9328-8575A80AB86A}"/>
    <hyperlink ref="J184" r:id="rId21" display="https://nova-tex.ru/" xr:uid="{96054975-D6DF-4386-87D7-D26AB9A3E9BE}"/>
    <hyperlink ref="J184:J198" r:id="rId22" display="WEB-Сайт" xr:uid="{F6E223F1-85A6-4327-B5CE-F8E1511586D9}"/>
    <hyperlink ref="J200" r:id="rId23" display="https://nova-tex.ru/" xr:uid="{BE0F5DA1-A283-40A2-9473-1F71C9A2721F}"/>
    <hyperlink ref="J200:J214" r:id="rId24" display="WEB-Сайт" xr:uid="{34CD04F7-6127-45FB-B5D3-5939E7D7193B}"/>
    <hyperlink ref="J216" r:id="rId25" display="https://nova-tex.ru/" xr:uid="{A6E3003B-CD53-4B89-9598-8E4B7B857A1D}"/>
    <hyperlink ref="J216:J230" r:id="rId26" display="WEB-Сайт" xr:uid="{A4E45A4D-47B2-4F8A-B228-A00BB6DA425E}"/>
    <hyperlink ref="J232" r:id="rId27" display="https://nova-tex.ru/" xr:uid="{77DFCE21-51C3-4F9D-BBBC-C75FCC1D7040}"/>
    <hyperlink ref="J232:J246" r:id="rId28" display="WEB-Сайт" xr:uid="{11A8128D-E806-44C4-A610-9C15C440628C}"/>
    <hyperlink ref="J248" r:id="rId29" display="https://nova-tex.ru/" xr:uid="{2249C95F-15F9-4335-A032-F21C7E2A9828}"/>
    <hyperlink ref="J248:J262" r:id="rId30" display="WEB-Сайт" xr:uid="{FB0FF6E8-A33C-4BF1-8116-B92DC802B15E}"/>
    <hyperlink ref="J264" r:id="rId31" display="https://nova-tex.ru/" xr:uid="{BC0D97F3-E39D-48E8-814A-6561EAB4DD6A}"/>
    <hyperlink ref="J264:J278" r:id="rId32" display="WEB-Сайт" xr:uid="{064323F2-B7FE-4B21-8FBC-6C102B1A0D89}"/>
    <hyperlink ref="J280" r:id="rId33" display="https://nova-tex.ru/" xr:uid="{A60613FB-B466-4590-9CDD-9792F76D8EA8}"/>
    <hyperlink ref="J280:J294" r:id="rId34" display="WEB-Сайт" xr:uid="{4532481D-5F59-48FF-890C-3A8164388038}"/>
    <hyperlink ref="J296" r:id="rId35" display="https://nova-tex.ru/" xr:uid="{13454C2D-53A3-48E9-B487-8C35B3E6C137}"/>
    <hyperlink ref="J296:J310" r:id="rId36" display="WEB-Сайт" xr:uid="{4C9623B7-6877-4525-A606-AB1F16BF4326}"/>
    <hyperlink ref="J312" r:id="rId37" display="https://nova-tex.ru/" xr:uid="{898DF07B-8351-42CF-87C8-BDB808D46229}"/>
    <hyperlink ref="J312:J326" r:id="rId38" display="WEB-Сайт" xr:uid="{7560345D-BC12-4F7D-BE68-15AEB896C284}"/>
    <hyperlink ref="J328" r:id="rId39" display="https://nova-tex.ru/" xr:uid="{DD73C1A6-D4B9-49A8-BB23-265756DB95DD}"/>
    <hyperlink ref="J328:J342" r:id="rId40" display="WEB-Сайт" xr:uid="{6A67DE55-DBAA-485F-902C-112A2B91551E}"/>
    <hyperlink ref="J344" r:id="rId41" display="https://nova-tex.ru/" xr:uid="{20E3ABA0-C4E4-4ECB-8A1A-2FFB1FC4AE64}"/>
    <hyperlink ref="J344:J358" r:id="rId42" display="WEB-Сайт" xr:uid="{2ADE1716-F667-4774-9DB1-EC83300E35A2}"/>
    <hyperlink ref="J360" r:id="rId43" display="https://nova-tex.ru/" xr:uid="{B5193160-4117-4377-B84C-BE33CBDCAB15}"/>
    <hyperlink ref="J360:J374" r:id="rId44" display="WEB-Сайт" xr:uid="{D75E2E60-761E-40A2-A07A-A7A04ECDB2B2}"/>
    <hyperlink ref="J376" r:id="rId45" display="https://nova-tex.ru/" xr:uid="{C6B5E05C-FAB4-4CD7-9ACD-8E53EB9994C8}"/>
    <hyperlink ref="J376:J390" r:id="rId46" display="WEB-Сайт" xr:uid="{FF351F99-A516-44FB-AE1F-CF1F2CA741CC}"/>
    <hyperlink ref="J392" r:id="rId47" display="https://nova-tex.ru/" xr:uid="{E9312E40-24C6-4093-A3BB-BF0FB69128D6}"/>
    <hyperlink ref="J392:J406" r:id="rId48" display="WEB-Сайт" xr:uid="{74DA81B6-BECF-4EC2-B5ED-E9313B554C73}"/>
    <hyperlink ref="J408" r:id="rId49" display="https://nova-tex.ru/" xr:uid="{FFB1D53D-65A2-4377-AF6F-883280995A2F}"/>
    <hyperlink ref="J408:J422" r:id="rId50" display="WEB-Сайт" xr:uid="{6B267606-FB54-4134-AA1E-8AA942E86DEB}"/>
    <hyperlink ref="J424" r:id="rId51" display="https://nova-tex.ru/" xr:uid="{4857703B-49AD-4655-BB67-534AF0241621}"/>
    <hyperlink ref="J424:J438" r:id="rId52" display="WEB-Сайт" xr:uid="{EE6CB46D-E570-4698-80B1-564FE326E101}"/>
    <hyperlink ref="J440" r:id="rId53" display="https://nova-tex.ru/" xr:uid="{CC1D1D53-5624-4B00-BF71-2B29A964ADEA}"/>
    <hyperlink ref="J440:J454" r:id="rId54" display="WEB-Сайт" xr:uid="{AE268FD8-233E-4114-82AA-8785DCD0EF81}"/>
    <hyperlink ref="J456" r:id="rId55" display="https://nova-tex.ru/" xr:uid="{88E662C9-0D97-4AA9-9F15-EA578C5EF9A3}"/>
    <hyperlink ref="J456:J470" r:id="rId56" display="WEB-Сайт" xr:uid="{F0CEB1FD-0B1E-4B98-80C3-5DBC90DFD4FE}"/>
    <hyperlink ref="J472" r:id="rId57" display="https://nova-tex.ru/" xr:uid="{5E5A048B-F57B-47DD-9132-577BB76D249E}"/>
    <hyperlink ref="J472:J486" r:id="rId58" display="WEB-Сайт" xr:uid="{A2B2668D-2B30-4835-9A08-0659CE15AD77}"/>
    <hyperlink ref="J488" r:id="rId59" display="https://nova-tex.ru/" xr:uid="{E5C807F3-22B9-4831-9B8C-8B27ED66E068}"/>
    <hyperlink ref="J488:J502" r:id="rId60" display="WEB-Сайт" xr:uid="{19410DFC-E441-40CD-BB38-166C98FFCF9E}"/>
    <hyperlink ref="J504" r:id="rId61" display="https://nova-tex.ru/" xr:uid="{21ECADB0-4156-4822-9966-C596BC771B7F}"/>
    <hyperlink ref="J504:J518" r:id="rId62" display="WEB-Сайт" xr:uid="{B576B8C4-DA6C-4BC8-B521-70C7C4872073}"/>
    <hyperlink ref="J520" r:id="rId63" display="https://nova-tex.ru/" xr:uid="{154A5510-462D-430F-89AE-A275444B18CD}"/>
    <hyperlink ref="J520:J534" r:id="rId64" display="WEB-Сайт" xr:uid="{9FB14E4E-A25C-41B7-A218-36312C7E4966}"/>
    <hyperlink ref="J536" r:id="rId65" display="https://nova-tex.ru/" xr:uid="{688A882F-7C38-4F22-8E4C-77B088D39171}"/>
    <hyperlink ref="J536:J550" r:id="rId66" display="WEB-Сайт" xr:uid="{6F774CEE-1378-436B-B388-3C1A0D91EB95}"/>
    <hyperlink ref="J552" r:id="rId67" display="https://nova-tex.ru/" xr:uid="{F731816C-3600-4FD4-B19B-973B29D9644A}"/>
    <hyperlink ref="J552:J566" r:id="rId68" display="WEB-Сайт" xr:uid="{B64E934B-4411-41D8-AD17-E13C6EA33DA4}"/>
    <hyperlink ref="J568" r:id="rId69" display="https://nova-tex.ru/" xr:uid="{3D0550E1-1869-4C3D-B906-372BDCB267AA}"/>
    <hyperlink ref="J568:J582" r:id="rId70" display="WEB-Сайт" xr:uid="{5CDEE0E0-B084-4CEC-96B5-C0556A51E894}"/>
  </hyperlinks>
  <pageMargins left="0.7" right="0.7" top="0.75" bottom="0.75" header="0.3" footer="0.3"/>
  <pageSetup paperSize="9" scale="18" orientation="landscape" r:id="rId71"/>
  <drawing r:id="rId7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tabColor theme="0" tint="-4.9989318521683403E-2"/>
  </sheetPr>
  <dimension ref="A1:AC855"/>
  <sheetViews>
    <sheetView topLeftCell="A26" zoomScale="25" zoomScaleNormal="25" zoomScaleSheetLayoutView="40" workbookViewId="0"/>
  </sheetViews>
  <sheetFormatPr defaultColWidth="25.83203125" defaultRowHeight="26.25"/>
  <cols>
    <col min="1" max="1" width="21.33203125" customWidth="1"/>
    <col min="2" max="3" width="50.83203125" customWidth="1"/>
    <col min="4" max="4" width="87.33203125" customWidth="1"/>
    <col min="5" max="5" width="87.33203125" hidden="1"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40.83203125" style="118" hidden="1" customWidth="1"/>
    <col min="15" max="17" width="40.83203125" customWidth="1"/>
    <col min="18" max="18" width="40.83203125" hidden="1" customWidth="1"/>
    <col min="19" max="19" width="40.83203125" customWidth="1"/>
    <col min="20" max="20" width="40.83203125" hidden="1" customWidth="1"/>
    <col min="21" max="21" width="54.83203125" style="102" hidden="1" customWidth="1"/>
    <col min="22" max="22" width="57.83203125" style="102" hidden="1" customWidth="1"/>
    <col min="23" max="24" width="57.83203125" style="102" customWidth="1"/>
    <col min="25" max="25" width="28.1640625" style="103" hidden="1" customWidth="1"/>
    <col min="26" max="26" width="31" style="5" hidden="1" customWidth="1"/>
    <col min="27" max="27" width="40.5" style="5" hidden="1" customWidth="1"/>
    <col min="28" max="28" width="0" hidden="1" customWidth="1"/>
  </cols>
  <sheetData>
    <row r="1" spans="1:27" ht="408" customHeight="1">
      <c r="A1" s="3"/>
      <c r="B1" s="4"/>
      <c r="C1" s="4"/>
      <c r="D1" s="4"/>
      <c r="E1" s="4"/>
      <c r="F1" s="4"/>
      <c r="G1" s="4"/>
      <c r="I1" s="4"/>
      <c r="J1" s="4"/>
      <c r="K1" s="5"/>
    </row>
    <row r="2" spans="1:27" ht="83.25" customHeight="1">
      <c r="A2" s="6"/>
      <c r="B2" s="5"/>
      <c r="C2" s="5"/>
      <c r="D2" s="5"/>
      <c r="E2" s="5"/>
      <c r="F2" s="5"/>
      <c r="G2" s="5"/>
      <c r="H2" s="5"/>
      <c r="I2" s="5"/>
      <c r="J2" s="5"/>
      <c r="K2" s="5"/>
    </row>
    <row r="3" spans="1:27" ht="83.25" customHeight="1">
      <c r="A3" s="6"/>
      <c r="B3" s="5"/>
      <c r="C3" s="5"/>
      <c r="D3" s="5"/>
      <c r="E3" s="5"/>
      <c r="F3" s="5"/>
      <c r="G3" s="5"/>
      <c r="H3" s="5"/>
      <c r="I3" s="5"/>
      <c r="J3" s="5"/>
      <c r="K3" s="5"/>
      <c r="AA3" s="5" t="e">
        <f>IF(O24=СторЦена,M24*P24,)</f>
        <v>#NAME?</v>
      </c>
    </row>
    <row r="4" spans="1:27" ht="83.25" customHeight="1">
      <c r="A4" s="6"/>
      <c r="B4" s="5"/>
      <c r="C4" s="5"/>
      <c r="D4" s="5"/>
      <c r="E4" s="5"/>
      <c r="F4" s="5"/>
      <c r="G4" s="5"/>
      <c r="H4" s="5"/>
      <c r="I4" s="5"/>
      <c r="J4" s="5"/>
      <c r="K4" s="5"/>
    </row>
    <row r="5" spans="1:27" ht="83.25" customHeight="1">
      <c r="A5" s="6"/>
      <c r="B5" s="5"/>
      <c r="C5" s="5"/>
      <c r="D5" s="5"/>
      <c r="E5" s="5"/>
      <c r="F5" s="5"/>
      <c r="G5" s="5"/>
      <c r="H5" s="5"/>
      <c r="I5" s="5"/>
      <c r="J5" s="5"/>
      <c r="K5" s="5"/>
    </row>
    <row r="6" spans="1:27" ht="28.5" customHeight="1">
      <c r="A6" s="6"/>
      <c r="B6" s="5"/>
      <c r="C6" s="5"/>
      <c r="D6" s="5"/>
      <c r="E6" s="5"/>
      <c r="F6" s="5"/>
      <c r="G6" s="5"/>
      <c r="H6" s="5"/>
      <c r="I6" s="5"/>
      <c r="J6" s="5"/>
      <c r="K6" s="5"/>
    </row>
    <row r="7" spans="1:27" ht="27">
      <c r="A7" s="6"/>
      <c r="B7" s="7"/>
      <c r="C7" s="7"/>
      <c r="D7" s="7"/>
      <c r="E7" s="7"/>
      <c r="F7" s="7"/>
      <c r="G7" s="5"/>
      <c r="H7" s="5"/>
      <c r="I7" s="7"/>
      <c r="J7" s="8"/>
      <c r="K7" s="5"/>
    </row>
    <row r="8" spans="1:27" ht="50.1" customHeight="1">
      <c r="A8" s="6"/>
      <c r="B8" s="191"/>
      <c r="C8" s="192"/>
      <c r="D8" s="1"/>
      <c r="E8" s="138"/>
      <c r="F8" s="138"/>
      <c r="G8" s="5"/>
      <c r="H8" s="5"/>
      <c r="I8" s="9"/>
      <c r="J8" s="10"/>
      <c r="K8" s="5"/>
    </row>
    <row r="9" spans="1:27" ht="409.5" customHeight="1">
      <c r="A9" s="6"/>
      <c r="B9" s="180"/>
      <c r="C9" s="181"/>
      <c r="D9" s="11"/>
      <c r="E9" s="136"/>
      <c r="F9" s="137"/>
      <c r="G9" s="5"/>
      <c r="H9" s="5"/>
      <c r="I9" s="9"/>
      <c r="J9" s="12"/>
      <c r="K9" s="5"/>
    </row>
    <row r="10" spans="1:27" ht="409.5" customHeight="1">
      <c r="A10" s="6"/>
      <c r="B10" s="180"/>
      <c r="C10" s="181"/>
      <c r="D10" s="11"/>
      <c r="E10" s="136"/>
      <c r="F10" s="137"/>
      <c r="G10" s="5"/>
      <c r="H10" s="5"/>
      <c r="I10" s="13"/>
      <c r="J10" s="14"/>
      <c r="K10" s="5"/>
    </row>
    <row r="11" spans="1:27" ht="50.1" customHeight="1">
      <c r="A11" s="6"/>
      <c r="B11" s="180"/>
      <c r="C11" s="181"/>
      <c r="D11" s="11"/>
      <c r="E11" s="136"/>
      <c r="F11" s="137"/>
      <c r="G11" s="5"/>
      <c r="H11" s="5"/>
      <c r="I11" s="9"/>
      <c r="J11" s="14"/>
      <c r="K11" s="5"/>
    </row>
    <row r="12" spans="1:27" ht="50.1" customHeight="1">
      <c r="A12" s="6"/>
      <c r="B12" s="180"/>
      <c r="C12" s="181"/>
      <c r="D12" s="11"/>
      <c r="E12" s="136"/>
      <c r="F12" s="137"/>
      <c r="G12" s="5"/>
      <c r="H12" s="5"/>
      <c r="I12" s="2"/>
      <c r="J12" s="14"/>
      <c r="K12" s="5"/>
    </row>
    <row r="13" spans="1:27" ht="50.1" customHeight="1">
      <c r="A13" s="6"/>
      <c r="B13" s="180"/>
      <c r="C13" s="181"/>
      <c r="D13" s="11"/>
      <c r="E13" s="136"/>
      <c r="F13" s="137"/>
      <c r="G13" s="5"/>
      <c r="H13" s="5"/>
      <c r="I13" s="2"/>
      <c r="J13" s="14"/>
      <c r="K13" s="5"/>
    </row>
    <row r="14" spans="1:27" ht="409.5" customHeight="1">
      <c r="A14" s="6"/>
      <c r="B14" s="5"/>
      <c r="C14" s="5"/>
      <c r="D14" s="5"/>
      <c r="E14" s="5"/>
      <c r="F14" s="5"/>
      <c r="G14" s="5"/>
      <c r="H14" s="5"/>
      <c r="I14" s="15"/>
      <c r="J14" s="12"/>
      <c r="K14" s="5"/>
    </row>
    <row r="15" spans="1:27" ht="50.1" customHeight="1">
      <c r="A15" s="6"/>
      <c r="B15" s="5"/>
      <c r="C15" s="5"/>
      <c r="D15" s="5"/>
      <c r="E15" s="5"/>
      <c r="F15" s="5"/>
      <c r="G15" s="5"/>
      <c r="H15" s="5"/>
      <c r="I15" s="15"/>
      <c r="J15" s="16"/>
      <c r="K15" s="5"/>
    </row>
    <row r="16" spans="1:27" ht="50.1" customHeight="1">
      <c r="A16" s="6"/>
      <c r="B16" s="5"/>
      <c r="C16" s="17"/>
      <c r="D16" s="17"/>
      <c r="E16" s="17"/>
      <c r="F16" s="17"/>
      <c r="G16" s="18"/>
      <c r="H16" s="19"/>
      <c r="I16" s="15"/>
      <c r="J16" s="20"/>
      <c r="K16" s="5"/>
    </row>
    <row r="17" spans="1:29" ht="50.1" customHeight="1">
      <c r="A17" s="6"/>
      <c r="B17" s="182"/>
      <c r="C17" s="182"/>
      <c r="D17" s="21"/>
      <c r="E17" s="21"/>
      <c r="F17" s="19"/>
      <c r="G17" s="5"/>
      <c r="H17" s="19"/>
      <c r="I17" s="7"/>
      <c r="J17" s="5"/>
      <c r="K17" s="5"/>
    </row>
    <row r="18" spans="1:29" ht="50.1" customHeight="1">
      <c r="A18" s="6"/>
      <c r="B18" s="183"/>
      <c r="C18" s="184"/>
      <c r="D18" s="41"/>
      <c r="E18" s="147"/>
      <c r="F18" s="140"/>
      <c r="G18" s="5"/>
      <c r="H18" s="5"/>
      <c r="I18" s="15"/>
      <c r="J18" s="24"/>
      <c r="K18" s="5"/>
    </row>
    <row r="19" spans="1:29" ht="340.5" customHeight="1" thickBot="1">
      <c r="A19" s="6"/>
      <c r="B19" s="185"/>
      <c r="C19" s="186"/>
      <c r="D19" s="26"/>
      <c r="E19" s="146"/>
      <c r="F19" s="141"/>
      <c r="G19" s="5"/>
      <c r="H19" s="5"/>
      <c r="I19" s="15"/>
      <c r="J19" s="27"/>
      <c r="K19" s="5"/>
    </row>
    <row r="20" spans="1:29" ht="49.5" hidden="1" customHeight="1" thickBot="1">
      <c r="A20" s="6"/>
      <c r="B20" s="185"/>
      <c r="C20" s="186"/>
      <c r="D20" s="26"/>
      <c r="E20" s="146"/>
      <c r="F20" s="141"/>
      <c r="G20" s="5"/>
      <c r="H20" s="5"/>
      <c r="I20" s="28"/>
      <c r="J20" s="42"/>
      <c r="K20" s="5"/>
    </row>
    <row r="21" spans="1:29" ht="49.5" hidden="1" customHeight="1" thickBot="1">
      <c r="A21" s="6"/>
      <c r="B21" s="187"/>
      <c r="C21" s="188"/>
      <c r="D21" s="43"/>
      <c r="E21" s="148"/>
      <c r="F21" s="141"/>
      <c r="G21" s="5"/>
      <c r="H21" s="5"/>
      <c r="I21" s="15"/>
      <c r="J21" s="24"/>
      <c r="K21" s="5"/>
    </row>
    <row r="22" spans="1:29" ht="49.5" hidden="1" customHeight="1" thickBot="1">
      <c r="A22" s="6"/>
      <c r="B22" s="5"/>
      <c r="C22" s="17"/>
      <c r="D22" s="17"/>
      <c r="E22" s="17"/>
      <c r="F22" s="17"/>
      <c r="G22" s="18"/>
      <c r="H22" s="5"/>
      <c r="I22" s="30"/>
      <c r="J22" s="31"/>
      <c r="K22" s="5"/>
      <c r="Z22" s="5">
        <f>SUM(Z24:Z916071)</f>
        <v>0</v>
      </c>
      <c r="AA22" s="5">
        <f>SUM(AA24:AA916071)</f>
        <v>0</v>
      </c>
    </row>
    <row r="23" spans="1:29" s="32" customFormat="1" ht="129.75" customHeight="1" thickBot="1">
      <c r="A23" s="66" t="s">
        <v>10</v>
      </c>
      <c r="B23" s="44" t="s">
        <v>7</v>
      </c>
      <c r="C23" s="44" t="s">
        <v>11</v>
      </c>
      <c r="D23" s="44" t="s">
        <v>20</v>
      </c>
      <c r="E23" s="44"/>
      <c r="F23" s="44" t="s">
        <v>12</v>
      </c>
      <c r="G23" s="44" t="s">
        <v>13</v>
      </c>
      <c r="H23" s="44" t="s">
        <v>14</v>
      </c>
      <c r="I23" s="44" t="s">
        <v>8</v>
      </c>
      <c r="J23" s="44" t="s">
        <v>18</v>
      </c>
      <c r="K23" s="44" t="s">
        <v>9</v>
      </c>
      <c r="L23" s="44" t="s">
        <v>220</v>
      </c>
      <c r="M23" s="44" t="s">
        <v>221</v>
      </c>
      <c r="N23" s="119" t="s">
        <v>65</v>
      </c>
      <c r="O23" s="44" t="s">
        <v>66</v>
      </c>
      <c r="P23" s="109" t="s">
        <v>16</v>
      </c>
      <c r="Q23" s="108" t="s">
        <v>67</v>
      </c>
      <c r="R23" s="45"/>
      <c r="S23" s="44" t="s">
        <v>17</v>
      </c>
      <c r="T23" s="44"/>
      <c r="U23" s="110" t="s">
        <v>68</v>
      </c>
      <c r="V23" s="111" t="s">
        <v>69</v>
      </c>
      <c r="W23" s="110" t="s">
        <v>68</v>
      </c>
      <c r="X23" s="111" t="s">
        <v>69</v>
      </c>
      <c r="Y23" s="105"/>
      <c r="Z23" s="105" t="s">
        <v>70</v>
      </c>
      <c r="AA23" s="105" t="s">
        <v>71</v>
      </c>
      <c r="AB23" s="111" t="s">
        <v>73</v>
      </c>
      <c r="AC23" s="111" t="s">
        <v>73</v>
      </c>
    </row>
    <row r="24" spans="1:29" ht="50.1" customHeight="1">
      <c r="A24" s="168">
        <v>53</v>
      </c>
      <c r="B24" s="168" t="s">
        <v>597</v>
      </c>
      <c r="C24" s="171" t="s">
        <v>598</v>
      </c>
      <c r="D24" s="171" t="s">
        <v>77</v>
      </c>
      <c r="E24" s="131"/>
      <c r="F24" s="193" t="s">
        <v>599</v>
      </c>
      <c r="G24" s="177" t="s">
        <v>535</v>
      </c>
      <c r="H24" s="162" t="s">
        <v>600</v>
      </c>
      <c r="I24" s="194" t="s">
        <v>601</v>
      </c>
      <c r="J24" s="165" t="s">
        <v>19</v>
      </c>
      <c r="K24" s="62" t="s">
        <v>104</v>
      </c>
      <c r="L24" s="63">
        <v>4630</v>
      </c>
      <c r="M24" s="63">
        <v>2891</v>
      </c>
      <c r="N24" s="142" t="s">
        <v>602</v>
      </c>
      <c r="O24" s="127"/>
      <c r="P24" s="100"/>
      <c r="Q24" s="63">
        <f>P24*M24</f>
        <v>0</v>
      </c>
      <c r="R24" s="64"/>
      <c r="S24" s="67">
        <v>4</v>
      </c>
      <c r="T24" s="46"/>
      <c r="U24" s="106">
        <f>IF(EXACT(O24,Y24),M24,M24*(1-'Расчет ПРЕДЗАКАЗ'!$D$10))</f>
        <v>2833.18</v>
      </c>
      <c r="V24" s="106">
        <f>P24*U24</f>
        <v>0</v>
      </c>
      <c r="W24" s="106" t="e">
        <f>IF(EXACT(O24,Y24),M24,M24*(1-#REF!))</f>
        <v>#REF!</v>
      </c>
      <c r="X24" s="106" t="e">
        <f>P24*W24</f>
        <v>#REF!</v>
      </c>
      <c r="Y24" s="107" t="s">
        <v>72</v>
      </c>
      <c r="Z24" s="103">
        <f t="shared" ref="Z24:Z38" si="0">IF(EXACT(O24,Y24),Q24,0)</f>
        <v>0</v>
      </c>
      <c r="AA24" s="103">
        <f t="shared" ref="AA24:AA38" si="1">IF(Z24=0,Q24,0)</f>
        <v>0</v>
      </c>
      <c r="AB24" s="128">
        <f>IF(U24=0,"",L24/U24-1)</f>
        <v>0.63420608644703136</v>
      </c>
      <c r="AC24" s="128" t="e">
        <f>IF(W24=0,"",L24/W24-1)</f>
        <v>#REF!</v>
      </c>
    </row>
    <row r="25" spans="1:29" ht="50.1" customHeight="1">
      <c r="A25" s="169"/>
      <c r="B25" s="169"/>
      <c r="C25" s="172"/>
      <c r="D25" s="172"/>
      <c r="E25" s="131"/>
      <c r="F25" s="175"/>
      <c r="G25" s="178"/>
      <c r="H25" s="189"/>
      <c r="I25" s="163"/>
      <c r="J25" s="166"/>
      <c r="K25" s="62"/>
      <c r="L25" s="63">
        <f t="shared" ref="L25:L38" si="2">M25-M25*30%</f>
        <v>0</v>
      </c>
      <c r="M25" s="63"/>
      <c r="N25" s="120"/>
      <c r="O25" s="127"/>
      <c r="P25" s="100"/>
      <c r="Q25" s="63">
        <f t="shared" ref="Q25:Q38" si="3">P25*M25</f>
        <v>0</v>
      </c>
      <c r="R25" s="64"/>
      <c r="S25" s="67"/>
      <c r="T25" s="46"/>
      <c r="U25" s="106">
        <f>IF(EXACT(O25,Y25),M25,M25*(1-'Расчет ПРЕДЗАКАЗ'!$D$10))</f>
        <v>0</v>
      </c>
      <c r="V25" s="106">
        <f t="shared" ref="V25:V38" si="4">P25*U25</f>
        <v>0</v>
      </c>
      <c r="W25" s="106" t="e">
        <f>IF(EXACT(O25,Y25),M25,M25*(1-#REF!))</f>
        <v>#REF!</v>
      </c>
      <c r="X25" s="106" t="e">
        <f t="shared" ref="X25:X38" si="5">P25*W25</f>
        <v>#REF!</v>
      </c>
      <c r="Y25" s="107" t="s">
        <v>72</v>
      </c>
      <c r="Z25" s="103">
        <f t="shared" si="0"/>
        <v>0</v>
      </c>
      <c r="AA25" s="103">
        <f t="shared" si="1"/>
        <v>0</v>
      </c>
      <c r="AB25" s="128" t="str">
        <f t="shared" ref="AB25:AB38" si="6">IF(U25=0,"",L25/U25-1)</f>
        <v/>
      </c>
      <c r="AC25" s="128" t="e">
        <f t="shared" ref="AC25:AC38" si="7">IF(W25=0,"",L25/W25-1)</f>
        <v>#REF!</v>
      </c>
    </row>
    <row r="26" spans="1:29" ht="50.1" customHeight="1">
      <c r="A26" s="169"/>
      <c r="B26" s="169"/>
      <c r="C26" s="172"/>
      <c r="D26" s="172"/>
      <c r="E26" s="131"/>
      <c r="F26" s="175"/>
      <c r="G26" s="178"/>
      <c r="H26" s="189"/>
      <c r="I26" s="163"/>
      <c r="J26" s="166"/>
      <c r="K26" s="62"/>
      <c r="L26" s="63">
        <f t="shared" si="2"/>
        <v>0</v>
      </c>
      <c r="M26" s="63"/>
      <c r="N26" s="120"/>
      <c r="O26" s="127"/>
      <c r="P26" s="100"/>
      <c r="Q26" s="63">
        <f t="shared" si="3"/>
        <v>0</v>
      </c>
      <c r="R26" s="64"/>
      <c r="S26" s="67"/>
      <c r="T26" s="46"/>
      <c r="U26" s="106">
        <f>IF(EXACT(O26,Y26),M26,M26*(1-'Расчет ПРЕДЗАКАЗ'!$D$10))</f>
        <v>0</v>
      </c>
      <c r="V26" s="106">
        <f t="shared" si="4"/>
        <v>0</v>
      </c>
      <c r="W26" s="106" t="e">
        <f>IF(EXACT(O26,Y26),M26,M26*(1-#REF!))</f>
        <v>#REF!</v>
      </c>
      <c r="X26" s="106" t="e">
        <f t="shared" si="5"/>
        <v>#REF!</v>
      </c>
      <c r="Y26" s="107" t="s">
        <v>72</v>
      </c>
      <c r="Z26" s="103">
        <f t="shared" si="0"/>
        <v>0</v>
      </c>
      <c r="AA26" s="103">
        <f t="shared" si="1"/>
        <v>0</v>
      </c>
      <c r="AB26" s="128" t="str">
        <f t="shared" si="6"/>
        <v/>
      </c>
      <c r="AC26" s="128" t="e">
        <f t="shared" si="7"/>
        <v>#REF!</v>
      </c>
    </row>
    <row r="27" spans="1:29" ht="50.1" customHeight="1">
      <c r="A27" s="169"/>
      <c r="B27" s="169"/>
      <c r="C27" s="172"/>
      <c r="D27" s="172"/>
      <c r="E27" s="131"/>
      <c r="F27" s="175"/>
      <c r="G27" s="178"/>
      <c r="H27" s="189"/>
      <c r="I27" s="163"/>
      <c r="J27" s="166"/>
      <c r="K27" s="62"/>
      <c r="L27" s="63">
        <f t="shared" si="2"/>
        <v>0</v>
      </c>
      <c r="M27" s="63"/>
      <c r="N27" s="120"/>
      <c r="O27" s="127"/>
      <c r="P27" s="100"/>
      <c r="Q27" s="63">
        <f t="shared" si="3"/>
        <v>0</v>
      </c>
      <c r="R27" s="64"/>
      <c r="S27" s="67"/>
      <c r="T27" s="46"/>
      <c r="U27" s="106">
        <f>IF(EXACT(O27,Y27),M27,M27*(1-'Расчет ПРЕДЗАКАЗ'!$D$10))</f>
        <v>0</v>
      </c>
      <c r="V27" s="106">
        <f t="shared" si="4"/>
        <v>0</v>
      </c>
      <c r="W27" s="106" t="e">
        <f>IF(EXACT(O27,Y27),M27,M27*(1-#REF!))</f>
        <v>#REF!</v>
      </c>
      <c r="X27" s="106" t="e">
        <f t="shared" si="5"/>
        <v>#REF!</v>
      </c>
      <c r="Y27" s="107" t="s">
        <v>72</v>
      </c>
      <c r="Z27" s="103">
        <f t="shared" si="0"/>
        <v>0</v>
      </c>
      <c r="AA27" s="103">
        <f t="shared" si="1"/>
        <v>0</v>
      </c>
      <c r="AB27" s="128" t="str">
        <f t="shared" si="6"/>
        <v/>
      </c>
      <c r="AC27" s="128" t="e">
        <f t="shared" si="7"/>
        <v>#REF!</v>
      </c>
    </row>
    <row r="28" spans="1:29" ht="50.1" customHeight="1">
      <c r="A28" s="169"/>
      <c r="B28" s="169"/>
      <c r="C28" s="172"/>
      <c r="D28" s="172"/>
      <c r="E28" s="131"/>
      <c r="F28" s="175"/>
      <c r="G28" s="178"/>
      <c r="H28" s="189"/>
      <c r="I28" s="163"/>
      <c r="J28" s="166"/>
      <c r="K28" s="62"/>
      <c r="L28" s="63">
        <f t="shared" si="2"/>
        <v>0</v>
      </c>
      <c r="M28" s="63"/>
      <c r="N28" s="120"/>
      <c r="O28" s="127"/>
      <c r="P28" s="100"/>
      <c r="Q28" s="63">
        <f t="shared" si="3"/>
        <v>0</v>
      </c>
      <c r="R28" s="64"/>
      <c r="S28" s="67"/>
      <c r="T28" s="46"/>
      <c r="U28" s="106">
        <f>IF(EXACT(O28,Y28),M28,M28*(1-'Расчет ПРЕДЗАКАЗ'!$D$10))</f>
        <v>0</v>
      </c>
      <c r="V28" s="106">
        <f t="shared" si="4"/>
        <v>0</v>
      </c>
      <c r="W28" s="106" t="e">
        <f>IF(EXACT(O28,Y28),M28,M28*(1-#REF!))</f>
        <v>#REF!</v>
      </c>
      <c r="X28" s="106" t="e">
        <f t="shared" si="5"/>
        <v>#REF!</v>
      </c>
      <c r="Y28" s="107" t="s">
        <v>72</v>
      </c>
      <c r="Z28" s="103">
        <f t="shared" si="0"/>
        <v>0</v>
      </c>
      <c r="AA28" s="103">
        <f t="shared" si="1"/>
        <v>0</v>
      </c>
      <c r="AB28" s="128" t="str">
        <f t="shared" si="6"/>
        <v/>
      </c>
      <c r="AC28" s="128" t="e">
        <f t="shared" si="7"/>
        <v>#REF!</v>
      </c>
    </row>
    <row r="29" spans="1:29" ht="50.1" customHeight="1">
      <c r="A29" s="169"/>
      <c r="B29" s="169"/>
      <c r="C29" s="172"/>
      <c r="D29" s="172"/>
      <c r="E29" s="131"/>
      <c r="F29" s="175"/>
      <c r="G29" s="178"/>
      <c r="H29" s="189"/>
      <c r="I29" s="163"/>
      <c r="J29" s="166"/>
      <c r="K29" s="62"/>
      <c r="L29" s="63">
        <f t="shared" si="2"/>
        <v>0</v>
      </c>
      <c r="M29" s="63"/>
      <c r="N29" s="120"/>
      <c r="O29" s="127"/>
      <c r="P29" s="100"/>
      <c r="Q29" s="63">
        <f t="shared" si="3"/>
        <v>0</v>
      </c>
      <c r="R29" s="64"/>
      <c r="S29" s="67"/>
      <c r="T29" s="46"/>
      <c r="U29" s="106">
        <f>IF(EXACT(O29,Y29),M29,M29*(1-'Расчет ПРЕДЗАКАЗ'!$D$10))</f>
        <v>0</v>
      </c>
      <c r="V29" s="106">
        <f t="shared" si="4"/>
        <v>0</v>
      </c>
      <c r="W29" s="106" t="e">
        <f>IF(EXACT(O29,Y29),M29,M29*(1-#REF!))</f>
        <v>#REF!</v>
      </c>
      <c r="X29" s="106" t="e">
        <f t="shared" si="5"/>
        <v>#REF!</v>
      </c>
      <c r="Y29" s="107" t="s">
        <v>72</v>
      </c>
      <c r="Z29" s="103">
        <f t="shared" si="0"/>
        <v>0</v>
      </c>
      <c r="AA29" s="103">
        <f t="shared" si="1"/>
        <v>0</v>
      </c>
      <c r="AB29" s="128" t="str">
        <f t="shared" si="6"/>
        <v/>
      </c>
      <c r="AC29" s="128" t="e">
        <f t="shared" si="7"/>
        <v>#REF!</v>
      </c>
    </row>
    <row r="30" spans="1:29" ht="50.1" customHeight="1">
      <c r="A30" s="169"/>
      <c r="B30" s="169"/>
      <c r="C30" s="172"/>
      <c r="D30" s="172"/>
      <c r="E30" s="131"/>
      <c r="F30" s="175"/>
      <c r="G30" s="178"/>
      <c r="H30" s="189"/>
      <c r="I30" s="163"/>
      <c r="J30" s="166"/>
      <c r="K30" s="62"/>
      <c r="L30" s="63">
        <f t="shared" si="2"/>
        <v>0</v>
      </c>
      <c r="M30" s="63"/>
      <c r="N30" s="120"/>
      <c r="O30" s="127"/>
      <c r="P30" s="100"/>
      <c r="Q30" s="63">
        <f t="shared" si="3"/>
        <v>0</v>
      </c>
      <c r="R30" s="64"/>
      <c r="S30" s="67"/>
      <c r="T30" s="46"/>
      <c r="U30" s="106">
        <f>IF(EXACT(O30,Y30),M30,M30*(1-'Расчет ПРЕДЗАКАЗ'!$D$10))</f>
        <v>0</v>
      </c>
      <c r="V30" s="106">
        <f t="shared" si="4"/>
        <v>0</v>
      </c>
      <c r="W30" s="106" t="e">
        <f>IF(EXACT(O30,Y30),M30,M30*(1-#REF!))</f>
        <v>#REF!</v>
      </c>
      <c r="X30" s="106" t="e">
        <f t="shared" si="5"/>
        <v>#REF!</v>
      </c>
      <c r="Y30" s="107" t="s">
        <v>72</v>
      </c>
      <c r="Z30" s="103">
        <f t="shared" si="0"/>
        <v>0</v>
      </c>
      <c r="AA30" s="103">
        <f t="shared" si="1"/>
        <v>0</v>
      </c>
      <c r="AB30" s="128" t="str">
        <f t="shared" si="6"/>
        <v/>
      </c>
      <c r="AC30" s="128" t="e">
        <f t="shared" si="7"/>
        <v>#REF!</v>
      </c>
    </row>
    <row r="31" spans="1:29" ht="50.1" customHeight="1">
      <c r="A31" s="169"/>
      <c r="B31" s="169"/>
      <c r="C31" s="172"/>
      <c r="D31" s="172"/>
      <c r="E31" s="131"/>
      <c r="F31" s="175"/>
      <c r="G31" s="178"/>
      <c r="H31" s="189"/>
      <c r="I31" s="163"/>
      <c r="J31" s="166"/>
      <c r="K31" s="62"/>
      <c r="L31" s="63">
        <f t="shared" si="2"/>
        <v>0</v>
      </c>
      <c r="M31" s="63"/>
      <c r="N31" s="120"/>
      <c r="O31" s="127"/>
      <c r="P31" s="100"/>
      <c r="Q31" s="63">
        <f t="shared" si="3"/>
        <v>0</v>
      </c>
      <c r="R31" s="64"/>
      <c r="S31" s="67"/>
      <c r="T31" s="46"/>
      <c r="U31" s="106">
        <f>IF(EXACT(O31,Y31),M31,M31*(1-'Расчет ПРЕДЗАКАЗ'!$D$10))</f>
        <v>0</v>
      </c>
      <c r="V31" s="106">
        <f t="shared" si="4"/>
        <v>0</v>
      </c>
      <c r="W31" s="106" t="e">
        <f>IF(EXACT(O31,Y31),M31,M31*(1-#REF!))</f>
        <v>#REF!</v>
      </c>
      <c r="X31" s="106" t="e">
        <f t="shared" si="5"/>
        <v>#REF!</v>
      </c>
      <c r="Y31" s="107" t="s">
        <v>72</v>
      </c>
      <c r="Z31" s="103">
        <f t="shared" si="0"/>
        <v>0</v>
      </c>
      <c r="AA31" s="103">
        <f t="shared" si="1"/>
        <v>0</v>
      </c>
      <c r="AB31" s="128" t="str">
        <f t="shared" si="6"/>
        <v/>
      </c>
      <c r="AC31" s="128" t="e">
        <f t="shared" si="7"/>
        <v>#REF!</v>
      </c>
    </row>
    <row r="32" spans="1:29" ht="50.1" customHeight="1">
      <c r="A32" s="169"/>
      <c r="B32" s="169"/>
      <c r="C32" s="172"/>
      <c r="D32" s="172"/>
      <c r="E32" s="131"/>
      <c r="F32" s="175"/>
      <c r="G32" s="178"/>
      <c r="H32" s="189"/>
      <c r="I32" s="163"/>
      <c r="J32" s="166"/>
      <c r="K32" s="62"/>
      <c r="L32" s="63">
        <f t="shared" si="2"/>
        <v>0</v>
      </c>
      <c r="M32" s="63"/>
      <c r="N32" s="120"/>
      <c r="O32" s="127"/>
      <c r="P32" s="100"/>
      <c r="Q32" s="63">
        <f t="shared" si="3"/>
        <v>0</v>
      </c>
      <c r="R32" s="64"/>
      <c r="S32" s="67"/>
      <c r="T32" s="46"/>
      <c r="U32" s="106">
        <f>IF(EXACT(O32,Y32),M32,M32*(1-'Расчет ПРЕДЗАКАЗ'!$D$10))</f>
        <v>0</v>
      </c>
      <c r="V32" s="106">
        <f t="shared" si="4"/>
        <v>0</v>
      </c>
      <c r="W32" s="106" t="e">
        <f>IF(EXACT(O32,Y32),M32,M32*(1-#REF!))</f>
        <v>#REF!</v>
      </c>
      <c r="X32" s="106" t="e">
        <f t="shared" si="5"/>
        <v>#REF!</v>
      </c>
      <c r="Y32" s="107" t="s">
        <v>72</v>
      </c>
      <c r="Z32" s="103">
        <f t="shared" si="0"/>
        <v>0</v>
      </c>
      <c r="AA32" s="103">
        <f t="shared" si="1"/>
        <v>0</v>
      </c>
      <c r="AB32" s="128" t="str">
        <f t="shared" si="6"/>
        <v/>
      </c>
      <c r="AC32" s="128" t="e">
        <f t="shared" si="7"/>
        <v>#REF!</v>
      </c>
    </row>
    <row r="33" spans="1:29" ht="50.1" customHeight="1">
      <c r="A33" s="169"/>
      <c r="B33" s="169"/>
      <c r="C33" s="172"/>
      <c r="D33" s="172"/>
      <c r="E33" s="131"/>
      <c r="F33" s="175"/>
      <c r="G33" s="178"/>
      <c r="H33" s="189"/>
      <c r="I33" s="163"/>
      <c r="J33" s="166"/>
      <c r="K33" s="62"/>
      <c r="L33" s="63">
        <f t="shared" si="2"/>
        <v>0</v>
      </c>
      <c r="M33" s="63"/>
      <c r="N33" s="121"/>
      <c r="O33" s="127"/>
      <c r="P33" s="100"/>
      <c r="Q33" s="63">
        <f t="shared" si="3"/>
        <v>0</v>
      </c>
      <c r="R33" s="65"/>
      <c r="S33" s="67"/>
      <c r="T33" s="40"/>
      <c r="U33" s="106">
        <f>IF(EXACT(O33,Y33),M33,M33*(1-'Расчет ПРЕДЗАКАЗ'!$D$10))</f>
        <v>0</v>
      </c>
      <c r="V33" s="106">
        <f t="shared" si="4"/>
        <v>0</v>
      </c>
      <c r="W33" s="106" t="e">
        <f>IF(EXACT(O33,Y33),M33,M33*(1-#REF!))</f>
        <v>#REF!</v>
      </c>
      <c r="X33" s="106" t="e">
        <f t="shared" si="5"/>
        <v>#REF!</v>
      </c>
      <c r="Y33" s="107" t="s">
        <v>72</v>
      </c>
      <c r="Z33" s="103">
        <f t="shared" si="0"/>
        <v>0</v>
      </c>
      <c r="AA33" s="103">
        <f t="shared" si="1"/>
        <v>0</v>
      </c>
      <c r="AB33" s="128" t="str">
        <f t="shared" si="6"/>
        <v/>
      </c>
      <c r="AC33" s="128" t="e">
        <f t="shared" si="7"/>
        <v>#REF!</v>
      </c>
    </row>
    <row r="34" spans="1:29" ht="50.1" customHeight="1">
      <c r="A34" s="169"/>
      <c r="B34" s="169"/>
      <c r="C34" s="172"/>
      <c r="D34" s="172"/>
      <c r="E34" s="131"/>
      <c r="F34" s="175"/>
      <c r="G34" s="178"/>
      <c r="H34" s="189"/>
      <c r="I34" s="163"/>
      <c r="J34" s="166"/>
      <c r="K34" s="62"/>
      <c r="L34" s="63">
        <f t="shared" si="2"/>
        <v>0</v>
      </c>
      <c r="M34" s="63"/>
      <c r="N34" s="121"/>
      <c r="O34" s="127"/>
      <c r="P34" s="100"/>
      <c r="Q34" s="63">
        <f t="shared" si="3"/>
        <v>0</v>
      </c>
      <c r="R34" s="65"/>
      <c r="S34" s="67"/>
      <c r="T34" s="40"/>
      <c r="U34" s="106">
        <f>IF(EXACT(O34,Y34),M34,M34*(1-'Расчет ПРЕДЗАКАЗ'!$D$10))</f>
        <v>0</v>
      </c>
      <c r="V34" s="106">
        <f t="shared" si="4"/>
        <v>0</v>
      </c>
      <c r="W34" s="106" t="e">
        <f>IF(EXACT(O34,Y34),M34,M34*(1-#REF!))</f>
        <v>#REF!</v>
      </c>
      <c r="X34" s="106" t="e">
        <f t="shared" si="5"/>
        <v>#REF!</v>
      </c>
      <c r="Y34" s="107" t="s">
        <v>72</v>
      </c>
      <c r="Z34" s="103">
        <f t="shared" si="0"/>
        <v>0</v>
      </c>
      <c r="AA34" s="103">
        <f t="shared" si="1"/>
        <v>0</v>
      </c>
      <c r="AB34" s="128" t="str">
        <f t="shared" si="6"/>
        <v/>
      </c>
      <c r="AC34" s="128" t="e">
        <f t="shared" si="7"/>
        <v>#REF!</v>
      </c>
    </row>
    <row r="35" spans="1:29" ht="50.1" customHeight="1">
      <c r="A35" s="169"/>
      <c r="B35" s="169"/>
      <c r="C35" s="172"/>
      <c r="D35" s="172"/>
      <c r="E35" s="131"/>
      <c r="F35" s="175"/>
      <c r="G35" s="178"/>
      <c r="H35" s="189"/>
      <c r="I35" s="163"/>
      <c r="J35" s="166"/>
      <c r="K35" s="62"/>
      <c r="L35" s="63">
        <f t="shared" si="2"/>
        <v>0</v>
      </c>
      <c r="M35" s="63"/>
      <c r="N35" s="121"/>
      <c r="O35" s="127"/>
      <c r="P35" s="100"/>
      <c r="Q35" s="63">
        <f t="shared" si="3"/>
        <v>0</v>
      </c>
      <c r="R35" s="65"/>
      <c r="S35" s="67"/>
      <c r="T35" s="40"/>
      <c r="U35" s="106">
        <f>IF(EXACT(O35,Y35),M35,M35*(1-'Расчет ПРЕДЗАКАЗ'!$D$10))</f>
        <v>0</v>
      </c>
      <c r="V35" s="106">
        <f t="shared" si="4"/>
        <v>0</v>
      </c>
      <c r="W35" s="106" t="e">
        <f>IF(EXACT(O35,Y35),M35,M35*(1-#REF!))</f>
        <v>#REF!</v>
      </c>
      <c r="X35" s="106" t="e">
        <f t="shared" si="5"/>
        <v>#REF!</v>
      </c>
      <c r="Y35" s="107" t="s">
        <v>72</v>
      </c>
      <c r="Z35" s="103">
        <f t="shared" si="0"/>
        <v>0</v>
      </c>
      <c r="AA35" s="103">
        <f t="shared" si="1"/>
        <v>0</v>
      </c>
      <c r="AB35" s="128" t="str">
        <f t="shared" si="6"/>
        <v/>
      </c>
      <c r="AC35" s="128" t="e">
        <f t="shared" si="7"/>
        <v>#REF!</v>
      </c>
    </row>
    <row r="36" spans="1:29" ht="50.1" customHeight="1">
      <c r="A36" s="169"/>
      <c r="B36" s="169"/>
      <c r="C36" s="172"/>
      <c r="D36" s="172"/>
      <c r="E36" s="131"/>
      <c r="F36" s="175"/>
      <c r="G36" s="178"/>
      <c r="H36" s="189"/>
      <c r="I36" s="163"/>
      <c r="J36" s="166"/>
      <c r="K36" s="62"/>
      <c r="L36" s="63">
        <f t="shared" si="2"/>
        <v>0</v>
      </c>
      <c r="M36" s="63"/>
      <c r="N36" s="121"/>
      <c r="O36" s="127"/>
      <c r="P36" s="100"/>
      <c r="Q36" s="63">
        <f t="shared" si="3"/>
        <v>0</v>
      </c>
      <c r="R36" s="65"/>
      <c r="S36" s="67"/>
      <c r="T36" s="40"/>
      <c r="U36" s="106">
        <f>IF(EXACT(O36,Y36),M36,M36*(1-'Расчет ПРЕДЗАКАЗ'!$D$10))</f>
        <v>0</v>
      </c>
      <c r="V36" s="106">
        <f t="shared" si="4"/>
        <v>0</v>
      </c>
      <c r="W36" s="106" t="e">
        <f>IF(EXACT(O36,Y36),M36,M36*(1-#REF!))</f>
        <v>#REF!</v>
      </c>
      <c r="X36" s="106" t="e">
        <f t="shared" si="5"/>
        <v>#REF!</v>
      </c>
      <c r="Y36" s="107" t="s">
        <v>72</v>
      </c>
      <c r="Z36" s="103">
        <f t="shared" si="0"/>
        <v>0</v>
      </c>
      <c r="AA36" s="103">
        <f t="shared" si="1"/>
        <v>0</v>
      </c>
      <c r="AB36" s="128" t="str">
        <f t="shared" si="6"/>
        <v/>
      </c>
      <c r="AC36" s="128" t="e">
        <f t="shared" si="7"/>
        <v>#REF!</v>
      </c>
    </row>
    <row r="37" spans="1:29" ht="50.1" customHeight="1">
      <c r="A37" s="169"/>
      <c r="B37" s="169"/>
      <c r="C37" s="172"/>
      <c r="D37" s="172"/>
      <c r="E37" s="131"/>
      <c r="F37" s="175"/>
      <c r="G37" s="178"/>
      <c r="H37" s="189"/>
      <c r="I37" s="163"/>
      <c r="J37" s="166"/>
      <c r="K37" s="62"/>
      <c r="L37" s="63">
        <f t="shared" si="2"/>
        <v>0</v>
      </c>
      <c r="M37" s="63"/>
      <c r="N37" s="121"/>
      <c r="O37" s="127"/>
      <c r="P37" s="100"/>
      <c r="Q37" s="63">
        <f t="shared" si="3"/>
        <v>0</v>
      </c>
      <c r="R37" s="65"/>
      <c r="S37" s="67"/>
      <c r="T37" s="40"/>
      <c r="U37" s="106">
        <f>IF(EXACT(O37,Y37),M37,M37*(1-'Расчет ПРЕДЗАКАЗ'!$D$10))</f>
        <v>0</v>
      </c>
      <c r="V37" s="106">
        <f t="shared" si="4"/>
        <v>0</v>
      </c>
      <c r="W37" s="106" t="e">
        <f>IF(EXACT(O37,Y37),M37,M37*(1-#REF!))</f>
        <v>#REF!</v>
      </c>
      <c r="X37" s="106" t="e">
        <f t="shared" si="5"/>
        <v>#REF!</v>
      </c>
      <c r="Y37" s="107" t="s">
        <v>72</v>
      </c>
      <c r="Z37" s="103">
        <f t="shared" si="0"/>
        <v>0</v>
      </c>
      <c r="AA37" s="103">
        <f t="shared" si="1"/>
        <v>0</v>
      </c>
      <c r="AB37" s="128" t="str">
        <f t="shared" si="6"/>
        <v/>
      </c>
      <c r="AC37" s="128" t="e">
        <f t="shared" si="7"/>
        <v>#REF!</v>
      </c>
    </row>
    <row r="38" spans="1:29" ht="50.1" customHeight="1">
      <c r="A38" s="170"/>
      <c r="B38" s="170"/>
      <c r="C38" s="173"/>
      <c r="D38" s="173"/>
      <c r="E38" s="132"/>
      <c r="F38" s="176"/>
      <c r="G38" s="179"/>
      <c r="H38" s="190"/>
      <c r="I38" s="164"/>
      <c r="J38" s="167"/>
      <c r="K38" s="62"/>
      <c r="L38" s="63">
        <f t="shared" si="2"/>
        <v>0</v>
      </c>
      <c r="M38" s="63"/>
      <c r="N38" s="121"/>
      <c r="O38" s="127"/>
      <c r="P38" s="100"/>
      <c r="Q38" s="63">
        <f t="shared" si="3"/>
        <v>0</v>
      </c>
      <c r="R38" s="65"/>
      <c r="S38" s="64"/>
      <c r="T38" s="40"/>
      <c r="U38" s="106">
        <f>IF(EXACT(O38,Y38),M38,M38*(1-'Расчет ПРЕДЗАКАЗ'!$D$10))</f>
        <v>0</v>
      </c>
      <c r="V38" s="106">
        <f t="shared" si="4"/>
        <v>0</v>
      </c>
      <c r="W38" s="106" t="e">
        <f>IF(EXACT(O38,Y38),M38,M38*(1-#REF!))</f>
        <v>#REF!</v>
      </c>
      <c r="X38" s="106" t="e">
        <f t="shared" si="5"/>
        <v>#REF!</v>
      </c>
      <c r="Y38" s="107" t="s">
        <v>72</v>
      </c>
      <c r="Z38" s="103">
        <f t="shared" si="0"/>
        <v>0</v>
      </c>
      <c r="AA38" s="103">
        <f t="shared" si="1"/>
        <v>0</v>
      </c>
      <c r="AB38" s="128" t="str">
        <f t="shared" si="6"/>
        <v/>
      </c>
      <c r="AC38" s="128" t="e">
        <f t="shared" si="7"/>
        <v>#REF!</v>
      </c>
    </row>
    <row r="39" spans="1:29" ht="11.25" customHeight="1" thickBot="1"/>
    <row r="40" spans="1:29" ht="50.1" customHeight="1">
      <c r="A40" s="168">
        <v>54</v>
      </c>
      <c r="B40" s="168" t="s">
        <v>603</v>
      </c>
      <c r="C40" s="171" t="s">
        <v>604</v>
      </c>
      <c r="D40" s="171" t="s">
        <v>77</v>
      </c>
      <c r="E40" s="131"/>
      <c r="F40" s="193" t="s">
        <v>599</v>
      </c>
      <c r="G40" s="177" t="s">
        <v>121</v>
      </c>
      <c r="H40" s="162" t="s">
        <v>605</v>
      </c>
      <c r="I40" s="194" t="s">
        <v>606</v>
      </c>
      <c r="J40" s="165" t="s">
        <v>19</v>
      </c>
      <c r="K40" s="62" t="s">
        <v>82</v>
      </c>
      <c r="L40" s="63">
        <v>5510</v>
      </c>
      <c r="M40" s="63">
        <v>3440</v>
      </c>
      <c r="N40" s="142" t="s">
        <v>607</v>
      </c>
      <c r="O40" s="127"/>
      <c r="P40" s="100"/>
      <c r="Q40" s="63">
        <f>P40*M40</f>
        <v>0</v>
      </c>
      <c r="R40" s="64"/>
      <c r="S40" s="67">
        <v>2</v>
      </c>
      <c r="T40" s="46"/>
      <c r="U40" s="106">
        <f>IF(EXACT(O40,Y40),M40,M40*(1-'Расчет ПРЕДЗАКАЗ'!$D$10))</f>
        <v>3371.2</v>
      </c>
      <c r="V40" s="106">
        <f>P40*U40</f>
        <v>0</v>
      </c>
      <c r="W40" s="106" t="e">
        <f>IF(EXACT(O40,Y40),M40,M40*(1-#REF!))</f>
        <v>#REF!</v>
      </c>
      <c r="X40" s="106" t="e">
        <f>P40*W40</f>
        <v>#REF!</v>
      </c>
      <c r="Y40" s="107" t="s">
        <v>72</v>
      </c>
      <c r="Z40" s="103">
        <f t="shared" ref="Z40:Z54" si="8">IF(EXACT(O40,Y40),Q40,0)</f>
        <v>0</v>
      </c>
      <c r="AA40" s="103">
        <f t="shared" ref="AA40:AA54" si="9">IF(Z40=0,Q40,0)</f>
        <v>0</v>
      </c>
      <c r="AB40" s="128">
        <f>IF(U40=0,"",L40/U40-1)</f>
        <v>0.63443284290460378</v>
      </c>
      <c r="AC40" s="128" t="e">
        <f>IF(W40=0,"",L40/W40-1)</f>
        <v>#REF!</v>
      </c>
    </row>
    <row r="41" spans="1:29" ht="50.1" customHeight="1">
      <c r="A41" s="169"/>
      <c r="B41" s="169"/>
      <c r="C41" s="172"/>
      <c r="D41" s="172"/>
      <c r="E41" s="131"/>
      <c r="F41" s="175"/>
      <c r="G41" s="178"/>
      <c r="H41" s="189"/>
      <c r="I41" s="163"/>
      <c r="J41" s="166"/>
      <c r="K41" s="62"/>
      <c r="L41" s="63"/>
      <c r="M41" s="63"/>
      <c r="N41" s="120"/>
      <c r="O41" s="127"/>
      <c r="P41" s="100"/>
      <c r="Q41" s="63">
        <f t="shared" ref="Q41:Q54" si="10">P41*M41</f>
        <v>0</v>
      </c>
      <c r="R41" s="64"/>
      <c r="S41" s="67"/>
      <c r="T41" s="46"/>
      <c r="U41" s="106">
        <f>IF(EXACT(O41,Y41),M41,M41*(1-'Расчет ПРЕДЗАКАЗ'!$D$10))</f>
        <v>0</v>
      </c>
      <c r="V41" s="106">
        <f t="shared" ref="V41:V54" si="11">P41*U41</f>
        <v>0</v>
      </c>
      <c r="W41" s="106" t="e">
        <f>IF(EXACT(O41,Y41),M41,M41*(1-#REF!))</f>
        <v>#REF!</v>
      </c>
      <c r="X41" s="106" t="e">
        <f t="shared" ref="X41:X54" si="12">P41*W41</f>
        <v>#REF!</v>
      </c>
      <c r="Y41" s="107" t="s">
        <v>72</v>
      </c>
      <c r="Z41" s="103">
        <f t="shared" si="8"/>
        <v>0</v>
      </c>
      <c r="AA41" s="103">
        <f t="shared" si="9"/>
        <v>0</v>
      </c>
      <c r="AB41" s="128" t="str">
        <f t="shared" ref="AB41:AB54" si="13">IF(U41=0,"",L41/U41-1)</f>
        <v/>
      </c>
      <c r="AC41" s="128" t="e">
        <f t="shared" ref="AC41:AC54" si="14">IF(W41=0,"",L41/W41-1)</f>
        <v>#REF!</v>
      </c>
    </row>
    <row r="42" spans="1:29" ht="50.1" customHeight="1">
      <c r="A42" s="169"/>
      <c r="B42" s="169"/>
      <c r="C42" s="172"/>
      <c r="D42" s="172"/>
      <c r="E42" s="131"/>
      <c r="F42" s="175"/>
      <c r="G42" s="178"/>
      <c r="H42" s="189"/>
      <c r="I42" s="163"/>
      <c r="J42" s="166"/>
      <c r="K42" s="62"/>
      <c r="L42" s="63"/>
      <c r="M42" s="63"/>
      <c r="N42" s="120"/>
      <c r="O42" s="127"/>
      <c r="P42" s="100"/>
      <c r="Q42" s="63">
        <f t="shared" si="10"/>
        <v>0</v>
      </c>
      <c r="R42" s="64"/>
      <c r="S42" s="67"/>
      <c r="T42" s="46"/>
      <c r="U42" s="106">
        <f>IF(EXACT(O42,Y42),M42,M42*(1-'Расчет ПРЕДЗАКАЗ'!$D$10))</f>
        <v>0</v>
      </c>
      <c r="V42" s="106">
        <f t="shared" si="11"/>
        <v>0</v>
      </c>
      <c r="W42" s="106" t="e">
        <f>IF(EXACT(O42,Y42),M42,M42*(1-#REF!))</f>
        <v>#REF!</v>
      </c>
      <c r="X42" s="106" t="e">
        <f t="shared" si="12"/>
        <v>#REF!</v>
      </c>
      <c r="Y42" s="107" t="s">
        <v>72</v>
      </c>
      <c r="Z42" s="103">
        <f t="shared" si="8"/>
        <v>0</v>
      </c>
      <c r="AA42" s="103">
        <f t="shared" si="9"/>
        <v>0</v>
      </c>
      <c r="AB42" s="128" t="str">
        <f t="shared" si="13"/>
        <v/>
      </c>
      <c r="AC42" s="128" t="e">
        <f t="shared" si="14"/>
        <v>#REF!</v>
      </c>
    </row>
    <row r="43" spans="1:29" ht="50.1" customHeight="1">
      <c r="A43" s="169"/>
      <c r="B43" s="169"/>
      <c r="C43" s="172"/>
      <c r="D43" s="172"/>
      <c r="E43" s="131"/>
      <c r="F43" s="175"/>
      <c r="G43" s="178"/>
      <c r="H43" s="189"/>
      <c r="I43" s="163"/>
      <c r="J43" s="166"/>
      <c r="K43" s="62"/>
      <c r="L43" s="63"/>
      <c r="M43" s="63"/>
      <c r="N43" s="120"/>
      <c r="O43" s="127"/>
      <c r="P43" s="100"/>
      <c r="Q43" s="63">
        <f t="shared" si="10"/>
        <v>0</v>
      </c>
      <c r="R43" s="64"/>
      <c r="S43" s="67"/>
      <c r="T43" s="46"/>
      <c r="U43" s="106">
        <f>IF(EXACT(O43,Y43),M43,M43*(1-'Расчет ПРЕДЗАКАЗ'!$D$10))</f>
        <v>0</v>
      </c>
      <c r="V43" s="106">
        <f t="shared" si="11"/>
        <v>0</v>
      </c>
      <c r="W43" s="106" t="e">
        <f>IF(EXACT(O43,Y43),M43,M43*(1-#REF!))</f>
        <v>#REF!</v>
      </c>
      <c r="X43" s="106" t="e">
        <f t="shared" si="12"/>
        <v>#REF!</v>
      </c>
      <c r="Y43" s="107" t="s">
        <v>72</v>
      </c>
      <c r="Z43" s="103">
        <f t="shared" si="8"/>
        <v>0</v>
      </c>
      <c r="AA43" s="103">
        <f t="shared" si="9"/>
        <v>0</v>
      </c>
      <c r="AB43" s="128" t="str">
        <f t="shared" si="13"/>
        <v/>
      </c>
      <c r="AC43" s="128" t="e">
        <f t="shared" si="14"/>
        <v>#REF!</v>
      </c>
    </row>
    <row r="44" spans="1:29" ht="50.1" customHeight="1">
      <c r="A44" s="169"/>
      <c r="B44" s="169"/>
      <c r="C44" s="172"/>
      <c r="D44" s="172"/>
      <c r="E44" s="131"/>
      <c r="F44" s="175"/>
      <c r="G44" s="178"/>
      <c r="H44" s="189"/>
      <c r="I44" s="163"/>
      <c r="J44" s="166"/>
      <c r="K44" s="62"/>
      <c r="L44" s="63"/>
      <c r="M44" s="63"/>
      <c r="N44" s="120"/>
      <c r="O44" s="127"/>
      <c r="P44" s="100"/>
      <c r="Q44" s="63">
        <f t="shared" si="10"/>
        <v>0</v>
      </c>
      <c r="R44" s="64"/>
      <c r="S44" s="67"/>
      <c r="T44" s="46"/>
      <c r="U44" s="106">
        <f>IF(EXACT(O44,Y44),M44,M44*(1-'Расчет ПРЕДЗАКАЗ'!$D$10))</f>
        <v>0</v>
      </c>
      <c r="V44" s="106">
        <f t="shared" si="11"/>
        <v>0</v>
      </c>
      <c r="W44" s="106" t="e">
        <f>IF(EXACT(O44,Y44),M44,M44*(1-#REF!))</f>
        <v>#REF!</v>
      </c>
      <c r="X44" s="106" t="e">
        <f t="shared" si="12"/>
        <v>#REF!</v>
      </c>
      <c r="Y44" s="107" t="s">
        <v>72</v>
      </c>
      <c r="Z44" s="103">
        <f t="shared" si="8"/>
        <v>0</v>
      </c>
      <c r="AA44" s="103">
        <f t="shared" si="9"/>
        <v>0</v>
      </c>
      <c r="AB44" s="128" t="str">
        <f t="shared" si="13"/>
        <v/>
      </c>
      <c r="AC44" s="128" t="e">
        <f t="shared" si="14"/>
        <v>#REF!</v>
      </c>
    </row>
    <row r="45" spans="1:29" ht="50.1" customHeight="1">
      <c r="A45" s="169"/>
      <c r="B45" s="169"/>
      <c r="C45" s="172"/>
      <c r="D45" s="172"/>
      <c r="E45" s="131"/>
      <c r="F45" s="175"/>
      <c r="G45" s="178"/>
      <c r="H45" s="189"/>
      <c r="I45" s="163"/>
      <c r="J45" s="166"/>
      <c r="K45" s="62"/>
      <c r="L45" s="63"/>
      <c r="M45" s="63"/>
      <c r="N45" s="120"/>
      <c r="O45" s="127"/>
      <c r="P45" s="100"/>
      <c r="Q45" s="63">
        <f t="shared" si="10"/>
        <v>0</v>
      </c>
      <c r="R45" s="64"/>
      <c r="S45" s="67"/>
      <c r="T45" s="46"/>
      <c r="U45" s="106">
        <f>IF(EXACT(O45,Y45),M45,M45*(1-'Расчет ПРЕДЗАКАЗ'!$D$10))</f>
        <v>0</v>
      </c>
      <c r="V45" s="106">
        <f t="shared" si="11"/>
        <v>0</v>
      </c>
      <c r="W45" s="106" t="e">
        <f>IF(EXACT(O45,Y45),M45,M45*(1-#REF!))</f>
        <v>#REF!</v>
      </c>
      <c r="X45" s="106" t="e">
        <f t="shared" si="12"/>
        <v>#REF!</v>
      </c>
      <c r="Y45" s="107" t="s">
        <v>72</v>
      </c>
      <c r="Z45" s="103">
        <f t="shared" si="8"/>
        <v>0</v>
      </c>
      <c r="AA45" s="103">
        <f t="shared" si="9"/>
        <v>0</v>
      </c>
      <c r="AB45" s="128" t="str">
        <f t="shared" si="13"/>
        <v/>
      </c>
      <c r="AC45" s="128" t="e">
        <f t="shared" si="14"/>
        <v>#REF!</v>
      </c>
    </row>
    <row r="46" spans="1:29" ht="50.1" customHeight="1">
      <c r="A46" s="169"/>
      <c r="B46" s="169"/>
      <c r="C46" s="172"/>
      <c r="D46" s="172"/>
      <c r="E46" s="131"/>
      <c r="F46" s="175"/>
      <c r="G46" s="178"/>
      <c r="H46" s="189"/>
      <c r="I46" s="163"/>
      <c r="J46" s="166"/>
      <c r="K46" s="62"/>
      <c r="L46" s="63"/>
      <c r="M46" s="63"/>
      <c r="N46" s="120"/>
      <c r="O46" s="127"/>
      <c r="P46" s="100"/>
      <c r="Q46" s="63">
        <f t="shared" si="10"/>
        <v>0</v>
      </c>
      <c r="R46" s="64"/>
      <c r="S46" s="67"/>
      <c r="T46" s="46"/>
      <c r="U46" s="106">
        <f>IF(EXACT(O46,Y46),M46,M46*(1-'Расчет ПРЕДЗАКАЗ'!$D$10))</f>
        <v>0</v>
      </c>
      <c r="V46" s="106">
        <f t="shared" si="11"/>
        <v>0</v>
      </c>
      <c r="W46" s="106" t="e">
        <f>IF(EXACT(O46,Y46),M46,M46*(1-#REF!))</f>
        <v>#REF!</v>
      </c>
      <c r="X46" s="106" t="e">
        <f t="shared" si="12"/>
        <v>#REF!</v>
      </c>
      <c r="Y46" s="107" t="s">
        <v>72</v>
      </c>
      <c r="Z46" s="103">
        <f t="shared" si="8"/>
        <v>0</v>
      </c>
      <c r="AA46" s="103">
        <f t="shared" si="9"/>
        <v>0</v>
      </c>
      <c r="AB46" s="128" t="str">
        <f t="shared" si="13"/>
        <v/>
      </c>
      <c r="AC46" s="128" t="e">
        <f t="shared" si="14"/>
        <v>#REF!</v>
      </c>
    </row>
    <row r="47" spans="1:29" ht="50.1" customHeight="1">
      <c r="A47" s="169"/>
      <c r="B47" s="169"/>
      <c r="C47" s="172"/>
      <c r="D47" s="172"/>
      <c r="E47" s="131"/>
      <c r="F47" s="175"/>
      <c r="G47" s="178"/>
      <c r="H47" s="189"/>
      <c r="I47" s="163"/>
      <c r="J47" s="166"/>
      <c r="K47" s="62"/>
      <c r="L47" s="63"/>
      <c r="M47" s="63"/>
      <c r="N47" s="120"/>
      <c r="O47" s="127"/>
      <c r="P47" s="100"/>
      <c r="Q47" s="63">
        <f t="shared" si="10"/>
        <v>0</v>
      </c>
      <c r="R47" s="64"/>
      <c r="S47" s="67"/>
      <c r="T47" s="46"/>
      <c r="U47" s="106">
        <f>IF(EXACT(O47,Y47),M47,M47*(1-'Расчет ПРЕДЗАКАЗ'!$D$10))</f>
        <v>0</v>
      </c>
      <c r="V47" s="106">
        <f t="shared" si="11"/>
        <v>0</v>
      </c>
      <c r="W47" s="106" t="e">
        <f>IF(EXACT(O47,Y47),M47,M47*(1-#REF!))</f>
        <v>#REF!</v>
      </c>
      <c r="X47" s="106" t="e">
        <f t="shared" si="12"/>
        <v>#REF!</v>
      </c>
      <c r="Y47" s="107" t="s">
        <v>72</v>
      </c>
      <c r="Z47" s="103">
        <f t="shared" si="8"/>
        <v>0</v>
      </c>
      <c r="AA47" s="103">
        <f t="shared" si="9"/>
        <v>0</v>
      </c>
      <c r="AB47" s="128" t="str">
        <f t="shared" si="13"/>
        <v/>
      </c>
      <c r="AC47" s="128" t="e">
        <f t="shared" si="14"/>
        <v>#REF!</v>
      </c>
    </row>
    <row r="48" spans="1:29" ht="50.1" customHeight="1">
      <c r="A48" s="169"/>
      <c r="B48" s="169"/>
      <c r="C48" s="172"/>
      <c r="D48" s="172"/>
      <c r="E48" s="131"/>
      <c r="F48" s="175"/>
      <c r="G48" s="178"/>
      <c r="H48" s="189"/>
      <c r="I48" s="163"/>
      <c r="J48" s="166"/>
      <c r="K48" s="62"/>
      <c r="L48" s="63"/>
      <c r="M48" s="63"/>
      <c r="N48" s="120"/>
      <c r="O48" s="127"/>
      <c r="P48" s="100"/>
      <c r="Q48" s="63">
        <f t="shared" si="10"/>
        <v>0</v>
      </c>
      <c r="R48" s="64"/>
      <c r="S48" s="67"/>
      <c r="T48" s="46"/>
      <c r="U48" s="106">
        <f>IF(EXACT(O48,Y48),M48,M48*(1-'Расчет ПРЕДЗАКАЗ'!$D$10))</f>
        <v>0</v>
      </c>
      <c r="V48" s="106">
        <f t="shared" si="11"/>
        <v>0</v>
      </c>
      <c r="W48" s="106" t="e">
        <f>IF(EXACT(O48,Y48),M48,M48*(1-#REF!))</f>
        <v>#REF!</v>
      </c>
      <c r="X48" s="106" t="e">
        <f t="shared" si="12"/>
        <v>#REF!</v>
      </c>
      <c r="Y48" s="107" t="s">
        <v>72</v>
      </c>
      <c r="Z48" s="103">
        <f t="shared" si="8"/>
        <v>0</v>
      </c>
      <c r="AA48" s="103">
        <f t="shared" si="9"/>
        <v>0</v>
      </c>
      <c r="AB48" s="128" t="str">
        <f t="shared" si="13"/>
        <v/>
      </c>
      <c r="AC48" s="128" t="e">
        <f t="shared" si="14"/>
        <v>#REF!</v>
      </c>
    </row>
    <row r="49" spans="1:29" ht="50.1" customHeight="1">
      <c r="A49" s="169"/>
      <c r="B49" s="169"/>
      <c r="C49" s="172"/>
      <c r="D49" s="172"/>
      <c r="E49" s="131"/>
      <c r="F49" s="175"/>
      <c r="G49" s="178"/>
      <c r="H49" s="189"/>
      <c r="I49" s="163"/>
      <c r="J49" s="166"/>
      <c r="K49" s="62"/>
      <c r="L49" s="63"/>
      <c r="M49" s="63"/>
      <c r="N49" s="121"/>
      <c r="O49" s="127"/>
      <c r="P49" s="100"/>
      <c r="Q49" s="63">
        <f t="shared" si="10"/>
        <v>0</v>
      </c>
      <c r="R49" s="65"/>
      <c r="S49" s="67"/>
      <c r="T49" s="40"/>
      <c r="U49" s="106">
        <f>IF(EXACT(O49,Y49),M49,M49*(1-'Расчет ПРЕДЗАКАЗ'!$D$10))</f>
        <v>0</v>
      </c>
      <c r="V49" s="106">
        <f t="shared" si="11"/>
        <v>0</v>
      </c>
      <c r="W49" s="106" t="e">
        <f>IF(EXACT(O49,Y49),M49,M49*(1-#REF!))</f>
        <v>#REF!</v>
      </c>
      <c r="X49" s="106" t="e">
        <f t="shared" si="12"/>
        <v>#REF!</v>
      </c>
      <c r="Y49" s="107" t="s">
        <v>72</v>
      </c>
      <c r="Z49" s="103">
        <f t="shared" si="8"/>
        <v>0</v>
      </c>
      <c r="AA49" s="103">
        <f t="shared" si="9"/>
        <v>0</v>
      </c>
      <c r="AB49" s="128" t="str">
        <f t="shared" si="13"/>
        <v/>
      </c>
      <c r="AC49" s="128" t="e">
        <f t="shared" si="14"/>
        <v>#REF!</v>
      </c>
    </row>
    <row r="50" spans="1:29" ht="50.1" customHeight="1">
      <c r="A50" s="169"/>
      <c r="B50" s="169"/>
      <c r="C50" s="172"/>
      <c r="D50" s="172"/>
      <c r="E50" s="131"/>
      <c r="F50" s="175"/>
      <c r="G50" s="178"/>
      <c r="H50" s="189"/>
      <c r="I50" s="163"/>
      <c r="J50" s="166"/>
      <c r="K50" s="62"/>
      <c r="L50" s="63"/>
      <c r="M50" s="63"/>
      <c r="N50" s="121"/>
      <c r="O50" s="127"/>
      <c r="P50" s="100"/>
      <c r="Q50" s="63">
        <f t="shared" si="10"/>
        <v>0</v>
      </c>
      <c r="R50" s="65"/>
      <c r="S50" s="67"/>
      <c r="T50" s="40"/>
      <c r="U50" s="106">
        <f>IF(EXACT(O50,Y50),M50,M50*(1-'Расчет ПРЕДЗАКАЗ'!$D$10))</f>
        <v>0</v>
      </c>
      <c r="V50" s="106">
        <f t="shared" si="11"/>
        <v>0</v>
      </c>
      <c r="W50" s="106" t="e">
        <f>IF(EXACT(O50,Y50),M50,M50*(1-#REF!))</f>
        <v>#REF!</v>
      </c>
      <c r="X50" s="106" t="e">
        <f t="shared" si="12"/>
        <v>#REF!</v>
      </c>
      <c r="Y50" s="107" t="s">
        <v>72</v>
      </c>
      <c r="Z50" s="103">
        <f t="shared" si="8"/>
        <v>0</v>
      </c>
      <c r="AA50" s="103">
        <f t="shared" si="9"/>
        <v>0</v>
      </c>
      <c r="AB50" s="128" t="str">
        <f t="shared" si="13"/>
        <v/>
      </c>
      <c r="AC50" s="128" t="e">
        <f t="shared" si="14"/>
        <v>#REF!</v>
      </c>
    </row>
    <row r="51" spans="1:29" ht="50.1" customHeight="1">
      <c r="A51" s="169"/>
      <c r="B51" s="169"/>
      <c r="C51" s="172"/>
      <c r="D51" s="172"/>
      <c r="E51" s="131"/>
      <c r="F51" s="175"/>
      <c r="G51" s="178"/>
      <c r="H51" s="189"/>
      <c r="I51" s="163"/>
      <c r="J51" s="166"/>
      <c r="K51" s="62"/>
      <c r="L51" s="63"/>
      <c r="M51" s="63"/>
      <c r="N51" s="121"/>
      <c r="O51" s="127"/>
      <c r="P51" s="100"/>
      <c r="Q51" s="63">
        <f t="shared" si="10"/>
        <v>0</v>
      </c>
      <c r="R51" s="65"/>
      <c r="S51" s="67"/>
      <c r="T51" s="40"/>
      <c r="U51" s="106">
        <f>IF(EXACT(O51,Y51),M51,M51*(1-'Расчет ПРЕДЗАКАЗ'!$D$10))</f>
        <v>0</v>
      </c>
      <c r="V51" s="106">
        <f t="shared" si="11"/>
        <v>0</v>
      </c>
      <c r="W51" s="106" t="e">
        <f>IF(EXACT(O51,Y51),M51,M51*(1-#REF!))</f>
        <v>#REF!</v>
      </c>
      <c r="X51" s="106" t="e">
        <f t="shared" si="12"/>
        <v>#REF!</v>
      </c>
      <c r="Y51" s="107" t="s">
        <v>72</v>
      </c>
      <c r="Z51" s="103">
        <f t="shared" si="8"/>
        <v>0</v>
      </c>
      <c r="AA51" s="103">
        <f t="shared" si="9"/>
        <v>0</v>
      </c>
      <c r="AB51" s="128" t="str">
        <f t="shared" si="13"/>
        <v/>
      </c>
      <c r="AC51" s="128" t="e">
        <f t="shared" si="14"/>
        <v>#REF!</v>
      </c>
    </row>
    <row r="52" spans="1:29" ht="50.1" customHeight="1">
      <c r="A52" s="169"/>
      <c r="B52" s="169"/>
      <c r="C52" s="172"/>
      <c r="D52" s="172"/>
      <c r="E52" s="131"/>
      <c r="F52" s="175"/>
      <c r="G52" s="178"/>
      <c r="H52" s="189"/>
      <c r="I52" s="163"/>
      <c r="J52" s="166"/>
      <c r="K52" s="62"/>
      <c r="L52" s="63"/>
      <c r="M52" s="63"/>
      <c r="N52" s="121"/>
      <c r="O52" s="127"/>
      <c r="P52" s="100"/>
      <c r="Q52" s="63">
        <f t="shared" si="10"/>
        <v>0</v>
      </c>
      <c r="R52" s="65"/>
      <c r="S52" s="67"/>
      <c r="T52" s="40"/>
      <c r="U52" s="106">
        <f>IF(EXACT(O52,Y52),M52,M52*(1-'Расчет ПРЕДЗАКАЗ'!$D$10))</f>
        <v>0</v>
      </c>
      <c r="V52" s="106">
        <f t="shared" si="11"/>
        <v>0</v>
      </c>
      <c r="W52" s="106" t="e">
        <f>IF(EXACT(O52,Y52),M52,M52*(1-#REF!))</f>
        <v>#REF!</v>
      </c>
      <c r="X52" s="106" t="e">
        <f t="shared" si="12"/>
        <v>#REF!</v>
      </c>
      <c r="Y52" s="107" t="s">
        <v>72</v>
      </c>
      <c r="Z52" s="103">
        <f t="shared" si="8"/>
        <v>0</v>
      </c>
      <c r="AA52" s="103">
        <f t="shared" si="9"/>
        <v>0</v>
      </c>
      <c r="AB52" s="128" t="str">
        <f t="shared" si="13"/>
        <v/>
      </c>
      <c r="AC52" s="128" t="e">
        <f t="shared" si="14"/>
        <v>#REF!</v>
      </c>
    </row>
    <row r="53" spans="1:29" ht="50.1" customHeight="1">
      <c r="A53" s="169"/>
      <c r="B53" s="169"/>
      <c r="C53" s="172"/>
      <c r="D53" s="172"/>
      <c r="E53" s="131"/>
      <c r="F53" s="175"/>
      <c r="G53" s="178"/>
      <c r="H53" s="189"/>
      <c r="I53" s="163"/>
      <c r="J53" s="166"/>
      <c r="K53" s="62"/>
      <c r="L53" s="63"/>
      <c r="M53" s="63"/>
      <c r="N53" s="121"/>
      <c r="O53" s="127"/>
      <c r="P53" s="100"/>
      <c r="Q53" s="63">
        <f t="shared" si="10"/>
        <v>0</v>
      </c>
      <c r="R53" s="65"/>
      <c r="S53" s="67"/>
      <c r="T53" s="40"/>
      <c r="U53" s="106">
        <f>IF(EXACT(O53,Y53),M53,M53*(1-'Расчет ПРЕДЗАКАЗ'!$D$10))</f>
        <v>0</v>
      </c>
      <c r="V53" s="106">
        <f t="shared" si="11"/>
        <v>0</v>
      </c>
      <c r="W53" s="106" t="e">
        <f>IF(EXACT(O53,Y53),M53,M53*(1-#REF!))</f>
        <v>#REF!</v>
      </c>
      <c r="X53" s="106" t="e">
        <f t="shared" si="12"/>
        <v>#REF!</v>
      </c>
      <c r="Y53" s="107" t="s">
        <v>72</v>
      </c>
      <c r="Z53" s="103">
        <f t="shared" si="8"/>
        <v>0</v>
      </c>
      <c r="AA53" s="103">
        <f t="shared" si="9"/>
        <v>0</v>
      </c>
      <c r="AB53" s="128" t="str">
        <f t="shared" si="13"/>
        <v/>
      </c>
      <c r="AC53" s="128" t="e">
        <f t="shared" si="14"/>
        <v>#REF!</v>
      </c>
    </row>
    <row r="54" spans="1:29" ht="50.1" customHeight="1">
      <c r="A54" s="170"/>
      <c r="B54" s="170"/>
      <c r="C54" s="173"/>
      <c r="D54" s="173"/>
      <c r="E54" s="132"/>
      <c r="F54" s="176"/>
      <c r="G54" s="179"/>
      <c r="H54" s="190"/>
      <c r="I54" s="164"/>
      <c r="J54" s="167"/>
      <c r="K54" s="62"/>
      <c r="L54" s="63"/>
      <c r="M54" s="63"/>
      <c r="N54" s="121"/>
      <c r="O54" s="127"/>
      <c r="P54" s="100"/>
      <c r="Q54" s="63">
        <f t="shared" si="10"/>
        <v>0</v>
      </c>
      <c r="R54" s="65"/>
      <c r="S54" s="64"/>
      <c r="T54" s="40"/>
      <c r="U54" s="106">
        <f>IF(EXACT(O54,Y54),M54,M54*(1-'Расчет ПРЕДЗАКАЗ'!$D$10))</f>
        <v>0</v>
      </c>
      <c r="V54" s="106">
        <f t="shared" si="11"/>
        <v>0</v>
      </c>
      <c r="W54" s="106" t="e">
        <f>IF(EXACT(O54,Y54),M54,M54*(1-#REF!))</f>
        <v>#REF!</v>
      </c>
      <c r="X54" s="106" t="e">
        <f t="shared" si="12"/>
        <v>#REF!</v>
      </c>
      <c r="Y54" s="107" t="s">
        <v>72</v>
      </c>
      <c r="Z54" s="103">
        <f t="shared" si="8"/>
        <v>0</v>
      </c>
      <c r="AA54" s="103">
        <f t="shared" si="9"/>
        <v>0</v>
      </c>
      <c r="AB54" s="128" t="str">
        <f t="shared" si="13"/>
        <v/>
      </c>
      <c r="AC54" s="128" t="e">
        <f t="shared" si="14"/>
        <v>#REF!</v>
      </c>
    </row>
    <row r="55" spans="1:29" ht="11.25" customHeight="1" thickBot="1"/>
    <row r="56" spans="1:29" ht="50.1" customHeight="1">
      <c r="A56" s="168">
        <v>55</v>
      </c>
      <c r="B56" s="168" t="s">
        <v>608</v>
      </c>
      <c r="C56" s="171" t="s">
        <v>609</v>
      </c>
      <c r="D56" s="171" t="s">
        <v>77</v>
      </c>
      <c r="E56" s="131"/>
      <c r="F56" s="193" t="s">
        <v>599</v>
      </c>
      <c r="G56" s="177" t="s">
        <v>535</v>
      </c>
      <c r="H56" s="162" t="s">
        <v>600</v>
      </c>
      <c r="I56" s="194" t="s">
        <v>610</v>
      </c>
      <c r="J56" s="165" t="s">
        <v>19</v>
      </c>
      <c r="K56" s="62" t="s">
        <v>226</v>
      </c>
      <c r="L56" s="63">
        <v>4770</v>
      </c>
      <c r="M56" s="63">
        <v>2981</v>
      </c>
      <c r="N56" s="142" t="s">
        <v>611</v>
      </c>
      <c r="O56" s="127"/>
      <c r="P56" s="100"/>
      <c r="Q56" s="63">
        <f>P56*M56</f>
        <v>0</v>
      </c>
      <c r="R56" s="64"/>
      <c r="S56" s="67">
        <v>6</v>
      </c>
      <c r="T56" s="46"/>
      <c r="U56" s="106">
        <f>IF(EXACT(O56,Y56),M56,M56*(1-'Расчет ПРЕДЗАКАЗ'!$D$10))</f>
        <v>2921.38</v>
      </c>
      <c r="V56" s="106">
        <f>P56*U56</f>
        <v>0</v>
      </c>
      <c r="W56" s="106" t="e">
        <f>IF(EXACT(O56,Y56),M56,M56*(1-#REF!))</f>
        <v>#REF!</v>
      </c>
      <c r="X56" s="106" t="e">
        <f>P56*W56</f>
        <v>#REF!</v>
      </c>
      <c r="Y56" s="107" t="s">
        <v>72</v>
      </c>
      <c r="Z56" s="103">
        <f t="shared" ref="Z56:Z70" si="15">IF(EXACT(O56,Y56),Q56,0)</f>
        <v>0</v>
      </c>
      <c r="AA56" s="103">
        <f t="shared" ref="AA56:AA70" si="16">IF(Z56=0,Q56,0)</f>
        <v>0</v>
      </c>
      <c r="AB56" s="128">
        <f>IF(U56=0,"",L56/U56-1)</f>
        <v>0.63278998281634014</v>
      </c>
      <c r="AC56" s="128" t="e">
        <f>IF(W56=0,"",L56/W56-1)</f>
        <v>#REF!</v>
      </c>
    </row>
    <row r="57" spans="1:29" ht="50.1" customHeight="1">
      <c r="A57" s="169"/>
      <c r="B57" s="169"/>
      <c r="C57" s="172"/>
      <c r="D57" s="172"/>
      <c r="E57" s="131"/>
      <c r="F57" s="175"/>
      <c r="G57" s="178"/>
      <c r="H57" s="189"/>
      <c r="I57" s="163"/>
      <c r="J57" s="166"/>
      <c r="K57" s="62" t="s">
        <v>228</v>
      </c>
      <c r="L57" s="63">
        <v>4770</v>
      </c>
      <c r="M57" s="63">
        <v>2981</v>
      </c>
      <c r="N57" s="142" t="s">
        <v>612</v>
      </c>
      <c r="O57" s="127"/>
      <c r="P57" s="100"/>
      <c r="Q57" s="63">
        <f t="shared" ref="Q57:Q70" si="17">P57*M57</f>
        <v>0</v>
      </c>
      <c r="R57" s="64"/>
      <c r="S57" s="67">
        <v>29</v>
      </c>
      <c r="T57" s="46"/>
      <c r="U57" s="106">
        <f>IF(EXACT(O57,Y57),M57,M57*(1-'Расчет ПРЕДЗАКАЗ'!$D$10))</f>
        <v>2921.38</v>
      </c>
      <c r="V57" s="106">
        <f t="shared" ref="V57:V70" si="18">P57*U57</f>
        <v>0</v>
      </c>
      <c r="W57" s="106" t="e">
        <f>IF(EXACT(O57,Y57),M57,M57*(1-#REF!))</f>
        <v>#REF!</v>
      </c>
      <c r="X57" s="106" t="e">
        <f t="shared" ref="X57:X70" si="19">P57*W57</f>
        <v>#REF!</v>
      </c>
      <c r="Y57" s="107" t="s">
        <v>72</v>
      </c>
      <c r="Z57" s="103">
        <f t="shared" si="15"/>
        <v>0</v>
      </c>
      <c r="AA57" s="103">
        <f t="shared" si="16"/>
        <v>0</v>
      </c>
      <c r="AB57" s="128">
        <f t="shared" ref="AB57:AB70" si="20">IF(U57=0,"",L57/U57-1)</f>
        <v>0.63278998281634014</v>
      </c>
      <c r="AC57" s="128" t="e">
        <f t="shared" ref="AC57:AC70" si="21">IF(W57=0,"",L57/W57-1)</f>
        <v>#REF!</v>
      </c>
    </row>
    <row r="58" spans="1:29" ht="50.1" customHeight="1">
      <c r="A58" s="169"/>
      <c r="B58" s="169"/>
      <c r="C58" s="172"/>
      <c r="D58" s="172"/>
      <c r="E58" s="131"/>
      <c r="F58" s="175"/>
      <c r="G58" s="178"/>
      <c r="H58" s="189"/>
      <c r="I58" s="163"/>
      <c r="J58" s="166"/>
      <c r="K58" s="62" t="s">
        <v>383</v>
      </c>
      <c r="L58" s="63">
        <v>4770</v>
      </c>
      <c r="M58" s="63">
        <v>2981</v>
      </c>
      <c r="N58" s="142" t="s">
        <v>613</v>
      </c>
      <c r="O58" s="127"/>
      <c r="P58" s="100"/>
      <c r="Q58" s="63">
        <f t="shared" si="17"/>
        <v>0</v>
      </c>
      <c r="R58" s="64"/>
      <c r="S58" s="67">
        <v>4</v>
      </c>
      <c r="T58" s="46"/>
      <c r="U58" s="106">
        <f>IF(EXACT(O58,Y58),M58,M58*(1-'Расчет ПРЕДЗАКАЗ'!$D$10))</f>
        <v>2921.38</v>
      </c>
      <c r="V58" s="106">
        <f t="shared" si="18"/>
        <v>0</v>
      </c>
      <c r="W58" s="106" t="e">
        <f>IF(EXACT(O58,Y58),M58,M58*(1-#REF!))</f>
        <v>#REF!</v>
      </c>
      <c r="X58" s="106" t="e">
        <f t="shared" si="19"/>
        <v>#REF!</v>
      </c>
      <c r="Y58" s="107" t="s">
        <v>72</v>
      </c>
      <c r="Z58" s="103">
        <f t="shared" si="15"/>
        <v>0</v>
      </c>
      <c r="AA58" s="103">
        <f t="shared" si="16"/>
        <v>0</v>
      </c>
      <c r="AB58" s="128">
        <f t="shared" si="20"/>
        <v>0.63278998281634014</v>
      </c>
      <c r="AC58" s="128" t="e">
        <f t="shared" si="21"/>
        <v>#REF!</v>
      </c>
    </row>
    <row r="59" spans="1:29" ht="50.1" customHeight="1">
      <c r="A59" s="169"/>
      <c r="B59" s="169"/>
      <c r="C59" s="172"/>
      <c r="D59" s="172"/>
      <c r="E59" s="131"/>
      <c r="F59" s="175"/>
      <c r="G59" s="178"/>
      <c r="H59" s="189"/>
      <c r="I59" s="163"/>
      <c r="J59" s="166"/>
      <c r="K59" s="62" t="s">
        <v>82</v>
      </c>
      <c r="L59" s="63">
        <v>4770</v>
      </c>
      <c r="M59" s="63">
        <v>2981</v>
      </c>
      <c r="N59" s="142" t="s">
        <v>614</v>
      </c>
      <c r="O59" s="127"/>
      <c r="P59" s="100"/>
      <c r="Q59" s="63">
        <f t="shared" si="17"/>
        <v>0</v>
      </c>
      <c r="R59" s="64"/>
      <c r="S59" s="67">
        <v>25</v>
      </c>
      <c r="T59" s="46"/>
      <c r="U59" s="106">
        <f>IF(EXACT(O59,Y59),M59,M59*(1-'Расчет ПРЕДЗАКАЗ'!$D$10))</f>
        <v>2921.38</v>
      </c>
      <c r="V59" s="106">
        <f t="shared" si="18"/>
        <v>0</v>
      </c>
      <c r="W59" s="106" t="e">
        <f>IF(EXACT(O59,Y59),M59,M59*(1-#REF!))</f>
        <v>#REF!</v>
      </c>
      <c r="X59" s="106" t="e">
        <f t="shared" si="19"/>
        <v>#REF!</v>
      </c>
      <c r="Y59" s="107" t="s">
        <v>72</v>
      </c>
      <c r="Z59" s="103">
        <f t="shared" si="15"/>
        <v>0</v>
      </c>
      <c r="AA59" s="103">
        <f t="shared" si="16"/>
        <v>0</v>
      </c>
      <c r="AB59" s="128">
        <f t="shared" si="20"/>
        <v>0.63278998281634014</v>
      </c>
      <c r="AC59" s="128" t="e">
        <f t="shared" si="21"/>
        <v>#REF!</v>
      </c>
    </row>
    <row r="60" spans="1:29" ht="50.1" customHeight="1">
      <c r="A60" s="169"/>
      <c r="B60" s="169"/>
      <c r="C60" s="172"/>
      <c r="D60" s="172"/>
      <c r="E60" s="131"/>
      <c r="F60" s="175"/>
      <c r="G60" s="178"/>
      <c r="H60" s="189"/>
      <c r="I60" s="163"/>
      <c r="J60" s="166"/>
      <c r="K60" s="62" t="s">
        <v>294</v>
      </c>
      <c r="L60" s="63">
        <v>4770</v>
      </c>
      <c r="M60" s="63">
        <v>2981</v>
      </c>
      <c r="N60" s="142" t="s">
        <v>615</v>
      </c>
      <c r="O60" s="127"/>
      <c r="P60" s="100"/>
      <c r="Q60" s="63">
        <f t="shared" si="17"/>
        <v>0</v>
      </c>
      <c r="R60" s="64"/>
      <c r="S60" s="67">
        <v>16</v>
      </c>
      <c r="T60" s="46"/>
      <c r="U60" s="106">
        <f>IF(EXACT(O60,Y60),M60,M60*(1-'Расчет ПРЕДЗАКАЗ'!$D$10))</f>
        <v>2921.38</v>
      </c>
      <c r="V60" s="106">
        <f t="shared" si="18"/>
        <v>0</v>
      </c>
      <c r="W60" s="106" t="e">
        <f>IF(EXACT(O60,Y60),M60,M60*(1-#REF!))</f>
        <v>#REF!</v>
      </c>
      <c r="X60" s="106" t="e">
        <f t="shared" si="19"/>
        <v>#REF!</v>
      </c>
      <c r="Y60" s="107" t="s">
        <v>72</v>
      </c>
      <c r="Z60" s="103">
        <f t="shared" si="15"/>
        <v>0</v>
      </c>
      <c r="AA60" s="103">
        <f t="shared" si="16"/>
        <v>0</v>
      </c>
      <c r="AB60" s="128">
        <f t="shared" si="20"/>
        <v>0.63278998281634014</v>
      </c>
      <c r="AC60" s="128" t="e">
        <f t="shared" si="21"/>
        <v>#REF!</v>
      </c>
    </row>
    <row r="61" spans="1:29" ht="50.1" customHeight="1">
      <c r="A61" s="169"/>
      <c r="B61" s="169"/>
      <c r="C61" s="172"/>
      <c r="D61" s="172"/>
      <c r="E61" s="131"/>
      <c r="F61" s="175"/>
      <c r="G61" s="178"/>
      <c r="H61" s="189"/>
      <c r="I61" s="163"/>
      <c r="J61" s="166"/>
      <c r="K61" s="62" t="s">
        <v>104</v>
      </c>
      <c r="L61" s="63">
        <v>4770</v>
      </c>
      <c r="M61" s="63">
        <v>2981</v>
      </c>
      <c r="N61" s="142" t="s">
        <v>616</v>
      </c>
      <c r="O61" s="127"/>
      <c r="P61" s="100"/>
      <c r="Q61" s="63">
        <f t="shared" si="17"/>
        <v>0</v>
      </c>
      <c r="R61" s="64"/>
      <c r="S61" s="67">
        <v>35</v>
      </c>
      <c r="T61" s="46"/>
      <c r="U61" s="106">
        <f>IF(EXACT(O61,Y61),M61,M61*(1-'Расчет ПРЕДЗАКАЗ'!$D$10))</f>
        <v>2921.38</v>
      </c>
      <c r="V61" s="106">
        <f t="shared" si="18"/>
        <v>0</v>
      </c>
      <c r="W61" s="106" t="e">
        <f>IF(EXACT(O61,Y61),M61,M61*(1-#REF!))</f>
        <v>#REF!</v>
      </c>
      <c r="X61" s="106" t="e">
        <f t="shared" si="19"/>
        <v>#REF!</v>
      </c>
      <c r="Y61" s="107" t="s">
        <v>72</v>
      </c>
      <c r="Z61" s="103">
        <f t="shared" si="15"/>
        <v>0</v>
      </c>
      <c r="AA61" s="103">
        <f t="shared" si="16"/>
        <v>0</v>
      </c>
      <c r="AB61" s="128">
        <f t="shared" si="20"/>
        <v>0.63278998281634014</v>
      </c>
      <c r="AC61" s="128" t="e">
        <f t="shared" si="21"/>
        <v>#REF!</v>
      </c>
    </row>
    <row r="62" spans="1:29" ht="50.1" customHeight="1">
      <c r="A62" s="169"/>
      <c r="B62" s="169"/>
      <c r="C62" s="172"/>
      <c r="D62" s="172"/>
      <c r="E62" s="131"/>
      <c r="F62" s="175"/>
      <c r="G62" s="178"/>
      <c r="H62" s="189"/>
      <c r="I62" s="163"/>
      <c r="J62" s="166"/>
      <c r="K62" s="62" t="s">
        <v>297</v>
      </c>
      <c r="L62" s="63">
        <v>4770</v>
      </c>
      <c r="M62" s="63">
        <v>2981</v>
      </c>
      <c r="N62" s="142" t="s">
        <v>617</v>
      </c>
      <c r="O62" s="127"/>
      <c r="P62" s="100"/>
      <c r="Q62" s="63">
        <f t="shared" si="17"/>
        <v>0</v>
      </c>
      <c r="R62" s="64"/>
      <c r="S62" s="67">
        <v>5</v>
      </c>
      <c r="T62" s="46"/>
      <c r="U62" s="106">
        <f>IF(EXACT(O62,Y62),M62,M62*(1-'Расчет ПРЕДЗАКАЗ'!$D$10))</f>
        <v>2921.38</v>
      </c>
      <c r="V62" s="106">
        <f t="shared" si="18"/>
        <v>0</v>
      </c>
      <c r="W62" s="106" t="e">
        <f>IF(EXACT(O62,Y62),M62,M62*(1-#REF!))</f>
        <v>#REF!</v>
      </c>
      <c r="X62" s="106" t="e">
        <f t="shared" si="19"/>
        <v>#REF!</v>
      </c>
      <c r="Y62" s="107" t="s">
        <v>72</v>
      </c>
      <c r="Z62" s="103">
        <f t="shared" si="15"/>
        <v>0</v>
      </c>
      <c r="AA62" s="103">
        <f t="shared" si="16"/>
        <v>0</v>
      </c>
      <c r="AB62" s="128">
        <f t="shared" si="20"/>
        <v>0.63278998281634014</v>
      </c>
      <c r="AC62" s="128" t="e">
        <f t="shared" si="21"/>
        <v>#REF!</v>
      </c>
    </row>
    <row r="63" spans="1:29" ht="50.1" customHeight="1">
      <c r="A63" s="169"/>
      <c r="B63" s="169"/>
      <c r="C63" s="172"/>
      <c r="D63" s="172"/>
      <c r="E63" s="131"/>
      <c r="F63" s="175"/>
      <c r="G63" s="178"/>
      <c r="H63" s="189"/>
      <c r="I63" s="163"/>
      <c r="J63" s="166"/>
      <c r="K63" s="62" t="s">
        <v>84</v>
      </c>
      <c r="L63" s="63">
        <v>4770</v>
      </c>
      <c r="M63" s="63">
        <v>2981</v>
      </c>
      <c r="N63" s="142" t="s">
        <v>618</v>
      </c>
      <c r="O63" s="127"/>
      <c r="P63" s="100"/>
      <c r="Q63" s="63">
        <f t="shared" si="17"/>
        <v>0</v>
      </c>
      <c r="R63" s="64"/>
      <c r="S63" s="67">
        <v>8</v>
      </c>
      <c r="T63" s="46"/>
      <c r="U63" s="106">
        <f>IF(EXACT(O63,Y63),M63,M63*(1-'Расчет ПРЕДЗАКАЗ'!$D$10))</f>
        <v>2921.38</v>
      </c>
      <c r="V63" s="106">
        <f t="shared" si="18"/>
        <v>0</v>
      </c>
      <c r="W63" s="106" t="e">
        <f>IF(EXACT(O63,Y63),M63,M63*(1-#REF!))</f>
        <v>#REF!</v>
      </c>
      <c r="X63" s="106" t="e">
        <f t="shared" si="19"/>
        <v>#REF!</v>
      </c>
      <c r="Y63" s="107" t="s">
        <v>72</v>
      </c>
      <c r="Z63" s="103">
        <f t="shared" si="15"/>
        <v>0</v>
      </c>
      <c r="AA63" s="103">
        <f t="shared" si="16"/>
        <v>0</v>
      </c>
      <c r="AB63" s="128">
        <f t="shared" si="20"/>
        <v>0.63278998281634014</v>
      </c>
      <c r="AC63" s="128" t="e">
        <f t="shared" si="21"/>
        <v>#REF!</v>
      </c>
    </row>
    <row r="64" spans="1:29" ht="50.1" customHeight="1">
      <c r="A64" s="169"/>
      <c r="B64" s="169"/>
      <c r="C64" s="172"/>
      <c r="D64" s="172"/>
      <c r="E64" s="131"/>
      <c r="F64" s="175"/>
      <c r="G64" s="178"/>
      <c r="H64" s="189"/>
      <c r="I64" s="163"/>
      <c r="J64" s="166"/>
      <c r="K64" s="62" t="s">
        <v>86</v>
      </c>
      <c r="L64" s="63">
        <v>4770</v>
      </c>
      <c r="M64" s="63">
        <v>2981</v>
      </c>
      <c r="N64" s="142" t="s">
        <v>619</v>
      </c>
      <c r="O64" s="127"/>
      <c r="P64" s="100"/>
      <c r="Q64" s="63">
        <f t="shared" si="17"/>
        <v>0</v>
      </c>
      <c r="R64" s="64"/>
      <c r="S64" s="67">
        <v>5</v>
      </c>
      <c r="T64" s="46"/>
      <c r="U64" s="106">
        <f>IF(EXACT(O64,Y64),M64,M64*(1-'Расчет ПРЕДЗАКАЗ'!$D$10))</f>
        <v>2921.38</v>
      </c>
      <c r="V64" s="106">
        <f t="shared" si="18"/>
        <v>0</v>
      </c>
      <c r="W64" s="106" t="e">
        <f>IF(EXACT(O64,Y64),M64,M64*(1-#REF!))</f>
        <v>#REF!</v>
      </c>
      <c r="X64" s="106" t="e">
        <f t="shared" si="19"/>
        <v>#REF!</v>
      </c>
      <c r="Y64" s="107" t="s">
        <v>72</v>
      </c>
      <c r="Z64" s="103">
        <f t="shared" si="15"/>
        <v>0</v>
      </c>
      <c r="AA64" s="103">
        <f t="shared" si="16"/>
        <v>0</v>
      </c>
      <c r="AB64" s="128">
        <f t="shared" si="20"/>
        <v>0.63278998281634014</v>
      </c>
      <c r="AC64" s="128" t="e">
        <f t="shared" si="21"/>
        <v>#REF!</v>
      </c>
    </row>
    <row r="65" spans="1:29" ht="50.1" customHeight="1">
      <c r="A65" s="169"/>
      <c r="B65" s="169"/>
      <c r="C65" s="172"/>
      <c r="D65" s="172"/>
      <c r="E65" s="131"/>
      <c r="F65" s="175"/>
      <c r="G65" s="178"/>
      <c r="H65" s="189"/>
      <c r="I65" s="163"/>
      <c r="J65" s="166"/>
      <c r="K65" s="62"/>
      <c r="L65" s="63"/>
      <c r="M65" s="63"/>
      <c r="N65" s="121"/>
      <c r="O65" s="127"/>
      <c r="P65" s="100"/>
      <c r="Q65" s="63">
        <f t="shared" si="17"/>
        <v>0</v>
      </c>
      <c r="R65" s="65"/>
      <c r="S65" s="67"/>
      <c r="T65" s="40"/>
      <c r="U65" s="106">
        <f>IF(EXACT(O65,Y65),M65,M65*(1-'Расчет ПРЕДЗАКАЗ'!$D$10))</f>
        <v>0</v>
      </c>
      <c r="V65" s="106">
        <f t="shared" si="18"/>
        <v>0</v>
      </c>
      <c r="W65" s="106" t="e">
        <f>IF(EXACT(O65,Y65),M65,M65*(1-#REF!))</f>
        <v>#REF!</v>
      </c>
      <c r="X65" s="106" t="e">
        <f t="shared" si="19"/>
        <v>#REF!</v>
      </c>
      <c r="Y65" s="107" t="s">
        <v>72</v>
      </c>
      <c r="Z65" s="103">
        <f t="shared" si="15"/>
        <v>0</v>
      </c>
      <c r="AA65" s="103">
        <f t="shared" si="16"/>
        <v>0</v>
      </c>
      <c r="AB65" s="128" t="str">
        <f t="shared" si="20"/>
        <v/>
      </c>
      <c r="AC65" s="128" t="e">
        <f t="shared" si="21"/>
        <v>#REF!</v>
      </c>
    </row>
    <row r="66" spans="1:29" ht="50.1" customHeight="1">
      <c r="A66" s="169"/>
      <c r="B66" s="169"/>
      <c r="C66" s="172"/>
      <c r="D66" s="172"/>
      <c r="E66" s="131"/>
      <c r="F66" s="175"/>
      <c r="G66" s="178"/>
      <c r="H66" s="189"/>
      <c r="I66" s="163"/>
      <c r="J66" s="166"/>
      <c r="K66" s="62"/>
      <c r="L66" s="63"/>
      <c r="M66" s="63"/>
      <c r="N66" s="121"/>
      <c r="O66" s="127"/>
      <c r="P66" s="100"/>
      <c r="Q66" s="63">
        <f t="shared" si="17"/>
        <v>0</v>
      </c>
      <c r="R66" s="65"/>
      <c r="S66" s="67"/>
      <c r="T66" s="40"/>
      <c r="U66" s="106">
        <f>IF(EXACT(O66,Y66),M66,M66*(1-'Расчет ПРЕДЗАКАЗ'!$D$10))</f>
        <v>0</v>
      </c>
      <c r="V66" s="106">
        <f t="shared" si="18"/>
        <v>0</v>
      </c>
      <c r="W66" s="106" t="e">
        <f>IF(EXACT(O66,Y66),M66,M66*(1-#REF!))</f>
        <v>#REF!</v>
      </c>
      <c r="X66" s="106" t="e">
        <f t="shared" si="19"/>
        <v>#REF!</v>
      </c>
      <c r="Y66" s="107" t="s">
        <v>72</v>
      </c>
      <c r="Z66" s="103">
        <f t="shared" si="15"/>
        <v>0</v>
      </c>
      <c r="AA66" s="103">
        <f t="shared" si="16"/>
        <v>0</v>
      </c>
      <c r="AB66" s="128" t="str">
        <f t="shared" si="20"/>
        <v/>
      </c>
      <c r="AC66" s="128" t="e">
        <f t="shared" si="21"/>
        <v>#REF!</v>
      </c>
    </row>
    <row r="67" spans="1:29" ht="50.1" customHeight="1">
      <c r="A67" s="169"/>
      <c r="B67" s="169"/>
      <c r="C67" s="172"/>
      <c r="D67" s="172"/>
      <c r="E67" s="131"/>
      <c r="F67" s="175"/>
      <c r="G67" s="178"/>
      <c r="H67" s="189"/>
      <c r="I67" s="163"/>
      <c r="J67" s="166"/>
      <c r="K67" s="62"/>
      <c r="L67" s="63"/>
      <c r="M67" s="63"/>
      <c r="N67" s="121"/>
      <c r="O67" s="127"/>
      <c r="P67" s="100"/>
      <c r="Q67" s="63">
        <f t="shared" si="17"/>
        <v>0</v>
      </c>
      <c r="R67" s="65"/>
      <c r="S67" s="67"/>
      <c r="T67" s="40"/>
      <c r="U67" s="106">
        <f>IF(EXACT(O67,Y67),M67,M67*(1-'Расчет ПРЕДЗАКАЗ'!$D$10))</f>
        <v>0</v>
      </c>
      <c r="V67" s="106">
        <f t="shared" si="18"/>
        <v>0</v>
      </c>
      <c r="W67" s="106" t="e">
        <f>IF(EXACT(O67,Y67),M67,M67*(1-#REF!))</f>
        <v>#REF!</v>
      </c>
      <c r="X67" s="106" t="e">
        <f t="shared" si="19"/>
        <v>#REF!</v>
      </c>
      <c r="Y67" s="107" t="s">
        <v>72</v>
      </c>
      <c r="Z67" s="103">
        <f t="shared" si="15"/>
        <v>0</v>
      </c>
      <c r="AA67" s="103">
        <f t="shared" si="16"/>
        <v>0</v>
      </c>
      <c r="AB67" s="128" t="str">
        <f t="shared" si="20"/>
        <v/>
      </c>
      <c r="AC67" s="128" t="e">
        <f t="shared" si="21"/>
        <v>#REF!</v>
      </c>
    </row>
    <row r="68" spans="1:29" ht="50.1" customHeight="1">
      <c r="A68" s="169"/>
      <c r="B68" s="169"/>
      <c r="C68" s="172"/>
      <c r="D68" s="172"/>
      <c r="E68" s="131"/>
      <c r="F68" s="175"/>
      <c r="G68" s="178"/>
      <c r="H68" s="189"/>
      <c r="I68" s="163"/>
      <c r="J68" s="166"/>
      <c r="K68" s="62"/>
      <c r="L68" s="63"/>
      <c r="M68" s="63"/>
      <c r="N68" s="121"/>
      <c r="O68" s="127"/>
      <c r="P68" s="100"/>
      <c r="Q68" s="63">
        <f t="shared" si="17"/>
        <v>0</v>
      </c>
      <c r="R68" s="65"/>
      <c r="S68" s="67"/>
      <c r="T68" s="40"/>
      <c r="U68" s="106">
        <f>IF(EXACT(O68,Y68),M68,M68*(1-'Расчет ПРЕДЗАКАЗ'!$D$10))</f>
        <v>0</v>
      </c>
      <c r="V68" s="106">
        <f t="shared" si="18"/>
        <v>0</v>
      </c>
      <c r="W68" s="106" t="e">
        <f>IF(EXACT(O68,Y68),M68,M68*(1-#REF!))</f>
        <v>#REF!</v>
      </c>
      <c r="X68" s="106" t="e">
        <f t="shared" si="19"/>
        <v>#REF!</v>
      </c>
      <c r="Y68" s="107" t="s">
        <v>72</v>
      </c>
      <c r="Z68" s="103">
        <f t="shared" si="15"/>
        <v>0</v>
      </c>
      <c r="AA68" s="103">
        <f t="shared" si="16"/>
        <v>0</v>
      </c>
      <c r="AB68" s="128" t="str">
        <f t="shared" si="20"/>
        <v/>
      </c>
      <c r="AC68" s="128" t="e">
        <f t="shared" si="21"/>
        <v>#REF!</v>
      </c>
    </row>
    <row r="69" spans="1:29" ht="50.1" customHeight="1">
      <c r="A69" s="169"/>
      <c r="B69" s="169"/>
      <c r="C69" s="172"/>
      <c r="D69" s="172"/>
      <c r="E69" s="131"/>
      <c r="F69" s="175"/>
      <c r="G69" s="178"/>
      <c r="H69" s="189"/>
      <c r="I69" s="163"/>
      <c r="J69" s="166"/>
      <c r="K69" s="62"/>
      <c r="L69" s="63"/>
      <c r="M69" s="63"/>
      <c r="N69" s="121"/>
      <c r="O69" s="127"/>
      <c r="P69" s="100"/>
      <c r="Q69" s="63">
        <f t="shared" si="17"/>
        <v>0</v>
      </c>
      <c r="R69" s="65"/>
      <c r="S69" s="67"/>
      <c r="T69" s="40"/>
      <c r="U69" s="106">
        <f>IF(EXACT(O69,Y69),M69,M69*(1-'Расчет ПРЕДЗАКАЗ'!$D$10))</f>
        <v>0</v>
      </c>
      <c r="V69" s="106">
        <f t="shared" si="18"/>
        <v>0</v>
      </c>
      <c r="W69" s="106" t="e">
        <f>IF(EXACT(O69,Y69),M69,M69*(1-#REF!))</f>
        <v>#REF!</v>
      </c>
      <c r="X69" s="106" t="e">
        <f t="shared" si="19"/>
        <v>#REF!</v>
      </c>
      <c r="Y69" s="107" t="s">
        <v>72</v>
      </c>
      <c r="Z69" s="103">
        <f t="shared" si="15"/>
        <v>0</v>
      </c>
      <c r="AA69" s="103">
        <f t="shared" si="16"/>
        <v>0</v>
      </c>
      <c r="AB69" s="128" t="str">
        <f t="shared" si="20"/>
        <v/>
      </c>
      <c r="AC69" s="128" t="e">
        <f t="shared" si="21"/>
        <v>#REF!</v>
      </c>
    </row>
    <row r="70" spans="1:29" ht="50.1" customHeight="1">
      <c r="A70" s="170"/>
      <c r="B70" s="170"/>
      <c r="C70" s="173"/>
      <c r="D70" s="173"/>
      <c r="E70" s="132"/>
      <c r="F70" s="176"/>
      <c r="G70" s="179"/>
      <c r="H70" s="190"/>
      <c r="I70" s="164"/>
      <c r="J70" s="167"/>
      <c r="K70" s="62"/>
      <c r="L70" s="63"/>
      <c r="M70" s="63"/>
      <c r="N70" s="121"/>
      <c r="O70" s="127"/>
      <c r="P70" s="100"/>
      <c r="Q70" s="63">
        <f t="shared" si="17"/>
        <v>0</v>
      </c>
      <c r="R70" s="65"/>
      <c r="S70" s="64"/>
      <c r="T70" s="40"/>
      <c r="U70" s="106">
        <f>IF(EXACT(O70,Y70),M70,M70*(1-'Расчет ПРЕДЗАКАЗ'!$D$10))</f>
        <v>0</v>
      </c>
      <c r="V70" s="106">
        <f t="shared" si="18"/>
        <v>0</v>
      </c>
      <c r="W70" s="106" t="e">
        <f>IF(EXACT(O70,Y70),M70,M70*(1-#REF!))</f>
        <v>#REF!</v>
      </c>
      <c r="X70" s="106" t="e">
        <f t="shared" si="19"/>
        <v>#REF!</v>
      </c>
      <c r="Y70" s="107" t="s">
        <v>72</v>
      </c>
      <c r="Z70" s="103">
        <f t="shared" si="15"/>
        <v>0</v>
      </c>
      <c r="AA70" s="103">
        <f t="shared" si="16"/>
        <v>0</v>
      </c>
      <c r="AB70" s="128" t="str">
        <f t="shared" si="20"/>
        <v/>
      </c>
      <c r="AC70" s="128" t="e">
        <f t="shared" si="21"/>
        <v>#REF!</v>
      </c>
    </row>
    <row r="71" spans="1:29" ht="11.25" customHeight="1" thickBot="1"/>
    <row r="72" spans="1:29" ht="50.1" customHeight="1">
      <c r="A72" s="168">
        <v>56</v>
      </c>
      <c r="B72" s="168" t="s">
        <v>620</v>
      </c>
      <c r="C72" s="171" t="s">
        <v>621</v>
      </c>
      <c r="D72" s="171" t="s">
        <v>77</v>
      </c>
      <c r="E72" s="131"/>
      <c r="F72" s="193" t="s">
        <v>622</v>
      </c>
      <c r="G72" s="177" t="s">
        <v>535</v>
      </c>
      <c r="H72" s="162" t="s">
        <v>623</v>
      </c>
      <c r="I72" s="194" t="s">
        <v>624</v>
      </c>
      <c r="J72" s="165" t="s">
        <v>19</v>
      </c>
      <c r="K72" s="62" t="s">
        <v>82</v>
      </c>
      <c r="L72" s="63">
        <v>13100</v>
      </c>
      <c r="M72" s="63">
        <v>8186</v>
      </c>
      <c r="N72" s="142" t="s">
        <v>625</v>
      </c>
      <c r="O72" s="127"/>
      <c r="P72" s="100"/>
      <c r="Q72" s="63">
        <f>P72*M72</f>
        <v>0</v>
      </c>
      <c r="R72" s="64"/>
      <c r="S72" s="67">
        <v>262</v>
      </c>
      <c r="T72" s="46"/>
      <c r="U72" s="106">
        <f>IF(EXACT(O72,Y72),M72,M72*(1-'Расчет ПРЕДЗАКАЗ'!$D$10))</f>
        <v>8022.28</v>
      </c>
      <c r="V72" s="106">
        <f>P72*U72</f>
        <v>0</v>
      </c>
      <c r="W72" s="106" t="e">
        <f>IF(EXACT(O72,Y72),M72,M72*(1-#REF!))</f>
        <v>#REF!</v>
      </c>
      <c r="X72" s="106" t="e">
        <f>P72*W72</f>
        <v>#REF!</v>
      </c>
      <c r="Y72" s="107" t="s">
        <v>72</v>
      </c>
      <c r="Z72" s="103">
        <f t="shared" ref="Z72:Z86" si="22">IF(EXACT(O72,Y72),Q72,0)</f>
        <v>0</v>
      </c>
      <c r="AA72" s="103">
        <f t="shared" ref="AA72:AA86" si="23">IF(Z72=0,Q72,0)</f>
        <v>0</v>
      </c>
      <c r="AB72" s="128">
        <f>IF(U72=0,"",L72/U72-1)</f>
        <v>0.63295222804489493</v>
      </c>
      <c r="AC72" s="128" t="e">
        <f>IF(W72=0,"",L72/W72-1)</f>
        <v>#REF!</v>
      </c>
    </row>
    <row r="73" spans="1:29" ht="50.1" customHeight="1">
      <c r="A73" s="169"/>
      <c r="B73" s="169"/>
      <c r="C73" s="172"/>
      <c r="D73" s="172"/>
      <c r="E73" s="131"/>
      <c r="F73" s="175"/>
      <c r="G73" s="178"/>
      <c r="H73" s="189"/>
      <c r="I73" s="163"/>
      <c r="J73" s="166"/>
      <c r="K73" s="62" t="s">
        <v>104</v>
      </c>
      <c r="L73" s="63">
        <v>13100</v>
      </c>
      <c r="M73" s="63">
        <v>8186</v>
      </c>
      <c r="N73" s="142" t="s">
        <v>626</v>
      </c>
      <c r="O73" s="127"/>
      <c r="P73" s="100"/>
      <c r="Q73" s="63">
        <f t="shared" ref="Q73:Q86" si="24">P73*M73</f>
        <v>0</v>
      </c>
      <c r="R73" s="64"/>
      <c r="S73" s="67">
        <v>274</v>
      </c>
      <c r="T73" s="46"/>
      <c r="U73" s="106">
        <f>IF(EXACT(O73,Y73),M73,M73*(1-'Расчет ПРЕДЗАКАЗ'!$D$10))</f>
        <v>8022.28</v>
      </c>
      <c r="V73" s="106">
        <f t="shared" ref="V73:V86" si="25">P73*U73</f>
        <v>0</v>
      </c>
      <c r="W73" s="106" t="e">
        <f>IF(EXACT(O73,Y73),M73,M73*(1-#REF!))</f>
        <v>#REF!</v>
      </c>
      <c r="X73" s="106" t="e">
        <f t="shared" ref="X73:X86" si="26">P73*W73</f>
        <v>#REF!</v>
      </c>
      <c r="Y73" s="107" t="s">
        <v>72</v>
      </c>
      <c r="Z73" s="103">
        <f t="shared" si="22"/>
        <v>0</v>
      </c>
      <c r="AA73" s="103">
        <f t="shared" si="23"/>
        <v>0</v>
      </c>
      <c r="AB73" s="128">
        <f t="shared" ref="AB73:AB86" si="27">IF(U73=0,"",L73/U73-1)</f>
        <v>0.63295222804489493</v>
      </c>
      <c r="AC73" s="128" t="e">
        <f t="shared" ref="AC73:AC86" si="28">IF(W73=0,"",L73/W73-1)</f>
        <v>#REF!</v>
      </c>
    </row>
    <row r="74" spans="1:29" ht="50.1" customHeight="1">
      <c r="A74" s="169"/>
      <c r="B74" s="169"/>
      <c r="C74" s="172"/>
      <c r="D74" s="172"/>
      <c r="E74" s="131"/>
      <c r="F74" s="175"/>
      <c r="G74" s="178"/>
      <c r="H74" s="189"/>
      <c r="I74" s="163"/>
      <c r="J74" s="166"/>
      <c r="K74" s="62" t="s">
        <v>134</v>
      </c>
      <c r="L74" s="63">
        <v>13100</v>
      </c>
      <c r="M74" s="63">
        <v>8186</v>
      </c>
      <c r="N74" s="142" t="s">
        <v>627</v>
      </c>
      <c r="O74" s="127"/>
      <c r="P74" s="100"/>
      <c r="Q74" s="63">
        <f t="shared" si="24"/>
        <v>0</v>
      </c>
      <c r="R74" s="64"/>
      <c r="S74" s="67">
        <v>31</v>
      </c>
      <c r="T74" s="46"/>
      <c r="U74" s="106">
        <f>IF(EXACT(O74,Y74),M74,M74*(1-'Расчет ПРЕДЗАКАЗ'!$D$10))</f>
        <v>8022.28</v>
      </c>
      <c r="V74" s="106">
        <f t="shared" si="25"/>
        <v>0</v>
      </c>
      <c r="W74" s="106" t="e">
        <f>IF(EXACT(O74,Y74),M74,M74*(1-#REF!))</f>
        <v>#REF!</v>
      </c>
      <c r="X74" s="106" t="e">
        <f t="shared" si="26"/>
        <v>#REF!</v>
      </c>
      <c r="Y74" s="107" t="s">
        <v>72</v>
      </c>
      <c r="Z74" s="103">
        <f t="shared" si="22"/>
        <v>0</v>
      </c>
      <c r="AA74" s="103">
        <f t="shared" si="23"/>
        <v>0</v>
      </c>
      <c r="AB74" s="128">
        <f t="shared" si="27"/>
        <v>0.63295222804489493</v>
      </c>
      <c r="AC74" s="128" t="e">
        <f t="shared" si="28"/>
        <v>#REF!</v>
      </c>
    </row>
    <row r="75" spans="1:29" ht="50.1" customHeight="1">
      <c r="A75" s="169"/>
      <c r="B75" s="169"/>
      <c r="C75" s="172"/>
      <c r="D75" s="172"/>
      <c r="E75" s="131"/>
      <c r="F75" s="175"/>
      <c r="G75" s="178"/>
      <c r="H75" s="189"/>
      <c r="I75" s="163"/>
      <c r="J75" s="166"/>
      <c r="K75" s="62"/>
      <c r="L75" s="63"/>
      <c r="M75" s="63"/>
      <c r="N75" s="142"/>
      <c r="O75" s="127"/>
      <c r="P75" s="100"/>
      <c r="Q75" s="63">
        <f t="shared" si="24"/>
        <v>0</v>
      </c>
      <c r="R75" s="64"/>
      <c r="S75" s="67"/>
      <c r="T75" s="46"/>
      <c r="U75" s="106">
        <f>IF(EXACT(O75,Y75),M75,M75*(1-'Расчет ПРЕДЗАКАЗ'!$D$10))</f>
        <v>0</v>
      </c>
      <c r="V75" s="106">
        <f t="shared" si="25"/>
        <v>0</v>
      </c>
      <c r="W75" s="106" t="e">
        <f>IF(EXACT(O75,Y75),M75,M75*(1-#REF!))</f>
        <v>#REF!</v>
      </c>
      <c r="X75" s="106" t="e">
        <f t="shared" si="26"/>
        <v>#REF!</v>
      </c>
      <c r="Y75" s="107" t="s">
        <v>72</v>
      </c>
      <c r="Z75" s="103">
        <f t="shared" si="22"/>
        <v>0</v>
      </c>
      <c r="AA75" s="103">
        <f t="shared" si="23"/>
        <v>0</v>
      </c>
      <c r="AB75" s="128" t="str">
        <f t="shared" si="27"/>
        <v/>
      </c>
      <c r="AC75" s="128" t="e">
        <f t="shared" si="28"/>
        <v>#REF!</v>
      </c>
    </row>
    <row r="76" spans="1:29" ht="50.1" customHeight="1">
      <c r="A76" s="169"/>
      <c r="B76" s="169"/>
      <c r="C76" s="172"/>
      <c r="D76" s="172"/>
      <c r="E76" s="131"/>
      <c r="F76" s="175"/>
      <c r="G76" s="178"/>
      <c r="H76" s="189"/>
      <c r="I76" s="163"/>
      <c r="J76" s="166"/>
      <c r="K76" s="62"/>
      <c r="L76" s="63"/>
      <c r="M76" s="63"/>
      <c r="N76" s="142"/>
      <c r="O76" s="127"/>
      <c r="P76" s="100"/>
      <c r="Q76" s="63">
        <f t="shared" si="24"/>
        <v>0</v>
      </c>
      <c r="R76" s="64"/>
      <c r="S76" s="67"/>
      <c r="T76" s="46"/>
      <c r="U76" s="106">
        <f>IF(EXACT(O76,Y76),M76,M76*(1-'Расчет ПРЕДЗАКАЗ'!$D$10))</f>
        <v>0</v>
      </c>
      <c r="V76" s="106">
        <f t="shared" si="25"/>
        <v>0</v>
      </c>
      <c r="W76" s="106" t="e">
        <f>IF(EXACT(O76,Y76),M76,M76*(1-#REF!))</f>
        <v>#REF!</v>
      </c>
      <c r="X76" s="106" t="e">
        <f t="shared" si="26"/>
        <v>#REF!</v>
      </c>
      <c r="Y76" s="107" t="s">
        <v>72</v>
      </c>
      <c r="Z76" s="103">
        <f t="shared" si="22"/>
        <v>0</v>
      </c>
      <c r="AA76" s="103">
        <f t="shared" si="23"/>
        <v>0</v>
      </c>
      <c r="AB76" s="128" t="str">
        <f t="shared" si="27"/>
        <v/>
      </c>
      <c r="AC76" s="128" t="e">
        <f t="shared" si="28"/>
        <v>#REF!</v>
      </c>
    </row>
    <row r="77" spans="1:29" ht="50.1" customHeight="1">
      <c r="A77" s="169"/>
      <c r="B77" s="169"/>
      <c r="C77" s="172"/>
      <c r="D77" s="172"/>
      <c r="E77" s="131"/>
      <c r="F77" s="175"/>
      <c r="G77" s="178"/>
      <c r="H77" s="189"/>
      <c r="I77" s="163"/>
      <c r="J77" s="166"/>
      <c r="K77" s="62"/>
      <c r="L77" s="63"/>
      <c r="M77" s="63"/>
      <c r="N77" s="142"/>
      <c r="O77" s="127"/>
      <c r="P77" s="100"/>
      <c r="Q77" s="63">
        <f t="shared" si="24"/>
        <v>0</v>
      </c>
      <c r="R77" s="64"/>
      <c r="S77" s="67"/>
      <c r="T77" s="46"/>
      <c r="U77" s="106">
        <f>IF(EXACT(O77,Y77),M77,M77*(1-'Расчет ПРЕДЗАКАЗ'!$D$10))</f>
        <v>0</v>
      </c>
      <c r="V77" s="106">
        <f t="shared" si="25"/>
        <v>0</v>
      </c>
      <c r="W77" s="106" t="e">
        <f>IF(EXACT(O77,Y77),M77,M77*(1-#REF!))</f>
        <v>#REF!</v>
      </c>
      <c r="X77" s="106" t="e">
        <f t="shared" si="26"/>
        <v>#REF!</v>
      </c>
      <c r="Y77" s="107" t="s">
        <v>72</v>
      </c>
      <c r="Z77" s="103">
        <f t="shared" si="22"/>
        <v>0</v>
      </c>
      <c r="AA77" s="103">
        <f t="shared" si="23"/>
        <v>0</v>
      </c>
      <c r="AB77" s="128" t="str">
        <f t="shared" si="27"/>
        <v/>
      </c>
      <c r="AC77" s="128" t="e">
        <f t="shared" si="28"/>
        <v>#REF!</v>
      </c>
    </row>
    <row r="78" spans="1:29" ht="50.1" customHeight="1">
      <c r="A78" s="169"/>
      <c r="B78" s="169"/>
      <c r="C78" s="172"/>
      <c r="D78" s="172"/>
      <c r="E78" s="131"/>
      <c r="F78" s="175"/>
      <c r="G78" s="178"/>
      <c r="H78" s="189"/>
      <c r="I78" s="163"/>
      <c r="J78" s="166"/>
      <c r="K78" s="62"/>
      <c r="L78" s="63"/>
      <c r="M78" s="63"/>
      <c r="N78" s="142"/>
      <c r="O78" s="127"/>
      <c r="P78" s="100"/>
      <c r="Q78" s="63">
        <f t="shared" si="24"/>
        <v>0</v>
      </c>
      <c r="R78" s="64"/>
      <c r="S78" s="67"/>
      <c r="T78" s="46"/>
      <c r="U78" s="106">
        <f>IF(EXACT(O78,Y78),M78,M78*(1-'Расчет ПРЕДЗАКАЗ'!$D$10))</f>
        <v>0</v>
      </c>
      <c r="V78" s="106">
        <f t="shared" si="25"/>
        <v>0</v>
      </c>
      <c r="W78" s="106" t="e">
        <f>IF(EXACT(O78,Y78),M78,M78*(1-#REF!))</f>
        <v>#REF!</v>
      </c>
      <c r="X78" s="106" t="e">
        <f t="shared" si="26"/>
        <v>#REF!</v>
      </c>
      <c r="Y78" s="107" t="s">
        <v>72</v>
      </c>
      <c r="Z78" s="103">
        <f t="shared" si="22"/>
        <v>0</v>
      </c>
      <c r="AA78" s="103">
        <f t="shared" si="23"/>
        <v>0</v>
      </c>
      <c r="AB78" s="128" t="str">
        <f t="shared" si="27"/>
        <v/>
      </c>
      <c r="AC78" s="128" t="e">
        <f t="shared" si="28"/>
        <v>#REF!</v>
      </c>
    </row>
    <row r="79" spans="1:29" ht="50.1" customHeight="1">
      <c r="A79" s="169"/>
      <c r="B79" s="169"/>
      <c r="C79" s="172"/>
      <c r="D79" s="172"/>
      <c r="E79" s="131"/>
      <c r="F79" s="175"/>
      <c r="G79" s="178"/>
      <c r="H79" s="189"/>
      <c r="I79" s="163"/>
      <c r="J79" s="166"/>
      <c r="K79" s="62"/>
      <c r="L79" s="63"/>
      <c r="M79" s="63"/>
      <c r="N79" s="142"/>
      <c r="O79" s="127"/>
      <c r="P79" s="100"/>
      <c r="Q79" s="63">
        <f t="shared" si="24"/>
        <v>0</v>
      </c>
      <c r="R79" s="64"/>
      <c r="S79" s="67"/>
      <c r="T79" s="46"/>
      <c r="U79" s="106">
        <f>IF(EXACT(O79,Y79),M79,M79*(1-'Расчет ПРЕДЗАКАЗ'!$D$10))</f>
        <v>0</v>
      </c>
      <c r="V79" s="106">
        <f t="shared" si="25"/>
        <v>0</v>
      </c>
      <c r="W79" s="106" t="e">
        <f>IF(EXACT(O79,Y79),M79,M79*(1-#REF!))</f>
        <v>#REF!</v>
      </c>
      <c r="X79" s="106" t="e">
        <f t="shared" si="26"/>
        <v>#REF!</v>
      </c>
      <c r="Y79" s="107" t="s">
        <v>72</v>
      </c>
      <c r="Z79" s="103">
        <f t="shared" si="22"/>
        <v>0</v>
      </c>
      <c r="AA79" s="103">
        <f t="shared" si="23"/>
        <v>0</v>
      </c>
      <c r="AB79" s="128" t="str">
        <f t="shared" si="27"/>
        <v/>
      </c>
      <c r="AC79" s="128" t="e">
        <f t="shared" si="28"/>
        <v>#REF!</v>
      </c>
    </row>
    <row r="80" spans="1:29" ht="50.1" customHeight="1">
      <c r="A80" s="169"/>
      <c r="B80" s="169"/>
      <c r="C80" s="172"/>
      <c r="D80" s="172"/>
      <c r="E80" s="131"/>
      <c r="F80" s="175"/>
      <c r="G80" s="178"/>
      <c r="H80" s="189"/>
      <c r="I80" s="163"/>
      <c r="J80" s="166"/>
      <c r="K80" s="62"/>
      <c r="L80" s="63"/>
      <c r="M80" s="63"/>
      <c r="N80" s="142"/>
      <c r="O80" s="127"/>
      <c r="P80" s="100"/>
      <c r="Q80" s="63">
        <f t="shared" si="24"/>
        <v>0</v>
      </c>
      <c r="R80" s="64"/>
      <c r="S80" s="67"/>
      <c r="T80" s="46"/>
      <c r="U80" s="106">
        <f>IF(EXACT(O80,Y80),M80,M80*(1-'Расчет ПРЕДЗАКАЗ'!$D$10))</f>
        <v>0</v>
      </c>
      <c r="V80" s="106">
        <f t="shared" si="25"/>
        <v>0</v>
      </c>
      <c r="W80" s="106" t="e">
        <f>IF(EXACT(O80,Y80),M80,M80*(1-#REF!))</f>
        <v>#REF!</v>
      </c>
      <c r="X80" s="106" t="e">
        <f t="shared" si="26"/>
        <v>#REF!</v>
      </c>
      <c r="Y80" s="107" t="s">
        <v>72</v>
      </c>
      <c r="Z80" s="103">
        <f t="shared" si="22"/>
        <v>0</v>
      </c>
      <c r="AA80" s="103">
        <f t="shared" si="23"/>
        <v>0</v>
      </c>
      <c r="AB80" s="128" t="str">
        <f t="shared" si="27"/>
        <v/>
      </c>
      <c r="AC80" s="128" t="e">
        <f t="shared" si="28"/>
        <v>#REF!</v>
      </c>
    </row>
    <row r="81" spans="1:29" ht="50.1" customHeight="1">
      <c r="A81" s="169"/>
      <c r="B81" s="169"/>
      <c r="C81" s="172"/>
      <c r="D81" s="172"/>
      <c r="E81" s="131"/>
      <c r="F81" s="175"/>
      <c r="G81" s="178"/>
      <c r="H81" s="189"/>
      <c r="I81" s="163"/>
      <c r="J81" s="166"/>
      <c r="K81" s="62"/>
      <c r="L81" s="63"/>
      <c r="M81" s="63"/>
      <c r="N81" s="121"/>
      <c r="O81" s="127"/>
      <c r="P81" s="100"/>
      <c r="Q81" s="63">
        <f t="shared" si="24"/>
        <v>0</v>
      </c>
      <c r="R81" s="65"/>
      <c r="S81" s="67"/>
      <c r="T81" s="40"/>
      <c r="U81" s="106">
        <f>IF(EXACT(O81,Y81),M81,M81*(1-'Расчет ПРЕДЗАКАЗ'!$D$10))</f>
        <v>0</v>
      </c>
      <c r="V81" s="106">
        <f t="shared" si="25"/>
        <v>0</v>
      </c>
      <c r="W81" s="106" t="e">
        <f>IF(EXACT(O81,Y81),M81,M81*(1-#REF!))</f>
        <v>#REF!</v>
      </c>
      <c r="X81" s="106" t="e">
        <f t="shared" si="26"/>
        <v>#REF!</v>
      </c>
      <c r="Y81" s="107" t="s">
        <v>72</v>
      </c>
      <c r="Z81" s="103">
        <f t="shared" si="22"/>
        <v>0</v>
      </c>
      <c r="AA81" s="103">
        <f t="shared" si="23"/>
        <v>0</v>
      </c>
      <c r="AB81" s="128" t="str">
        <f t="shared" si="27"/>
        <v/>
      </c>
      <c r="AC81" s="128" t="e">
        <f t="shared" si="28"/>
        <v>#REF!</v>
      </c>
    </row>
    <row r="82" spans="1:29" ht="50.1" customHeight="1">
      <c r="A82" s="169"/>
      <c r="B82" s="169"/>
      <c r="C82" s="172"/>
      <c r="D82" s="172"/>
      <c r="E82" s="131"/>
      <c r="F82" s="175"/>
      <c r="G82" s="178"/>
      <c r="H82" s="189"/>
      <c r="I82" s="163"/>
      <c r="J82" s="166"/>
      <c r="K82" s="62"/>
      <c r="L82" s="63"/>
      <c r="M82" s="63"/>
      <c r="N82" s="121"/>
      <c r="O82" s="127"/>
      <c r="P82" s="100"/>
      <c r="Q82" s="63">
        <f t="shared" si="24"/>
        <v>0</v>
      </c>
      <c r="R82" s="65"/>
      <c r="S82" s="67"/>
      <c r="T82" s="40"/>
      <c r="U82" s="106">
        <f>IF(EXACT(O82,Y82),M82,M82*(1-'Расчет ПРЕДЗАКАЗ'!$D$10))</f>
        <v>0</v>
      </c>
      <c r="V82" s="106">
        <f t="shared" si="25"/>
        <v>0</v>
      </c>
      <c r="W82" s="106" t="e">
        <f>IF(EXACT(O82,Y82),M82,M82*(1-#REF!))</f>
        <v>#REF!</v>
      </c>
      <c r="X82" s="106" t="e">
        <f t="shared" si="26"/>
        <v>#REF!</v>
      </c>
      <c r="Y82" s="107" t="s">
        <v>72</v>
      </c>
      <c r="Z82" s="103">
        <f t="shared" si="22"/>
        <v>0</v>
      </c>
      <c r="AA82" s="103">
        <f t="shared" si="23"/>
        <v>0</v>
      </c>
      <c r="AB82" s="128" t="str">
        <f t="shared" si="27"/>
        <v/>
      </c>
      <c r="AC82" s="128" t="e">
        <f t="shared" si="28"/>
        <v>#REF!</v>
      </c>
    </row>
    <row r="83" spans="1:29" ht="50.1" customHeight="1">
      <c r="A83" s="169"/>
      <c r="B83" s="169"/>
      <c r="C83" s="172"/>
      <c r="D83" s="172"/>
      <c r="E83" s="131"/>
      <c r="F83" s="175"/>
      <c r="G83" s="178"/>
      <c r="H83" s="189"/>
      <c r="I83" s="163"/>
      <c r="J83" s="166"/>
      <c r="K83" s="62"/>
      <c r="L83" s="63"/>
      <c r="M83" s="63"/>
      <c r="N83" s="121"/>
      <c r="O83" s="127"/>
      <c r="P83" s="100"/>
      <c r="Q83" s="63">
        <f t="shared" si="24"/>
        <v>0</v>
      </c>
      <c r="R83" s="65"/>
      <c r="S83" s="67"/>
      <c r="T83" s="40"/>
      <c r="U83" s="106">
        <f>IF(EXACT(O83,Y83),M83,M83*(1-'Расчет ПРЕДЗАКАЗ'!$D$10))</f>
        <v>0</v>
      </c>
      <c r="V83" s="106">
        <f t="shared" si="25"/>
        <v>0</v>
      </c>
      <c r="W83" s="106" t="e">
        <f>IF(EXACT(O83,Y83),M83,M83*(1-#REF!))</f>
        <v>#REF!</v>
      </c>
      <c r="X83" s="106" t="e">
        <f t="shared" si="26"/>
        <v>#REF!</v>
      </c>
      <c r="Y83" s="107" t="s">
        <v>72</v>
      </c>
      <c r="Z83" s="103">
        <f t="shared" si="22"/>
        <v>0</v>
      </c>
      <c r="AA83" s="103">
        <f t="shared" si="23"/>
        <v>0</v>
      </c>
      <c r="AB83" s="128" t="str">
        <f t="shared" si="27"/>
        <v/>
      </c>
      <c r="AC83" s="128" t="e">
        <f t="shared" si="28"/>
        <v>#REF!</v>
      </c>
    </row>
    <row r="84" spans="1:29" ht="50.1" customHeight="1">
      <c r="A84" s="169"/>
      <c r="B84" s="169"/>
      <c r="C84" s="172"/>
      <c r="D84" s="172"/>
      <c r="E84" s="131"/>
      <c r="F84" s="175"/>
      <c r="G84" s="178"/>
      <c r="H84" s="189"/>
      <c r="I84" s="163"/>
      <c r="J84" s="166"/>
      <c r="K84" s="62"/>
      <c r="L84" s="63"/>
      <c r="M84" s="63"/>
      <c r="N84" s="121"/>
      <c r="O84" s="127"/>
      <c r="P84" s="100"/>
      <c r="Q84" s="63">
        <f t="shared" si="24"/>
        <v>0</v>
      </c>
      <c r="R84" s="65"/>
      <c r="S84" s="67"/>
      <c r="T84" s="40"/>
      <c r="U84" s="106">
        <f>IF(EXACT(O84,Y84),M84,M84*(1-'Расчет ПРЕДЗАКАЗ'!$D$10))</f>
        <v>0</v>
      </c>
      <c r="V84" s="106">
        <f t="shared" si="25"/>
        <v>0</v>
      </c>
      <c r="W84" s="106" t="e">
        <f>IF(EXACT(O84,Y84),M84,M84*(1-#REF!))</f>
        <v>#REF!</v>
      </c>
      <c r="X84" s="106" t="e">
        <f t="shared" si="26"/>
        <v>#REF!</v>
      </c>
      <c r="Y84" s="107" t="s">
        <v>72</v>
      </c>
      <c r="Z84" s="103">
        <f t="shared" si="22"/>
        <v>0</v>
      </c>
      <c r="AA84" s="103">
        <f t="shared" si="23"/>
        <v>0</v>
      </c>
      <c r="AB84" s="128" t="str">
        <f t="shared" si="27"/>
        <v/>
      </c>
      <c r="AC84" s="128" t="e">
        <f t="shared" si="28"/>
        <v>#REF!</v>
      </c>
    </row>
    <row r="85" spans="1:29" ht="50.1" customHeight="1">
      <c r="A85" s="169"/>
      <c r="B85" s="169"/>
      <c r="C85" s="172"/>
      <c r="D85" s="172"/>
      <c r="E85" s="131"/>
      <c r="F85" s="175"/>
      <c r="G85" s="178"/>
      <c r="H85" s="189"/>
      <c r="I85" s="163"/>
      <c r="J85" s="166"/>
      <c r="K85" s="62"/>
      <c r="L85" s="63"/>
      <c r="M85" s="63"/>
      <c r="N85" s="121"/>
      <c r="O85" s="127"/>
      <c r="P85" s="100"/>
      <c r="Q85" s="63">
        <f t="shared" si="24"/>
        <v>0</v>
      </c>
      <c r="R85" s="65"/>
      <c r="S85" s="67"/>
      <c r="T85" s="40"/>
      <c r="U85" s="106">
        <f>IF(EXACT(O85,Y85),M85,M85*(1-'Расчет ПРЕДЗАКАЗ'!$D$10))</f>
        <v>0</v>
      </c>
      <c r="V85" s="106">
        <f t="shared" si="25"/>
        <v>0</v>
      </c>
      <c r="W85" s="106" t="e">
        <f>IF(EXACT(O85,Y85),M85,M85*(1-#REF!))</f>
        <v>#REF!</v>
      </c>
      <c r="X85" s="106" t="e">
        <f t="shared" si="26"/>
        <v>#REF!</v>
      </c>
      <c r="Y85" s="107" t="s">
        <v>72</v>
      </c>
      <c r="Z85" s="103">
        <f t="shared" si="22"/>
        <v>0</v>
      </c>
      <c r="AA85" s="103">
        <f t="shared" si="23"/>
        <v>0</v>
      </c>
      <c r="AB85" s="128" t="str">
        <f t="shared" si="27"/>
        <v/>
      </c>
      <c r="AC85" s="128" t="e">
        <f t="shared" si="28"/>
        <v>#REF!</v>
      </c>
    </row>
    <row r="86" spans="1:29" ht="50.1" customHeight="1">
      <c r="A86" s="170"/>
      <c r="B86" s="170"/>
      <c r="C86" s="173"/>
      <c r="D86" s="173"/>
      <c r="E86" s="132"/>
      <c r="F86" s="176"/>
      <c r="G86" s="179"/>
      <c r="H86" s="190"/>
      <c r="I86" s="164"/>
      <c r="J86" s="167"/>
      <c r="K86" s="62"/>
      <c r="L86" s="63"/>
      <c r="M86" s="63"/>
      <c r="N86" s="121"/>
      <c r="O86" s="127"/>
      <c r="P86" s="100"/>
      <c r="Q86" s="63">
        <f t="shared" si="24"/>
        <v>0</v>
      </c>
      <c r="R86" s="65"/>
      <c r="S86" s="64"/>
      <c r="T86" s="40"/>
      <c r="U86" s="106">
        <f>IF(EXACT(O86,Y86),M86,M86*(1-'Расчет ПРЕДЗАКАЗ'!$D$10))</f>
        <v>0</v>
      </c>
      <c r="V86" s="106">
        <f t="shared" si="25"/>
        <v>0</v>
      </c>
      <c r="W86" s="106" t="e">
        <f>IF(EXACT(O86,Y86),M86,M86*(1-#REF!))</f>
        <v>#REF!</v>
      </c>
      <c r="X86" s="106" t="e">
        <f t="shared" si="26"/>
        <v>#REF!</v>
      </c>
      <c r="Y86" s="107" t="s">
        <v>72</v>
      </c>
      <c r="Z86" s="103">
        <f t="shared" si="22"/>
        <v>0</v>
      </c>
      <c r="AA86" s="103">
        <f t="shared" si="23"/>
        <v>0</v>
      </c>
      <c r="AB86" s="128" t="str">
        <f t="shared" si="27"/>
        <v/>
      </c>
      <c r="AC86" s="128" t="e">
        <f t="shared" si="28"/>
        <v>#REF!</v>
      </c>
    </row>
    <row r="87" spans="1:29" ht="11.25" customHeight="1" thickBot="1"/>
    <row r="88" spans="1:29" ht="50.1" customHeight="1">
      <c r="A88" s="168">
        <v>57</v>
      </c>
      <c r="B88" s="168" t="s">
        <v>628</v>
      </c>
      <c r="C88" s="171" t="s">
        <v>629</v>
      </c>
      <c r="D88" s="171" t="s">
        <v>77</v>
      </c>
      <c r="E88" s="131"/>
      <c r="F88" s="193" t="s">
        <v>630</v>
      </c>
      <c r="G88" s="177" t="s">
        <v>121</v>
      </c>
      <c r="H88" s="162" t="s">
        <v>600</v>
      </c>
      <c r="I88" s="194" t="s">
        <v>631</v>
      </c>
      <c r="J88" s="165" t="s">
        <v>19</v>
      </c>
      <c r="K88" s="62" t="s">
        <v>82</v>
      </c>
      <c r="L88" s="63">
        <v>5570</v>
      </c>
      <c r="M88" s="63">
        <v>3478</v>
      </c>
      <c r="N88" s="142" t="s">
        <v>632</v>
      </c>
      <c r="O88" s="127"/>
      <c r="P88" s="100"/>
      <c r="Q88" s="63">
        <f>P88*M88</f>
        <v>0</v>
      </c>
      <c r="R88" s="64"/>
      <c r="S88" s="67">
        <v>5</v>
      </c>
      <c r="T88" s="46"/>
      <c r="U88" s="106">
        <f>IF(EXACT(O88,Y88),M88,M88*(1-'Расчет ПРЕДЗАКАЗ'!$D$10))</f>
        <v>3408.44</v>
      </c>
      <c r="V88" s="106">
        <f>P88*U88</f>
        <v>0</v>
      </c>
      <c r="W88" s="106" t="e">
        <f>IF(EXACT(O88,Y88),M88,M88*(1-#REF!))</f>
        <v>#REF!</v>
      </c>
      <c r="X88" s="106" t="e">
        <f>P88*W88</f>
        <v>#REF!</v>
      </c>
      <c r="Y88" s="107" t="s">
        <v>72</v>
      </c>
      <c r="Z88" s="103">
        <f t="shared" ref="Z88:Z102" si="29">IF(EXACT(O88,Y88),Q88,0)</f>
        <v>0</v>
      </c>
      <c r="AA88" s="103">
        <f t="shared" ref="AA88:AA102" si="30">IF(Z88=0,Q88,0)</f>
        <v>0</v>
      </c>
      <c r="AB88" s="128">
        <f>IF(U88=0,"",L88/U88-1)</f>
        <v>0.63417868585041837</v>
      </c>
      <c r="AC88" s="128" t="e">
        <f>IF(W88=0,"",L88/W88-1)</f>
        <v>#REF!</v>
      </c>
    </row>
    <row r="89" spans="1:29" ht="50.1" customHeight="1">
      <c r="A89" s="169"/>
      <c r="B89" s="169"/>
      <c r="C89" s="172"/>
      <c r="D89" s="172"/>
      <c r="E89" s="131"/>
      <c r="F89" s="175"/>
      <c r="G89" s="178"/>
      <c r="H89" s="189"/>
      <c r="I89" s="163"/>
      <c r="J89" s="166"/>
      <c r="K89" s="62" t="s">
        <v>104</v>
      </c>
      <c r="L89" s="63">
        <v>5570</v>
      </c>
      <c r="M89" s="63">
        <v>3478</v>
      </c>
      <c r="N89" s="142" t="s">
        <v>633</v>
      </c>
      <c r="O89" s="127"/>
      <c r="P89" s="100"/>
      <c r="Q89" s="63">
        <f t="shared" ref="Q89:Q102" si="31">P89*M89</f>
        <v>0</v>
      </c>
      <c r="R89" s="64"/>
      <c r="S89" s="67">
        <v>124</v>
      </c>
      <c r="T89" s="46"/>
      <c r="U89" s="106">
        <f>IF(EXACT(O89,Y89),M89,M89*(1-'Расчет ПРЕДЗАКАЗ'!$D$10))</f>
        <v>3408.44</v>
      </c>
      <c r="V89" s="106">
        <f t="shared" ref="V89:V102" si="32">P89*U89</f>
        <v>0</v>
      </c>
      <c r="W89" s="106" t="e">
        <f>IF(EXACT(O89,Y89),M89,M89*(1-#REF!))</f>
        <v>#REF!</v>
      </c>
      <c r="X89" s="106" t="e">
        <f t="shared" ref="X89:X102" si="33">P89*W89</f>
        <v>#REF!</v>
      </c>
      <c r="Y89" s="107" t="s">
        <v>72</v>
      </c>
      <c r="Z89" s="103">
        <f t="shared" si="29"/>
        <v>0</v>
      </c>
      <c r="AA89" s="103">
        <f t="shared" si="30"/>
        <v>0</v>
      </c>
      <c r="AB89" s="128">
        <f t="shared" ref="AB89:AB102" si="34">IF(U89=0,"",L89/U89-1)</f>
        <v>0.63417868585041837</v>
      </c>
      <c r="AC89" s="128" t="e">
        <f t="shared" ref="AC89:AC102" si="35">IF(W89=0,"",L89/W89-1)</f>
        <v>#REF!</v>
      </c>
    </row>
    <row r="90" spans="1:29" ht="50.1" customHeight="1">
      <c r="A90" s="169"/>
      <c r="B90" s="169"/>
      <c r="C90" s="172"/>
      <c r="D90" s="172"/>
      <c r="E90" s="131"/>
      <c r="F90" s="175"/>
      <c r="G90" s="178"/>
      <c r="H90" s="189"/>
      <c r="I90" s="163"/>
      <c r="J90" s="166"/>
      <c r="K90" s="62" t="s">
        <v>134</v>
      </c>
      <c r="L90" s="63">
        <v>5570</v>
      </c>
      <c r="M90" s="63">
        <v>3478</v>
      </c>
      <c r="N90" s="142" t="s">
        <v>634</v>
      </c>
      <c r="O90" s="127"/>
      <c r="P90" s="100"/>
      <c r="Q90" s="63">
        <f t="shared" si="31"/>
        <v>0</v>
      </c>
      <c r="R90" s="64"/>
      <c r="S90" s="67">
        <v>43</v>
      </c>
      <c r="T90" s="46"/>
      <c r="U90" s="106">
        <f>IF(EXACT(O90,Y90),M90,M90*(1-'Расчет ПРЕДЗАКАЗ'!$D$10))</f>
        <v>3408.44</v>
      </c>
      <c r="V90" s="106">
        <f t="shared" si="32"/>
        <v>0</v>
      </c>
      <c r="W90" s="106" t="e">
        <f>IF(EXACT(O90,Y90),M90,M90*(1-#REF!))</f>
        <v>#REF!</v>
      </c>
      <c r="X90" s="106" t="e">
        <f t="shared" si="33"/>
        <v>#REF!</v>
      </c>
      <c r="Y90" s="107" t="s">
        <v>72</v>
      </c>
      <c r="Z90" s="103">
        <f t="shared" si="29"/>
        <v>0</v>
      </c>
      <c r="AA90" s="103">
        <f t="shared" si="30"/>
        <v>0</v>
      </c>
      <c r="AB90" s="128">
        <f t="shared" si="34"/>
        <v>0.63417868585041837</v>
      </c>
      <c r="AC90" s="128" t="e">
        <f t="shared" si="35"/>
        <v>#REF!</v>
      </c>
    </row>
    <row r="91" spans="1:29" ht="50.1" customHeight="1">
      <c r="A91" s="169"/>
      <c r="B91" s="169"/>
      <c r="C91" s="172"/>
      <c r="D91" s="172"/>
      <c r="E91" s="131"/>
      <c r="F91" s="175"/>
      <c r="G91" s="178"/>
      <c r="H91" s="189"/>
      <c r="I91" s="163"/>
      <c r="J91" s="166"/>
      <c r="K91" s="62" t="s">
        <v>84</v>
      </c>
      <c r="L91" s="63">
        <v>5570</v>
      </c>
      <c r="M91" s="63">
        <v>3478</v>
      </c>
      <c r="N91" s="142" t="s">
        <v>635</v>
      </c>
      <c r="O91" s="127"/>
      <c r="P91" s="100"/>
      <c r="Q91" s="63">
        <f t="shared" si="31"/>
        <v>0</v>
      </c>
      <c r="R91" s="64"/>
      <c r="S91" s="67">
        <v>101</v>
      </c>
      <c r="T91" s="46"/>
      <c r="U91" s="106">
        <f>IF(EXACT(O91,Y91),M91,M91*(1-'Расчет ПРЕДЗАКАЗ'!$D$10))</f>
        <v>3408.44</v>
      </c>
      <c r="V91" s="106">
        <f t="shared" si="32"/>
        <v>0</v>
      </c>
      <c r="W91" s="106" t="e">
        <f>IF(EXACT(O91,Y91),M91,M91*(1-#REF!))</f>
        <v>#REF!</v>
      </c>
      <c r="X91" s="106" t="e">
        <f t="shared" si="33"/>
        <v>#REF!</v>
      </c>
      <c r="Y91" s="107" t="s">
        <v>72</v>
      </c>
      <c r="Z91" s="103">
        <f t="shared" si="29"/>
        <v>0</v>
      </c>
      <c r="AA91" s="103">
        <f t="shared" si="30"/>
        <v>0</v>
      </c>
      <c r="AB91" s="128">
        <f t="shared" si="34"/>
        <v>0.63417868585041837</v>
      </c>
      <c r="AC91" s="128" t="e">
        <f t="shared" si="35"/>
        <v>#REF!</v>
      </c>
    </row>
    <row r="92" spans="1:29" ht="50.1" customHeight="1">
      <c r="A92" s="169"/>
      <c r="B92" s="169"/>
      <c r="C92" s="172"/>
      <c r="D92" s="172"/>
      <c r="E92" s="131"/>
      <c r="F92" s="175"/>
      <c r="G92" s="178"/>
      <c r="H92" s="189"/>
      <c r="I92" s="163"/>
      <c r="J92" s="166"/>
      <c r="K92" s="62" t="s">
        <v>137</v>
      </c>
      <c r="L92" s="63">
        <v>5570</v>
      </c>
      <c r="M92" s="63">
        <v>3478</v>
      </c>
      <c r="N92" s="142" t="s">
        <v>636</v>
      </c>
      <c r="O92" s="127"/>
      <c r="P92" s="100"/>
      <c r="Q92" s="63">
        <f t="shared" si="31"/>
        <v>0</v>
      </c>
      <c r="R92" s="64"/>
      <c r="S92" s="67">
        <v>73</v>
      </c>
      <c r="T92" s="46"/>
      <c r="U92" s="106">
        <f>IF(EXACT(O92,Y92),M92,M92*(1-'Расчет ПРЕДЗАКАЗ'!$D$10))</f>
        <v>3408.44</v>
      </c>
      <c r="V92" s="106">
        <f t="shared" si="32"/>
        <v>0</v>
      </c>
      <c r="W92" s="106" t="e">
        <f>IF(EXACT(O92,Y92),M92,M92*(1-#REF!))</f>
        <v>#REF!</v>
      </c>
      <c r="X92" s="106" t="e">
        <f t="shared" si="33"/>
        <v>#REF!</v>
      </c>
      <c r="Y92" s="107" t="s">
        <v>72</v>
      </c>
      <c r="Z92" s="103">
        <f t="shared" si="29"/>
        <v>0</v>
      </c>
      <c r="AA92" s="103">
        <f t="shared" si="30"/>
        <v>0</v>
      </c>
      <c r="AB92" s="128">
        <f t="shared" si="34"/>
        <v>0.63417868585041837</v>
      </c>
      <c r="AC92" s="128" t="e">
        <f t="shared" si="35"/>
        <v>#REF!</v>
      </c>
    </row>
    <row r="93" spans="1:29" ht="50.1" customHeight="1">
      <c r="A93" s="169"/>
      <c r="B93" s="169"/>
      <c r="C93" s="172"/>
      <c r="D93" s="172"/>
      <c r="E93" s="131"/>
      <c r="F93" s="175"/>
      <c r="G93" s="178"/>
      <c r="H93" s="189"/>
      <c r="I93" s="163"/>
      <c r="J93" s="166"/>
      <c r="K93" s="62" t="s">
        <v>86</v>
      </c>
      <c r="L93" s="63">
        <v>5570</v>
      </c>
      <c r="M93" s="63">
        <v>3478</v>
      </c>
      <c r="N93" s="142" t="s">
        <v>637</v>
      </c>
      <c r="O93" s="127"/>
      <c r="P93" s="100"/>
      <c r="Q93" s="63">
        <f t="shared" si="31"/>
        <v>0</v>
      </c>
      <c r="R93" s="64"/>
      <c r="S93" s="67">
        <v>24</v>
      </c>
      <c r="T93" s="46"/>
      <c r="U93" s="106">
        <f>IF(EXACT(O93,Y93),M93,M93*(1-'Расчет ПРЕДЗАКАЗ'!$D$10))</f>
        <v>3408.44</v>
      </c>
      <c r="V93" s="106">
        <f t="shared" si="32"/>
        <v>0</v>
      </c>
      <c r="W93" s="106" t="e">
        <f>IF(EXACT(O93,Y93),M93,M93*(1-#REF!))</f>
        <v>#REF!</v>
      </c>
      <c r="X93" s="106" t="e">
        <f t="shared" si="33"/>
        <v>#REF!</v>
      </c>
      <c r="Y93" s="107" t="s">
        <v>72</v>
      </c>
      <c r="Z93" s="103">
        <f t="shared" si="29"/>
        <v>0</v>
      </c>
      <c r="AA93" s="103">
        <f t="shared" si="30"/>
        <v>0</v>
      </c>
      <c r="AB93" s="128">
        <f t="shared" si="34"/>
        <v>0.63417868585041837</v>
      </c>
      <c r="AC93" s="128" t="e">
        <f t="shared" si="35"/>
        <v>#REF!</v>
      </c>
    </row>
    <row r="94" spans="1:29" ht="50.1" customHeight="1">
      <c r="A94" s="169"/>
      <c r="B94" s="169"/>
      <c r="C94" s="172"/>
      <c r="D94" s="172"/>
      <c r="E94" s="131"/>
      <c r="F94" s="175"/>
      <c r="G94" s="178"/>
      <c r="H94" s="189"/>
      <c r="I94" s="163"/>
      <c r="J94" s="166"/>
      <c r="K94" s="62" t="s">
        <v>88</v>
      </c>
      <c r="L94" s="63">
        <v>5570</v>
      </c>
      <c r="M94" s="63">
        <v>3478</v>
      </c>
      <c r="N94" s="142" t="s">
        <v>638</v>
      </c>
      <c r="O94" s="127"/>
      <c r="P94" s="100"/>
      <c r="Q94" s="63">
        <f t="shared" si="31"/>
        <v>0</v>
      </c>
      <c r="R94" s="64"/>
      <c r="S94" s="67">
        <v>36</v>
      </c>
      <c r="T94" s="46"/>
      <c r="U94" s="106">
        <f>IF(EXACT(O94,Y94),M94,M94*(1-'Расчет ПРЕДЗАКАЗ'!$D$10))</f>
        <v>3408.44</v>
      </c>
      <c r="V94" s="106">
        <f t="shared" si="32"/>
        <v>0</v>
      </c>
      <c r="W94" s="106" t="e">
        <f>IF(EXACT(O94,Y94),M94,M94*(1-#REF!))</f>
        <v>#REF!</v>
      </c>
      <c r="X94" s="106" t="e">
        <f t="shared" si="33"/>
        <v>#REF!</v>
      </c>
      <c r="Y94" s="107" t="s">
        <v>72</v>
      </c>
      <c r="Z94" s="103">
        <f t="shared" si="29"/>
        <v>0</v>
      </c>
      <c r="AA94" s="103">
        <f t="shared" si="30"/>
        <v>0</v>
      </c>
      <c r="AB94" s="128">
        <f t="shared" si="34"/>
        <v>0.63417868585041837</v>
      </c>
      <c r="AC94" s="128" t="e">
        <f t="shared" si="35"/>
        <v>#REF!</v>
      </c>
    </row>
    <row r="95" spans="1:29" ht="50.1" customHeight="1">
      <c r="A95" s="169"/>
      <c r="B95" s="169"/>
      <c r="C95" s="172"/>
      <c r="D95" s="172"/>
      <c r="E95" s="131"/>
      <c r="F95" s="175"/>
      <c r="G95" s="178"/>
      <c r="H95" s="189"/>
      <c r="I95" s="163"/>
      <c r="J95" s="166"/>
      <c r="K95" s="62" t="s">
        <v>109</v>
      </c>
      <c r="L95" s="63">
        <v>5570</v>
      </c>
      <c r="M95" s="63">
        <v>3478</v>
      </c>
      <c r="N95" s="142" t="s">
        <v>639</v>
      </c>
      <c r="O95" s="127"/>
      <c r="P95" s="100"/>
      <c r="Q95" s="63">
        <f t="shared" si="31"/>
        <v>0</v>
      </c>
      <c r="R95" s="64"/>
      <c r="S95" s="67">
        <v>1</v>
      </c>
      <c r="T95" s="46"/>
      <c r="U95" s="106">
        <f>IF(EXACT(O95,Y95),M95,M95*(1-'Расчет ПРЕДЗАКАЗ'!$D$10))</f>
        <v>3408.44</v>
      </c>
      <c r="V95" s="106">
        <f t="shared" si="32"/>
        <v>0</v>
      </c>
      <c r="W95" s="106" t="e">
        <f>IF(EXACT(O95,Y95),M95,M95*(1-#REF!))</f>
        <v>#REF!</v>
      </c>
      <c r="X95" s="106" t="e">
        <f t="shared" si="33"/>
        <v>#REF!</v>
      </c>
      <c r="Y95" s="107" t="s">
        <v>72</v>
      </c>
      <c r="Z95" s="103">
        <f t="shared" si="29"/>
        <v>0</v>
      </c>
      <c r="AA95" s="103">
        <f t="shared" si="30"/>
        <v>0</v>
      </c>
      <c r="AB95" s="128">
        <f t="shared" si="34"/>
        <v>0.63417868585041837</v>
      </c>
      <c r="AC95" s="128" t="e">
        <f t="shared" si="35"/>
        <v>#REF!</v>
      </c>
    </row>
    <row r="96" spans="1:29" ht="50.1" customHeight="1">
      <c r="A96" s="169"/>
      <c r="B96" s="169"/>
      <c r="C96" s="172"/>
      <c r="D96" s="172"/>
      <c r="E96" s="131"/>
      <c r="F96" s="175"/>
      <c r="G96" s="178"/>
      <c r="H96" s="189"/>
      <c r="I96" s="163"/>
      <c r="J96" s="166"/>
      <c r="K96" s="62" t="s">
        <v>142</v>
      </c>
      <c r="L96" s="63">
        <v>5570</v>
      </c>
      <c r="M96" s="63">
        <v>3478</v>
      </c>
      <c r="N96" s="142" t="s">
        <v>640</v>
      </c>
      <c r="O96" s="127"/>
      <c r="P96" s="100"/>
      <c r="Q96" s="63">
        <f t="shared" si="31"/>
        <v>0</v>
      </c>
      <c r="R96" s="64"/>
      <c r="S96" s="67">
        <v>17</v>
      </c>
      <c r="T96" s="46"/>
      <c r="U96" s="106">
        <f>IF(EXACT(O96,Y96),M96,M96*(1-'Расчет ПРЕДЗАКАЗ'!$D$10))</f>
        <v>3408.44</v>
      </c>
      <c r="V96" s="106">
        <f t="shared" si="32"/>
        <v>0</v>
      </c>
      <c r="W96" s="106" t="e">
        <f>IF(EXACT(O96,Y96),M96,M96*(1-#REF!))</f>
        <v>#REF!</v>
      </c>
      <c r="X96" s="106" t="e">
        <f t="shared" si="33"/>
        <v>#REF!</v>
      </c>
      <c r="Y96" s="107" t="s">
        <v>72</v>
      </c>
      <c r="Z96" s="103">
        <f t="shared" si="29"/>
        <v>0</v>
      </c>
      <c r="AA96" s="103">
        <f t="shared" si="30"/>
        <v>0</v>
      </c>
      <c r="AB96" s="128">
        <f t="shared" si="34"/>
        <v>0.63417868585041837</v>
      </c>
      <c r="AC96" s="128" t="e">
        <f t="shared" si="35"/>
        <v>#REF!</v>
      </c>
    </row>
    <row r="97" spans="1:29" ht="50.1" customHeight="1">
      <c r="A97" s="169"/>
      <c r="B97" s="169"/>
      <c r="C97" s="172"/>
      <c r="D97" s="172"/>
      <c r="E97" s="131"/>
      <c r="F97" s="175"/>
      <c r="G97" s="178"/>
      <c r="H97" s="189"/>
      <c r="I97" s="163"/>
      <c r="J97" s="166"/>
      <c r="K97" s="62"/>
      <c r="L97" s="63"/>
      <c r="M97" s="63"/>
      <c r="N97" s="121"/>
      <c r="O97" s="127"/>
      <c r="P97" s="100"/>
      <c r="Q97" s="63">
        <f t="shared" si="31"/>
        <v>0</v>
      </c>
      <c r="R97" s="65"/>
      <c r="S97" s="67"/>
      <c r="T97" s="40"/>
      <c r="U97" s="106">
        <f>IF(EXACT(O97,Y97),M97,M97*(1-'Расчет ПРЕДЗАКАЗ'!$D$10))</f>
        <v>0</v>
      </c>
      <c r="V97" s="106">
        <f t="shared" si="32"/>
        <v>0</v>
      </c>
      <c r="W97" s="106" t="e">
        <f>IF(EXACT(O97,Y97),M97,M97*(1-#REF!))</f>
        <v>#REF!</v>
      </c>
      <c r="X97" s="106" t="e">
        <f t="shared" si="33"/>
        <v>#REF!</v>
      </c>
      <c r="Y97" s="107" t="s">
        <v>72</v>
      </c>
      <c r="Z97" s="103">
        <f t="shared" si="29"/>
        <v>0</v>
      </c>
      <c r="AA97" s="103">
        <f t="shared" si="30"/>
        <v>0</v>
      </c>
      <c r="AB97" s="128" t="str">
        <f t="shared" si="34"/>
        <v/>
      </c>
      <c r="AC97" s="128" t="e">
        <f t="shared" si="35"/>
        <v>#REF!</v>
      </c>
    </row>
    <row r="98" spans="1:29" ht="50.1" customHeight="1">
      <c r="A98" s="169"/>
      <c r="B98" s="169"/>
      <c r="C98" s="172"/>
      <c r="D98" s="172"/>
      <c r="E98" s="131"/>
      <c r="F98" s="175"/>
      <c r="G98" s="178"/>
      <c r="H98" s="189"/>
      <c r="I98" s="163"/>
      <c r="J98" s="166"/>
      <c r="K98" s="62"/>
      <c r="L98" s="63"/>
      <c r="M98" s="63"/>
      <c r="N98" s="121"/>
      <c r="O98" s="127"/>
      <c r="P98" s="100"/>
      <c r="Q98" s="63">
        <f t="shared" si="31"/>
        <v>0</v>
      </c>
      <c r="R98" s="65"/>
      <c r="S98" s="67"/>
      <c r="T98" s="40"/>
      <c r="U98" s="106">
        <f>IF(EXACT(O98,Y98),M98,M98*(1-'Расчет ПРЕДЗАКАЗ'!$D$10))</f>
        <v>0</v>
      </c>
      <c r="V98" s="106">
        <f t="shared" si="32"/>
        <v>0</v>
      </c>
      <c r="W98" s="106" t="e">
        <f>IF(EXACT(O98,Y98),M98,M98*(1-#REF!))</f>
        <v>#REF!</v>
      </c>
      <c r="X98" s="106" t="e">
        <f t="shared" si="33"/>
        <v>#REF!</v>
      </c>
      <c r="Y98" s="107" t="s">
        <v>72</v>
      </c>
      <c r="Z98" s="103">
        <f t="shared" si="29"/>
        <v>0</v>
      </c>
      <c r="AA98" s="103">
        <f t="shared" si="30"/>
        <v>0</v>
      </c>
      <c r="AB98" s="128" t="str">
        <f t="shared" si="34"/>
        <v/>
      </c>
      <c r="AC98" s="128" t="e">
        <f t="shared" si="35"/>
        <v>#REF!</v>
      </c>
    </row>
    <row r="99" spans="1:29" ht="50.1" customHeight="1">
      <c r="A99" s="169"/>
      <c r="B99" s="169"/>
      <c r="C99" s="172"/>
      <c r="D99" s="172"/>
      <c r="E99" s="131"/>
      <c r="F99" s="175"/>
      <c r="G99" s="178"/>
      <c r="H99" s="189"/>
      <c r="I99" s="163"/>
      <c r="J99" s="166"/>
      <c r="K99" s="62"/>
      <c r="L99" s="63"/>
      <c r="M99" s="63"/>
      <c r="N99" s="121"/>
      <c r="O99" s="127"/>
      <c r="P99" s="100"/>
      <c r="Q99" s="63">
        <f t="shared" si="31"/>
        <v>0</v>
      </c>
      <c r="R99" s="65"/>
      <c r="S99" s="67"/>
      <c r="T99" s="40"/>
      <c r="U99" s="106">
        <f>IF(EXACT(O99,Y99),M99,M99*(1-'Расчет ПРЕДЗАКАЗ'!$D$10))</f>
        <v>0</v>
      </c>
      <c r="V99" s="106">
        <f t="shared" si="32"/>
        <v>0</v>
      </c>
      <c r="W99" s="106" t="e">
        <f>IF(EXACT(O99,Y99),M99,M99*(1-#REF!))</f>
        <v>#REF!</v>
      </c>
      <c r="X99" s="106" t="e">
        <f t="shared" si="33"/>
        <v>#REF!</v>
      </c>
      <c r="Y99" s="107" t="s">
        <v>72</v>
      </c>
      <c r="Z99" s="103">
        <f t="shared" si="29"/>
        <v>0</v>
      </c>
      <c r="AA99" s="103">
        <f t="shared" si="30"/>
        <v>0</v>
      </c>
      <c r="AB99" s="128" t="str">
        <f t="shared" si="34"/>
        <v/>
      </c>
      <c r="AC99" s="128" t="e">
        <f t="shared" si="35"/>
        <v>#REF!</v>
      </c>
    </row>
    <row r="100" spans="1:29" ht="50.1" customHeight="1">
      <c r="A100" s="169"/>
      <c r="B100" s="169"/>
      <c r="C100" s="172"/>
      <c r="D100" s="172"/>
      <c r="E100" s="131"/>
      <c r="F100" s="175"/>
      <c r="G100" s="178"/>
      <c r="H100" s="189"/>
      <c r="I100" s="163"/>
      <c r="J100" s="166"/>
      <c r="K100" s="62"/>
      <c r="L100" s="63"/>
      <c r="M100" s="63"/>
      <c r="N100" s="121"/>
      <c r="O100" s="127"/>
      <c r="P100" s="100"/>
      <c r="Q100" s="63">
        <f t="shared" si="31"/>
        <v>0</v>
      </c>
      <c r="R100" s="65"/>
      <c r="S100" s="67"/>
      <c r="T100" s="40"/>
      <c r="U100" s="106">
        <f>IF(EXACT(O100,Y100),M100,M100*(1-'Расчет ПРЕДЗАКАЗ'!$D$10))</f>
        <v>0</v>
      </c>
      <c r="V100" s="106">
        <f t="shared" si="32"/>
        <v>0</v>
      </c>
      <c r="W100" s="106" t="e">
        <f>IF(EXACT(O100,Y100),M100,M100*(1-#REF!))</f>
        <v>#REF!</v>
      </c>
      <c r="X100" s="106" t="e">
        <f t="shared" si="33"/>
        <v>#REF!</v>
      </c>
      <c r="Y100" s="107" t="s">
        <v>72</v>
      </c>
      <c r="Z100" s="103">
        <f t="shared" si="29"/>
        <v>0</v>
      </c>
      <c r="AA100" s="103">
        <f t="shared" si="30"/>
        <v>0</v>
      </c>
      <c r="AB100" s="128" t="str">
        <f t="shared" si="34"/>
        <v/>
      </c>
      <c r="AC100" s="128" t="e">
        <f t="shared" si="35"/>
        <v>#REF!</v>
      </c>
    </row>
    <row r="101" spans="1:29" ht="50.1" customHeight="1">
      <c r="A101" s="169"/>
      <c r="B101" s="169"/>
      <c r="C101" s="172"/>
      <c r="D101" s="172"/>
      <c r="E101" s="131"/>
      <c r="F101" s="175"/>
      <c r="G101" s="178"/>
      <c r="H101" s="189"/>
      <c r="I101" s="163"/>
      <c r="J101" s="166"/>
      <c r="K101" s="62"/>
      <c r="L101" s="63"/>
      <c r="M101" s="63"/>
      <c r="N101" s="121"/>
      <c r="O101" s="127"/>
      <c r="P101" s="100"/>
      <c r="Q101" s="63">
        <f t="shared" si="31"/>
        <v>0</v>
      </c>
      <c r="R101" s="65"/>
      <c r="S101" s="67"/>
      <c r="T101" s="40"/>
      <c r="U101" s="106">
        <f>IF(EXACT(O101,Y101),M101,M101*(1-'Расчет ПРЕДЗАКАЗ'!$D$10))</f>
        <v>0</v>
      </c>
      <c r="V101" s="106">
        <f t="shared" si="32"/>
        <v>0</v>
      </c>
      <c r="W101" s="106" t="e">
        <f>IF(EXACT(O101,Y101),M101,M101*(1-#REF!))</f>
        <v>#REF!</v>
      </c>
      <c r="X101" s="106" t="e">
        <f t="shared" si="33"/>
        <v>#REF!</v>
      </c>
      <c r="Y101" s="107" t="s">
        <v>72</v>
      </c>
      <c r="Z101" s="103">
        <f t="shared" si="29"/>
        <v>0</v>
      </c>
      <c r="AA101" s="103">
        <f t="shared" si="30"/>
        <v>0</v>
      </c>
      <c r="AB101" s="128" t="str">
        <f t="shared" si="34"/>
        <v/>
      </c>
      <c r="AC101" s="128" t="e">
        <f t="shared" si="35"/>
        <v>#REF!</v>
      </c>
    </row>
    <row r="102" spans="1:29" ht="50.1" customHeight="1">
      <c r="A102" s="170"/>
      <c r="B102" s="170"/>
      <c r="C102" s="173"/>
      <c r="D102" s="173"/>
      <c r="E102" s="132"/>
      <c r="F102" s="176"/>
      <c r="G102" s="179"/>
      <c r="H102" s="190"/>
      <c r="I102" s="164"/>
      <c r="J102" s="167"/>
      <c r="K102" s="62"/>
      <c r="L102" s="63"/>
      <c r="M102" s="63"/>
      <c r="N102" s="121"/>
      <c r="O102" s="127"/>
      <c r="P102" s="100"/>
      <c r="Q102" s="63">
        <f t="shared" si="31"/>
        <v>0</v>
      </c>
      <c r="R102" s="65"/>
      <c r="S102" s="64"/>
      <c r="T102" s="40"/>
      <c r="U102" s="106">
        <f>IF(EXACT(O102,Y102),M102,M102*(1-'Расчет ПРЕДЗАКАЗ'!$D$10))</f>
        <v>0</v>
      </c>
      <c r="V102" s="106">
        <f t="shared" si="32"/>
        <v>0</v>
      </c>
      <c r="W102" s="106" t="e">
        <f>IF(EXACT(O102,Y102),M102,M102*(1-#REF!))</f>
        <v>#REF!</v>
      </c>
      <c r="X102" s="106" t="e">
        <f t="shared" si="33"/>
        <v>#REF!</v>
      </c>
      <c r="Y102" s="107" t="s">
        <v>72</v>
      </c>
      <c r="Z102" s="103">
        <f t="shared" si="29"/>
        <v>0</v>
      </c>
      <c r="AA102" s="103">
        <f t="shared" si="30"/>
        <v>0</v>
      </c>
      <c r="AB102" s="128" t="str">
        <f t="shared" si="34"/>
        <v/>
      </c>
      <c r="AC102" s="128" t="e">
        <f t="shared" si="35"/>
        <v>#REF!</v>
      </c>
    </row>
    <row r="103" spans="1:29" ht="11.25" customHeight="1" thickBot="1"/>
    <row r="104" spans="1:29" ht="50.1" customHeight="1">
      <c r="A104" s="168">
        <v>58</v>
      </c>
      <c r="B104" s="168" t="s">
        <v>641</v>
      </c>
      <c r="C104" s="171" t="s">
        <v>642</v>
      </c>
      <c r="D104" s="171" t="s">
        <v>77</v>
      </c>
      <c r="E104" s="131"/>
      <c r="F104" s="193" t="s">
        <v>534</v>
      </c>
      <c r="G104" s="177" t="s">
        <v>277</v>
      </c>
      <c r="H104" s="162" t="s">
        <v>643</v>
      </c>
      <c r="I104" s="194" t="s">
        <v>644</v>
      </c>
      <c r="J104" s="165" t="s">
        <v>19</v>
      </c>
      <c r="K104" s="62" t="s">
        <v>645</v>
      </c>
      <c r="L104" s="63">
        <v>890</v>
      </c>
      <c r="M104" s="63">
        <v>551</v>
      </c>
      <c r="N104" s="142" t="s">
        <v>646</v>
      </c>
      <c r="O104" s="127" t="s">
        <v>72</v>
      </c>
      <c r="P104" s="100"/>
      <c r="Q104" s="63">
        <f>P104*M104</f>
        <v>0</v>
      </c>
      <c r="R104" s="64"/>
      <c r="S104" s="67">
        <v>2092</v>
      </c>
      <c r="T104" s="46"/>
      <c r="U104" s="106">
        <f>IF(EXACT(O104,Y104),M104,M104*(1-'Расчет ПРЕДЗАКАЗ'!$D$10))</f>
        <v>551</v>
      </c>
      <c r="V104" s="106">
        <f>P104*U104</f>
        <v>0</v>
      </c>
      <c r="W104" s="106">
        <f>IF(EXACT(O104,Y104),M104,M104*(1-#REF!))</f>
        <v>551</v>
      </c>
      <c r="X104" s="106">
        <f>P104*W104</f>
        <v>0</v>
      </c>
      <c r="Y104" s="107" t="s">
        <v>72</v>
      </c>
      <c r="Z104" s="103">
        <f t="shared" ref="Z104:Z118" si="36">IF(EXACT(O104,Y104),Q104,0)</f>
        <v>0</v>
      </c>
      <c r="AA104" s="103">
        <f t="shared" ref="AA104:AA118" si="37">IF(Z104=0,Q104,0)</f>
        <v>0</v>
      </c>
      <c r="AB104" s="128">
        <f>IF(U104=0,"",L104/U104-1)</f>
        <v>0.61524500907441015</v>
      </c>
      <c r="AC104" s="128">
        <f>IF(W104=0,"",L104/W104-1)</f>
        <v>0.61524500907441015</v>
      </c>
    </row>
    <row r="105" spans="1:29" ht="50.1" customHeight="1">
      <c r="A105" s="169"/>
      <c r="B105" s="169"/>
      <c r="C105" s="172"/>
      <c r="D105" s="172"/>
      <c r="E105" s="131"/>
      <c r="F105" s="175"/>
      <c r="G105" s="178"/>
      <c r="H105" s="189"/>
      <c r="I105" s="163"/>
      <c r="J105" s="166"/>
      <c r="K105" s="62"/>
      <c r="L105" s="63"/>
      <c r="M105" s="63"/>
      <c r="N105" s="142"/>
      <c r="O105" s="127"/>
      <c r="P105" s="100"/>
      <c r="Q105" s="63">
        <f t="shared" ref="Q105:Q118" si="38">P105*M105</f>
        <v>0</v>
      </c>
      <c r="R105" s="64"/>
      <c r="S105" s="67"/>
      <c r="T105" s="46"/>
      <c r="U105" s="106">
        <f>IF(EXACT(O105,Y105),M105,M105*(1-'Расчет ПРЕДЗАКАЗ'!$D$10))</f>
        <v>0</v>
      </c>
      <c r="V105" s="106">
        <f t="shared" ref="V105:V118" si="39">P105*U105</f>
        <v>0</v>
      </c>
      <c r="W105" s="106" t="e">
        <f>IF(EXACT(O105,Y105),M105,M105*(1-#REF!))</f>
        <v>#REF!</v>
      </c>
      <c r="X105" s="106" t="e">
        <f t="shared" ref="X105:X118" si="40">P105*W105</f>
        <v>#REF!</v>
      </c>
      <c r="Y105" s="107" t="s">
        <v>72</v>
      </c>
      <c r="Z105" s="103">
        <f t="shared" si="36"/>
        <v>0</v>
      </c>
      <c r="AA105" s="103">
        <f t="shared" si="37"/>
        <v>0</v>
      </c>
      <c r="AB105" s="128" t="str">
        <f t="shared" ref="AB105:AB118" si="41">IF(U105=0,"",L105/U105-1)</f>
        <v/>
      </c>
      <c r="AC105" s="128" t="e">
        <f t="shared" ref="AC105:AC118" si="42">IF(W105=0,"",L105/W105-1)</f>
        <v>#REF!</v>
      </c>
    </row>
    <row r="106" spans="1:29" ht="50.1" customHeight="1">
      <c r="A106" s="169"/>
      <c r="B106" s="169"/>
      <c r="C106" s="172"/>
      <c r="D106" s="172"/>
      <c r="E106" s="131"/>
      <c r="F106" s="175"/>
      <c r="G106" s="178"/>
      <c r="H106" s="189"/>
      <c r="I106" s="163"/>
      <c r="J106" s="166"/>
      <c r="K106" s="62"/>
      <c r="L106" s="63"/>
      <c r="M106" s="63"/>
      <c r="N106" s="142"/>
      <c r="O106" s="127"/>
      <c r="P106" s="100"/>
      <c r="Q106" s="63">
        <f t="shared" si="38"/>
        <v>0</v>
      </c>
      <c r="R106" s="64"/>
      <c r="S106" s="67"/>
      <c r="T106" s="46"/>
      <c r="U106" s="106">
        <f>IF(EXACT(O106,Y106),M106,M106*(1-'Расчет ПРЕДЗАКАЗ'!$D$10))</f>
        <v>0</v>
      </c>
      <c r="V106" s="106">
        <f t="shared" si="39"/>
        <v>0</v>
      </c>
      <c r="W106" s="106" t="e">
        <f>IF(EXACT(O106,Y106),M106,M106*(1-#REF!))</f>
        <v>#REF!</v>
      </c>
      <c r="X106" s="106" t="e">
        <f t="shared" si="40"/>
        <v>#REF!</v>
      </c>
      <c r="Y106" s="107" t="s">
        <v>72</v>
      </c>
      <c r="Z106" s="103">
        <f t="shared" si="36"/>
        <v>0</v>
      </c>
      <c r="AA106" s="103">
        <f t="shared" si="37"/>
        <v>0</v>
      </c>
      <c r="AB106" s="128" t="str">
        <f t="shared" si="41"/>
        <v/>
      </c>
      <c r="AC106" s="128" t="e">
        <f t="shared" si="42"/>
        <v>#REF!</v>
      </c>
    </row>
    <row r="107" spans="1:29" ht="50.1" customHeight="1">
      <c r="A107" s="169"/>
      <c r="B107" s="169"/>
      <c r="C107" s="172"/>
      <c r="D107" s="172"/>
      <c r="E107" s="131"/>
      <c r="F107" s="175"/>
      <c r="G107" s="178"/>
      <c r="H107" s="189"/>
      <c r="I107" s="163"/>
      <c r="J107" s="166"/>
      <c r="K107" s="62"/>
      <c r="L107" s="63"/>
      <c r="M107" s="63"/>
      <c r="N107" s="142"/>
      <c r="O107" s="127"/>
      <c r="P107" s="100"/>
      <c r="Q107" s="63">
        <f t="shared" si="38"/>
        <v>0</v>
      </c>
      <c r="R107" s="64"/>
      <c r="S107" s="67"/>
      <c r="T107" s="46"/>
      <c r="U107" s="106">
        <f>IF(EXACT(O107,Y107),M107,M107*(1-'Расчет ПРЕДЗАКАЗ'!$D$10))</f>
        <v>0</v>
      </c>
      <c r="V107" s="106">
        <f t="shared" si="39"/>
        <v>0</v>
      </c>
      <c r="W107" s="106" t="e">
        <f>IF(EXACT(O107,Y107),M107,M107*(1-#REF!))</f>
        <v>#REF!</v>
      </c>
      <c r="X107" s="106" t="e">
        <f t="shared" si="40"/>
        <v>#REF!</v>
      </c>
      <c r="Y107" s="107" t="s">
        <v>72</v>
      </c>
      <c r="Z107" s="103">
        <f t="shared" si="36"/>
        <v>0</v>
      </c>
      <c r="AA107" s="103">
        <f t="shared" si="37"/>
        <v>0</v>
      </c>
      <c r="AB107" s="128" t="str">
        <f t="shared" si="41"/>
        <v/>
      </c>
      <c r="AC107" s="128" t="e">
        <f t="shared" si="42"/>
        <v>#REF!</v>
      </c>
    </row>
    <row r="108" spans="1:29" ht="50.1" customHeight="1">
      <c r="A108" s="169"/>
      <c r="B108" s="169"/>
      <c r="C108" s="172"/>
      <c r="D108" s="172"/>
      <c r="E108" s="131"/>
      <c r="F108" s="175"/>
      <c r="G108" s="178"/>
      <c r="H108" s="189"/>
      <c r="I108" s="163"/>
      <c r="J108" s="166"/>
      <c r="K108" s="62"/>
      <c r="L108" s="63"/>
      <c r="M108" s="63"/>
      <c r="N108" s="142"/>
      <c r="O108" s="127"/>
      <c r="P108" s="100"/>
      <c r="Q108" s="63">
        <f t="shared" si="38"/>
        <v>0</v>
      </c>
      <c r="R108" s="64"/>
      <c r="S108" s="67"/>
      <c r="T108" s="46"/>
      <c r="U108" s="106">
        <f>IF(EXACT(O108,Y108),M108,M108*(1-'Расчет ПРЕДЗАКАЗ'!$D$10))</f>
        <v>0</v>
      </c>
      <c r="V108" s="106">
        <f t="shared" si="39"/>
        <v>0</v>
      </c>
      <c r="W108" s="106" t="e">
        <f>IF(EXACT(O108,Y108),M108,M108*(1-#REF!))</f>
        <v>#REF!</v>
      </c>
      <c r="X108" s="106" t="e">
        <f t="shared" si="40"/>
        <v>#REF!</v>
      </c>
      <c r="Y108" s="107" t="s">
        <v>72</v>
      </c>
      <c r="Z108" s="103">
        <f t="shared" si="36"/>
        <v>0</v>
      </c>
      <c r="AA108" s="103">
        <f t="shared" si="37"/>
        <v>0</v>
      </c>
      <c r="AB108" s="128" t="str">
        <f t="shared" si="41"/>
        <v/>
      </c>
      <c r="AC108" s="128" t="e">
        <f t="shared" si="42"/>
        <v>#REF!</v>
      </c>
    </row>
    <row r="109" spans="1:29" ht="50.1" customHeight="1">
      <c r="A109" s="169"/>
      <c r="B109" s="169"/>
      <c r="C109" s="172"/>
      <c r="D109" s="172"/>
      <c r="E109" s="131"/>
      <c r="F109" s="175"/>
      <c r="G109" s="178"/>
      <c r="H109" s="189"/>
      <c r="I109" s="163"/>
      <c r="J109" s="166"/>
      <c r="K109" s="62"/>
      <c r="L109" s="63"/>
      <c r="M109" s="63"/>
      <c r="N109" s="142"/>
      <c r="O109" s="127"/>
      <c r="P109" s="100"/>
      <c r="Q109" s="63">
        <f t="shared" si="38"/>
        <v>0</v>
      </c>
      <c r="R109" s="64"/>
      <c r="S109" s="67"/>
      <c r="T109" s="46"/>
      <c r="U109" s="106">
        <f>IF(EXACT(O109,Y109),M109,M109*(1-'Расчет ПРЕДЗАКАЗ'!$D$10))</f>
        <v>0</v>
      </c>
      <c r="V109" s="106">
        <f t="shared" si="39"/>
        <v>0</v>
      </c>
      <c r="W109" s="106" t="e">
        <f>IF(EXACT(O109,Y109),M109,M109*(1-#REF!))</f>
        <v>#REF!</v>
      </c>
      <c r="X109" s="106" t="e">
        <f t="shared" si="40"/>
        <v>#REF!</v>
      </c>
      <c r="Y109" s="107" t="s">
        <v>72</v>
      </c>
      <c r="Z109" s="103">
        <f t="shared" si="36"/>
        <v>0</v>
      </c>
      <c r="AA109" s="103">
        <f t="shared" si="37"/>
        <v>0</v>
      </c>
      <c r="AB109" s="128" t="str">
        <f t="shared" si="41"/>
        <v/>
      </c>
      <c r="AC109" s="128" t="e">
        <f t="shared" si="42"/>
        <v>#REF!</v>
      </c>
    </row>
    <row r="110" spans="1:29" ht="50.1" customHeight="1">
      <c r="A110" s="169"/>
      <c r="B110" s="169"/>
      <c r="C110" s="172"/>
      <c r="D110" s="172"/>
      <c r="E110" s="131"/>
      <c r="F110" s="175"/>
      <c r="G110" s="178"/>
      <c r="H110" s="189"/>
      <c r="I110" s="163"/>
      <c r="J110" s="166"/>
      <c r="K110" s="62"/>
      <c r="L110" s="63"/>
      <c r="M110" s="63"/>
      <c r="N110" s="142"/>
      <c r="O110" s="127"/>
      <c r="P110" s="100"/>
      <c r="Q110" s="63">
        <f t="shared" si="38"/>
        <v>0</v>
      </c>
      <c r="R110" s="64"/>
      <c r="S110" s="67"/>
      <c r="T110" s="46"/>
      <c r="U110" s="106">
        <f>IF(EXACT(O110,Y110),M110,M110*(1-'Расчет ПРЕДЗАКАЗ'!$D$10))</f>
        <v>0</v>
      </c>
      <c r="V110" s="106">
        <f t="shared" si="39"/>
        <v>0</v>
      </c>
      <c r="W110" s="106" t="e">
        <f>IF(EXACT(O110,Y110),M110,M110*(1-#REF!))</f>
        <v>#REF!</v>
      </c>
      <c r="X110" s="106" t="e">
        <f t="shared" si="40"/>
        <v>#REF!</v>
      </c>
      <c r="Y110" s="107" t="s">
        <v>72</v>
      </c>
      <c r="Z110" s="103">
        <f t="shared" si="36"/>
        <v>0</v>
      </c>
      <c r="AA110" s="103">
        <f t="shared" si="37"/>
        <v>0</v>
      </c>
      <c r="AB110" s="128" t="str">
        <f t="shared" si="41"/>
        <v/>
      </c>
      <c r="AC110" s="128" t="e">
        <f t="shared" si="42"/>
        <v>#REF!</v>
      </c>
    </row>
    <row r="111" spans="1:29" ht="50.1" customHeight="1">
      <c r="A111" s="169"/>
      <c r="B111" s="169"/>
      <c r="C111" s="172"/>
      <c r="D111" s="172"/>
      <c r="E111" s="131"/>
      <c r="F111" s="175"/>
      <c r="G111" s="178"/>
      <c r="H111" s="189"/>
      <c r="I111" s="163"/>
      <c r="J111" s="166"/>
      <c r="K111" s="62"/>
      <c r="L111" s="63"/>
      <c r="M111" s="63"/>
      <c r="N111" s="142"/>
      <c r="O111" s="127"/>
      <c r="P111" s="100"/>
      <c r="Q111" s="63">
        <f t="shared" si="38"/>
        <v>0</v>
      </c>
      <c r="R111" s="64"/>
      <c r="S111" s="67"/>
      <c r="T111" s="46"/>
      <c r="U111" s="106">
        <f>IF(EXACT(O111,Y111),M111,M111*(1-'Расчет ПРЕДЗАКАЗ'!$D$10))</f>
        <v>0</v>
      </c>
      <c r="V111" s="106">
        <f t="shared" si="39"/>
        <v>0</v>
      </c>
      <c r="W111" s="106" t="e">
        <f>IF(EXACT(O111,Y111),M111,M111*(1-#REF!))</f>
        <v>#REF!</v>
      </c>
      <c r="X111" s="106" t="e">
        <f t="shared" si="40"/>
        <v>#REF!</v>
      </c>
      <c r="Y111" s="107" t="s">
        <v>72</v>
      </c>
      <c r="Z111" s="103">
        <f t="shared" si="36"/>
        <v>0</v>
      </c>
      <c r="AA111" s="103">
        <f t="shared" si="37"/>
        <v>0</v>
      </c>
      <c r="AB111" s="128" t="str">
        <f t="shared" si="41"/>
        <v/>
      </c>
      <c r="AC111" s="128" t="e">
        <f t="shared" si="42"/>
        <v>#REF!</v>
      </c>
    </row>
    <row r="112" spans="1:29" ht="50.1" customHeight="1">
      <c r="A112" s="169"/>
      <c r="B112" s="169"/>
      <c r="C112" s="172"/>
      <c r="D112" s="172"/>
      <c r="E112" s="131"/>
      <c r="F112" s="175"/>
      <c r="G112" s="178"/>
      <c r="H112" s="189"/>
      <c r="I112" s="163"/>
      <c r="J112" s="166"/>
      <c r="K112" s="62"/>
      <c r="L112" s="63"/>
      <c r="M112" s="63"/>
      <c r="N112" s="142"/>
      <c r="O112" s="127"/>
      <c r="P112" s="100"/>
      <c r="Q112" s="63">
        <f t="shared" si="38"/>
        <v>0</v>
      </c>
      <c r="R112" s="64"/>
      <c r="S112" s="67"/>
      <c r="T112" s="46"/>
      <c r="U112" s="106">
        <f>IF(EXACT(O112,Y112),M112,M112*(1-'Расчет ПРЕДЗАКАЗ'!$D$10))</f>
        <v>0</v>
      </c>
      <c r="V112" s="106">
        <f t="shared" si="39"/>
        <v>0</v>
      </c>
      <c r="W112" s="106" t="e">
        <f>IF(EXACT(O112,Y112),M112,M112*(1-#REF!))</f>
        <v>#REF!</v>
      </c>
      <c r="X112" s="106" t="e">
        <f t="shared" si="40"/>
        <v>#REF!</v>
      </c>
      <c r="Y112" s="107" t="s">
        <v>72</v>
      </c>
      <c r="Z112" s="103">
        <f t="shared" si="36"/>
        <v>0</v>
      </c>
      <c r="AA112" s="103">
        <f t="shared" si="37"/>
        <v>0</v>
      </c>
      <c r="AB112" s="128" t="str">
        <f t="shared" si="41"/>
        <v/>
      </c>
      <c r="AC112" s="128" t="e">
        <f t="shared" si="42"/>
        <v>#REF!</v>
      </c>
    </row>
    <row r="113" spans="1:29" ht="50.1" customHeight="1">
      <c r="A113" s="169"/>
      <c r="B113" s="169"/>
      <c r="C113" s="172"/>
      <c r="D113" s="172"/>
      <c r="E113" s="131"/>
      <c r="F113" s="175"/>
      <c r="G113" s="178"/>
      <c r="H113" s="189"/>
      <c r="I113" s="163"/>
      <c r="J113" s="166"/>
      <c r="K113" s="62"/>
      <c r="L113" s="63"/>
      <c r="M113" s="63"/>
      <c r="N113" s="121"/>
      <c r="O113" s="127"/>
      <c r="P113" s="100"/>
      <c r="Q113" s="63">
        <f t="shared" si="38"/>
        <v>0</v>
      </c>
      <c r="R113" s="65"/>
      <c r="S113" s="67"/>
      <c r="T113" s="40"/>
      <c r="U113" s="106">
        <f>IF(EXACT(O113,Y113),M113,M113*(1-'Расчет ПРЕДЗАКАЗ'!$D$10))</f>
        <v>0</v>
      </c>
      <c r="V113" s="106">
        <f t="shared" si="39"/>
        <v>0</v>
      </c>
      <c r="W113" s="106" t="e">
        <f>IF(EXACT(O113,Y113),M113,M113*(1-#REF!))</f>
        <v>#REF!</v>
      </c>
      <c r="X113" s="106" t="e">
        <f t="shared" si="40"/>
        <v>#REF!</v>
      </c>
      <c r="Y113" s="107" t="s">
        <v>72</v>
      </c>
      <c r="Z113" s="103">
        <f t="shared" si="36"/>
        <v>0</v>
      </c>
      <c r="AA113" s="103">
        <f t="shared" si="37"/>
        <v>0</v>
      </c>
      <c r="AB113" s="128" t="str">
        <f t="shared" si="41"/>
        <v/>
      </c>
      <c r="AC113" s="128" t="e">
        <f t="shared" si="42"/>
        <v>#REF!</v>
      </c>
    </row>
    <row r="114" spans="1:29" ht="50.1" customHeight="1">
      <c r="A114" s="169"/>
      <c r="B114" s="169"/>
      <c r="C114" s="172"/>
      <c r="D114" s="172"/>
      <c r="E114" s="131"/>
      <c r="F114" s="175"/>
      <c r="G114" s="178"/>
      <c r="H114" s="189"/>
      <c r="I114" s="163"/>
      <c r="J114" s="166"/>
      <c r="K114" s="62"/>
      <c r="L114" s="63"/>
      <c r="M114" s="63"/>
      <c r="N114" s="121"/>
      <c r="O114" s="127"/>
      <c r="P114" s="100"/>
      <c r="Q114" s="63">
        <f t="shared" si="38"/>
        <v>0</v>
      </c>
      <c r="R114" s="65"/>
      <c r="S114" s="67"/>
      <c r="T114" s="40"/>
      <c r="U114" s="106">
        <f>IF(EXACT(O114,Y114),M114,M114*(1-'Расчет ПРЕДЗАКАЗ'!$D$10))</f>
        <v>0</v>
      </c>
      <c r="V114" s="106">
        <f t="shared" si="39"/>
        <v>0</v>
      </c>
      <c r="W114" s="106" t="e">
        <f>IF(EXACT(O114,Y114),M114,M114*(1-#REF!))</f>
        <v>#REF!</v>
      </c>
      <c r="X114" s="106" t="e">
        <f t="shared" si="40"/>
        <v>#REF!</v>
      </c>
      <c r="Y114" s="107" t="s">
        <v>72</v>
      </c>
      <c r="Z114" s="103">
        <f t="shared" si="36"/>
        <v>0</v>
      </c>
      <c r="AA114" s="103">
        <f t="shared" si="37"/>
        <v>0</v>
      </c>
      <c r="AB114" s="128" t="str">
        <f t="shared" si="41"/>
        <v/>
      </c>
      <c r="AC114" s="128" t="e">
        <f t="shared" si="42"/>
        <v>#REF!</v>
      </c>
    </row>
    <row r="115" spans="1:29" ht="50.1" customHeight="1">
      <c r="A115" s="169"/>
      <c r="B115" s="169"/>
      <c r="C115" s="172"/>
      <c r="D115" s="172"/>
      <c r="E115" s="131"/>
      <c r="F115" s="175"/>
      <c r="G115" s="178"/>
      <c r="H115" s="189"/>
      <c r="I115" s="163"/>
      <c r="J115" s="166"/>
      <c r="K115" s="62"/>
      <c r="L115" s="63"/>
      <c r="M115" s="63"/>
      <c r="N115" s="121"/>
      <c r="O115" s="127"/>
      <c r="P115" s="100"/>
      <c r="Q115" s="63">
        <f t="shared" si="38"/>
        <v>0</v>
      </c>
      <c r="R115" s="65"/>
      <c r="S115" s="67"/>
      <c r="T115" s="40"/>
      <c r="U115" s="106">
        <f>IF(EXACT(O115,Y115),M115,M115*(1-'Расчет ПРЕДЗАКАЗ'!$D$10))</f>
        <v>0</v>
      </c>
      <c r="V115" s="106">
        <f t="shared" si="39"/>
        <v>0</v>
      </c>
      <c r="W115" s="106" t="e">
        <f>IF(EXACT(O115,Y115),M115,M115*(1-#REF!))</f>
        <v>#REF!</v>
      </c>
      <c r="X115" s="106" t="e">
        <f t="shared" si="40"/>
        <v>#REF!</v>
      </c>
      <c r="Y115" s="107" t="s">
        <v>72</v>
      </c>
      <c r="Z115" s="103">
        <f t="shared" si="36"/>
        <v>0</v>
      </c>
      <c r="AA115" s="103">
        <f t="shared" si="37"/>
        <v>0</v>
      </c>
      <c r="AB115" s="128" t="str">
        <f t="shared" si="41"/>
        <v/>
      </c>
      <c r="AC115" s="128" t="e">
        <f t="shared" si="42"/>
        <v>#REF!</v>
      </c>
    </row>
    <row r="116" spans="1:29" ht="50.1" customHeight="1">
      <c r="A116" s="169"/>
      <c r="B116" s="169"/>
      <c r="C116" s="172"/>
      <c r="D116" s="172"/>
      <c r="E116" s="131"/>
      <c r="F116" s="175"/>
      <c r="G116" s="178"/>
      <c r="H116" s="189"/>
      <c r="I116" s="163"/>
      <c r="J116" s="166"/>
      <c r="K116" s="62"/>
      <c r="L116" s="63"/>
      <c r="M116" s="63"/>
      <c r="N116" s="121"/>
      <c r="O116" s="127"/>
      <c r="P116" s="100"/>
      <c r="Q116" s="63">
        <f t="shared" si="38"/>
        <v>0</v>
      </c>
      <c r="R116" s="65"/>
      <c r="S116" s="67"/>
      <c r="T116" s="40"/>
      <c r="U116" s="106">
        <f>IF(EXACT(O116,Y116),M116,M116*(1-'Расчет ПРЕДЗАКАЗ'!$D$10))</f>
        <v>0</v>
      </c>
      <c r="V116" s="106">
        <f t="shared" si="39"/>
        <v>0</v>
      </c>
      <c r="W116" s="106" t="e">
        <f>IF(EXACT(O116,Y116),M116,M116*(1-#REF!))</f>
        <v>#REF!</v>
      </c>
      <c r="X116" s="106" t="e">
        <f t="shared" si="40"/>
        <v>#REF!</v>
      </c>
      <c r="Y116" s="107" t="s">
        <v>72</v>
      </c>
      <c r="Z116" s="103">
        <f t="shared" si="36"/>
        <v>0</v>
      </c>
      <c r="AA116" s="103">
        <f t="shared" si="37"/>
        <v>0</v>
      </c>
      <c r="AB116" s="128" t="str">
        <f t="shared" si="41"/>
        <v/>
      </c>
      <c r="AC116" s="128" t="e">
        <f t="shared" si="42"/>
        <v>#REF!</v>
      </c>
    </row>
    <row r="117" spans="1:29" ht="50.1" customHeight="1">
      <c r="A117" s="169"/>
      <c r="B117" s="169"/>
      <c r="C117" s="172"/>
      <c r="D117" s="172"/>
      <c r="E117" s="131"/>
      <c r="F117" s="175"/>
      <c r="G117" s="178"/>
      <c r="H117" s="189"/>
      <c r="I117" s="163"/>
      <c r="J117" s="166"/>
      <c r="K117" s="62"/>
      <c r="L117" s="63"/>
      <c r="M117" s="63"/>
      <c r="N117" s="121"/>
      <c r="O117" s="127"/>
      <c r="P117" s="100"/>
      <c r="Q117" s="63">
        <f t="shared" si="38"/>
        <v>0</v>
      </c>
      <c r="R117" s="65"/>
      <c r="S117" s="67"/>
      <c r="T117" s="40"/>
      <c r="U117" s="106">
        <f>IF(EXACT(O117,Y117),M117,M117*(1-'Расчет ПРЕДЗАКАЗ'!$D$10))</f>
        <v>0</v>
      </c>
      <c r="V117" s="106">
        <f t="shared" si="39"/>
        <v>0</v>
      </c>
      <c r="W117" s="106" t="e">
        <f>IF(EXACT(O117,Y117),M117,M117*(1-#REF!))</f>
        <v>#REF!</v>
      </c>
      <c r="X117" s="106" t="e">
        <f t="shared" si="40"/>
        <v>#REF!</v>
      </c>
      <c r="Y117" s="107" t="s">
        <v>72</v>
      </c>
      <c r="Z117" s="103">
        <f t="shared" si="36"/>
        <v>0</v>
      </c>
      <c r="AA117" s="103">
        <f t="shared" si="37"/>
        <v>0</v>
      </c>
      <c r="AB117" s="128" t="str">
        <f t="shared" si="41"/>
        <v/>
      </c>
      <c r="AC117" s="128" t="e">
        <f t="shared" si="42"/>
        <v>#REF!</v>
      </c>
    </row>
    <row r="118" spans="1:29" ht="50.1" customHeight="1">
      <c r="A118" s="170"/>
      <c r="B118" s="170"/>
      <c r="C118" s="173"/>
      <c r="D118" s="173"/>
      <c r="E118" s="132"/>
      <c r="F118" s="176"/>
      <c r="G118" s="179"/>
      <c r="H118" s="190"/>
      <c r="I118" s="164"/>
      <c r="J118" s="167"/>
      <c r="K118" s="62"/>
      <c r="L118" s="63"/>
      <c r="M118" s="63"/>
      <c r="N118" s="121"/>
      <c r="O118" s="127"/>
      <c r="P118" s="100"/>
      <c r="Q118" s="63">
        <f t="shared" si="38"/>
        <v>0</v>
      </c>
      <c r="R118" s="65"/>
      <c r="S118" s="64"/>
      <c r="T118" s="40"/>
      <c r="U118" s="106">
        <f>IF(EXACT(O118,Y118),M118,M118*(1-'Расчет ПРЕДЗАКАЗ'!$D$10))</f>
        <v>0</v>
      </c>
      <c r="V118" s="106">
        <f t="shared" si="39"/>
        <v>0</v>
      </c>
      <c r="W118" s="106" t="e">
        <f>IF(EXACT(O118,Y118),M118,M118*(1-#REF!))</f>
        <v>#REF!</v>
      </c>
      <c r="X118" s="106" t="e">
        <f t="shared" si="40"/>
        <v>#REF!</v>
      </c>
      <c r="Y118" s="107" t="s">
        <v>72</v>
      </c>
      <c r="Z118" s="103">
        <f t="shared" si="36"/>
        <v>0</v>
      </c>
      <c r="AA118" s="103">
        <f t="shared" si="37"/>
        <v>0</v>
      </c>
      <c r="AB118" s="128" t="str">
        <f t="shared" si="41"/>
        <v/>
      </c>
      <c r="AC118" s="128" t="e">
        <f t="shared" si="42"/>
        <v>#REF!</v>
      </c>
    </row>
    <row r="119" spans="1:29" ht="11.25" customHeight="1" thickBot="1"/>
    <row r="120" spans="1:29" ht="50.1" customHeight="1">
      <c r="A120" s="168">
        <v>59</v>
      </c>
      <c r="B120" s="168" t="s">
        <v>647</v>
      </c>
      <c r="C120" s="171" t="s">
        <v>648</v>
      </c>
      <c r="D120" s="171" t="s">
        <v>77</v>
      </c>
      <c r="E120" s="131"/>
      <c r="F120" s="193" t="s">
        <v>424</v>
      </c>
      <c r="G120" s="177" t="s">
        <v>649</v>
      </c>
      <c r="H120" s="162" t="s">
        <v>650</v>
      </c>
      <c r="I120" s="194" t="s">
        <v>651</v>
      </c>
      <c r="J120" s="165" t="s">
        <v>19</v>
      </c>
      <c r="K120" s="62" t="s">
        <v>82</v>
      </c>
      <c r="L120" s="63">
        <v>15170</v>
      </c>
      <c r="M120" s="63">
        <v>9480</v>
      </c>
      <c r="N120" s="142" t="s">
        <v>652</v>
      </c>
      <c r="O120" s="127"/>
      <c r="P120" s="100"/>
      <c r="Q120" s="63">
        <f>P120*M120</f>
        <v>0</v>
      </c>
      <c r="R120" s="64"/>
      <c r="S120" s="67">
        <v>32</v>
      </c>
      <c r="T120" s="46"/>
      <c r="U120" s="106">
        <f>IF(EXACT(O120,Y120),M120,M120*(1-'Расчет ПРЕДЗАКАЗ'!$D$10))</f>
        <v>9290.4</v>
      </c>
      <c r="V120" s="106">
        <f>P120*U120</f>
        <v>0</v>
      </c>
      <c r="W120" s="106" t="e">
        <f>IF(EXACT(O120,Y120),M120,M120*(1-#REF!))</f>
        <v>#REF!</v>
      </c>
      <c r="X120" s="106" t="e">
        <f>P120*W120</f>
        <v>#REF!</v>
      </c>
      <c r="Y120" s="107" t="s">
        <v>72</v>
      </c>
      <c r="Z120" s="103">
        <f t="shared" ref="Z120:Z134" si="43">IF(EXACT(O120,Y120),Q120,0)</f>
        <v>0</v>
      </c>
      <c r="AA120" s="103">
        <f t="shared" ref="AA120:AA134" si="44">IF(Z120=0,Q120,0)</f>
        <v>0</v>
      </c>
      <c r="AB120" s="128">
        <f>IF(U120=0,"",L120/U120-1)</f>
        <v>0.63286833720830105</v>
      </c>
      <c r="AC120" s="128" t="e">
        <f>IF(W120=0,"",L120/W120-1)</f>
        <v>#REF!</v>
      </c>
    </row>
    <row r="121" spans="1:29" ht="50.1" customHeight="1">
      <c r="A121" s="169"/>
      <c r="B121" s="169"/>
      <c r="C121" s="172"/>
      <c r="D121" s="172"/>
      <c r="E121" s="131"/>
      <c r="F121" s="175"/>
      <c r="G121" s="178"/>
      <c r="H121" s="189"/>
      <c r="I121" s="163"/>
      <c r="J121" s="166"/>
      <c r="K121" s="62" t="s">
        <v>104</v>
      </c>
      <c r="L121" s="63">
        <v>15170</v>
      </c>
      <c r="M121" s="63">
        <v>9480</v>
      </c>
      <c r="N121" s="142" t="s">
        <v>653</v>
      </c>
      <c r="O121" s="127"/>
      <c r="P121" s="100"/>
      <c r="Q121" s="63">
        <f t="shared" ref="Q121:Q134" si="45">P121*M121</f>
        <v>0</v>
      </c>
      <c r="R121" s="64"/>
      <c r="S121" s="67">
        <v>130</v>
      </c>
      <c r="T121" s="46"/>
      <c r="U121" s="106">
        <f>IF(EXACT(O121,Y121),M121,M121*(1-'Расчет ПРЕДЗАКАЗ'!$D$10))</f>
        <v>9290.4</v>
      </c>
      <c r="V121" s="106">
        <f t="shared" ref="V121:V134" si="46">P121*U121</f>
        <v>0</v>
      </c>
      <c r="W121" s="106" t="e">
        <f>IF(EXACT(O121,Y121),M121,M121*(1-#REF!))</f>
        <v>#REF!</v>
      </c>
      <c r="X121" s="106" t="e">
        <f t="shared" ref="X121:X134" si="47">P121*W121</f>
        <v>#REF!</v>
      </c>
      <c r="Y121" s="107" t="s">
        <v>72</v>
      </c>
      <c r="Z121" s="103">
        <f t="shared" si="43"/>
        <v>0</v>
      </c>
      <c r="AA121" s="103">
        <f t="shared" si="44"/>
        <v>0</v>
      </c>
      <c r="AB121" s="128">
        <f t="shared" ref="AB121:AB134" si="48">IF(U121=0,"",L121/U121-1)</f>
        <v>0.63286833720830105</v>
      </c>
      <c r="AC121" s="128" t="e">
        <f t="shared" ref="AC121:AC134" si="49">IF(W121=0,"",L121/W121-1)</f>
        <v>#REF!</v>
      </c>
    </row>
    <row r="122" spans="1:29" ht="50.1" customHeight="1">
      <c r="A122" s="169"/>
      <c r="B122" s="169"/>
      <c r="C122" s="172"/>
      <c r="D122" s="172"/>
      <c r="E122" s="131"/>
      <c r="F122" s="175"/>
      <c r="G122" s="178"/>
      <c r="H122" s="189"/>
      <c r="I122" s="163"/>
      <c r="J122" s="166"/>
      <c r="K122" s="62" t="s">
        <v>84</v>
      </c>
      <c r="L122" s="63">
        <v>15170</v>
      </c>
      <c r="M122" s="63">
        <v>9480</v>
      </c>
      <c r="N122" s="142" t="s">
        <v>654</v>
      </c>
      <c r="O122" s="127"/>
      <c r="P122" s="100"/>
      <c r="Q122" s="63">
        <f t="shared" si="45"/>
        <v>0</v>
      </c>
      <c r="R122" s="64"/>
      <c r="S122" s="67">
        <v>97</v>
      </c>
      <c r="T122" s="46"/>
      <c r="U122" s="106">
        <f>IF(EXACT(O122,Y122),M122,M122*(1-'Расчет ПРЕДЗАКАЗ'!$D$10))</f>
        <v>9290.4</v>
      </c>
      <c r="V122" s="106">
        <f t="shared" si="46"/>
        <v>0</v>
      </c>
      <c r="W122" s="106" t="e">
        <f>IF(EXACT(O122,Y122),M122,M122*(1-#REF!))</f>
        <v>#REF!</v>
      </c>
      <c r="X122" s="106" t="e">
        <f t="shared" si="47"/>
        <v>#REF!</v>
      </c>
      <c r="Y122" s="107" t="s">
        <v>72</v>
      </c>
      <c r="Z122" s="103">
        <f t="shared" si="43"/>
        <v>0</v>
      </c>
      <c r="AA122" s="103">
        <f t="shared" si="44"/>
        <v>0</v>
      </c>
      <c r="AB122" s="128">
        <f t="shared" si="48"/>
        <v>0.63286833720830105</v>
      </c>
      <c r="AC122" s="128" t="e">
        <f t="shared" si="49"/>
        <v>#REF!</v>
      </c>
    </row>
    <row r="123" spans="1:29" ht="50.1" customHeight="1">
      <c r="A123" s="169"/>
      <c r="B123" s="169"/>
      <c r="C123" s="172"/>
      <c r="D123" s="172"/>
      <c r="E123" s="131"/>
      <c r="F123" s="175"/>
      <c r="G123" s="178"/>
      <c r="H123" s="189"/>
      <c r="I123" s="163"/>
      <c r="J123" s="166"/>
      <c r="K123" s="62" t="s">
        <v>86</v>
      </c>
      <c r="L123" s="63">
        <v>15170</v>
      </c>
      <c r="M123" s="63">
        <v>9480</v>
      </c>
      <c r="N123" s="142" t="s">
        <v>655</v>
      </c>
      <c r="O123" s="127"/>
      <c r="P123" s="100"/>
      <c r="Q123" s="63">
        <f t="shared" si="45"/>
        <v>0</v>
      </c>
      <c r="R123" s="64"/>
      <c r="S123" s="67">
        <v>55</v>
      </c>
      <c r="T123" s="46"/>
      <c r="U123" s="106">
        <f>IF(EXACT(O123,Y123),M123,M123*(1-'Расчет ПРЕДЗАКАЗ'!$D$10))</f>
        <v>9290.4</v>
      </c>
      <c r="V123" s="106">
        <f t="shared" si="46"/>
        <v>0</v>
      </c>
      <c r="W123" s="106" t="e">
        <f>IF(EXACT(O123,Y123),M123,M123*(1-#REF!))</f>
        <v>#REF!</v>
      </c>
      <c r="X123" s="106" t="e">
        <f t="shared" si="47"/>
        <v>#REF!</v>
      </c>
      <c r="Y123" s="107" t="s">
        <v>72</v>
      </c>
      <c r="Z123" s="103">
        <f t="shared" si="43"/>
        <v>0</v>
      </c>
      <c r="AA123" s="103">
        <f t="shared" si="44"/>
        <v>0</v>
      </c>
      <c r="AB123" s="128">
        <f t="shared" si="48"/>
        <v>0.63286833720830105</v>
      </c>
      <c r="AC123" s="128" t="e">
        <f t="shared" si="49"/>
        <v>#REF!</v>
      </c>
    </row>
    <row r="124" spans="1:29" ht="50.1" customHeight="1">
      <c r="A124" s="169"/>
      <c r="B124" s="169"/>
      <c r="C124" s="172"/>
      <c r="D124" s="172"/>
      <c r="E124" s="131"/>
      <c r="F124" s="175"/>
      <c r="G124" s="178"/>
      <c r="H124" s="189"/>
      <c r="I124" s="163"/>
      <c r="J124" s="166"/>
      <c r="K124" s="62" t="s">
        <v>109</v>
      </c>
      <c r="L124" s="63">
        <v>15170</v>
      </c>
      <c r="M124" s="63">
        <v>9480</v>
      </c>
      <c r="N124" s="142" t="s">
        <v>656</v>
      </c>
      <c r="O124" s="127"/>
      <c r="P124" s="100"/>
      <c r="Q124" s="63">
        <f t="shared" si="45"/>
        <v>0</v>
      </c>
      <c r="R124" s="64"/>
      <c r="S124" s="67">
        <v>22</v>
      </c>
      <c r="T124" s="46"/>
      <c r="U124" s="106">
        <f>IF(EXACT(O124,Y124),M124,M124*(1-'Расчет ПРЕДЗАКАЗ'!$D$10))</f>
        <v>9290.4</v>
      </c>
      <c r="V124" s="106">
        <f t="shared" si="46"/>
        <v>0</v>
      </c>
      <c r="W124" s="106" t="e">
        <f>IF(EXACT(O124,Y124),M124,M124*(1-#REF!))</f>
        <v>#REF!</v>
      </c>
      <c r="X124" s="106" t="e">
        <f t="shared" si="47"/>
        <v>#REF!</v>
      </c>
      <c r="Y124" s="107" t="s">
        <v>72</v>
      </c>
      <c r="Z124" s="103">
        <f t="shared" si="43"/>
        <v>0</v>
      </c>
      <c r="AA124" s="103">
        <f t="shared" si="44"/>
        <v>0</v>
      </c>
      <c r="AB124" s="128">
        <f t="shared" si="48"/>
        <v>0.63286833720830105</v>
      </c>
      <c r="AC124" s="128" t="e">
        <f t="shared" si="49"/>
        <v>#REF!</v>
      </c>
    </row>
    <row r="125" spans="1:29" ht="50.1" customHeight="1">
      <c r="A125" s="169"/>
      <c r="B125" s="169"/>
      <c r="C125" s="172"/>
      <c r="D125" s="172"/>
      <c r="E125" s="131"/>
      <c r="F125" s="175"/>
      <c r="G125" s="178"/>
      <c r="H125" s="189"/>
      <c r="I125" s="163"/>
      <c r="J125" s="166"/>
      <c r="K125" s="62"/>
      <c r="L125" s="63"/>
      <c r="M125" s="63"/>
      <c r="N125" s="142"/>
      <c r="O125" s="127"/>
      <c r="P125" s="100"/>
      <c r="Q125" s="63">
        <f t="shared" si="45"/>
        <v>0</v>
      </c>
      <c r="R125" s="64"/>
      <c r="S125" s="67"/>
      <c r="T125" s="46"/>
      <c r="U125" s="106">
        <f>IF(EXACT(O125,Y125),M125,M125*(1-'Расчет ПРЕДЗАКАЗ'!$D$10))</f>
        <v>0</v>
      </c>
      <c r="V125" s="106">
        <f t="shared" si="46"/>
        <v>0</v>
      </c>
      <c r="W125" s="106" t="e">
        <f>IF(EXACT(O125,Y125),M125,M125*(1-#REF!))</f>
        <v>#REF!</v>
      </c>
      <c r="X125" s="106" t="e">
        <f t="shared" si="47"/>
        <v>#REF!</v>
      </c>
      <c r="Y125" s="107" t="s">
        <v>72</v>
      </c>
      <c r="Z125" s="103">
        <f t="shared" si="43"/>
        <v>0</v>
      </c>
      <c r="AA125" s="103">
        <f t="shared" si="44"/>
        <v>0</v>
      </c>
      <c r="AB125" s="128" t="str">
        <f t="shared" si="48"/>
        <v/>
      </c>
      <c r="AC125" s="128" t="e">
        <f t="shared" si="49"/>
        <v>#REF!</v>
      </c>
    </row>
    <row r="126" spans="1:29" ht="50.1" customHeight="1">
      <c r="A126" s="169"/>
      <c r="B126" s="169"/>
      <c r="C126" s="172"/>
      <c r="D126" s="172"/>
      <c r="E126" s="131"/>
      <c r="F126" s="175"/>
      <c r="G126" s="178"/>
      <c r="H126" s="189"/>
      <c r="I126" s="163"/>
      <c r="J126" s="166"/>
      <c r="K126" s="62"/>
      <c r="L126" s="63"/>
      <c r="M126" s="63"/>
      <c r="N126" s="142"/>
      <c r="O126" s="127"/>
      <c r="P126" s="100"/>
      <c r="Q126" s="63">
        <f t="shared" si="45"/>
        <v>0</v>
      </c>
      <c r="R126" s="64"/>
      <c r="S126" s="67"/>
      <c r="T126" s="46"/>
      <c r="U126" s="106">
        <f>IF(EXACT(O126,Y126),M126,M126*(1-'Расчет ПРЕДЗАКАЗ'!$D$10))</f>
        <v>0</v>
      </c>
      <c r="V126" s="106">
        <f t="shared" si="46"/>
        <v>0</v>
      </c>
      <c r="W126" s="106" t="e">
        <f>IF(EXACT(O126,Y126),M126,M126*(1-#REF!))</f>
        <v>#REF!</v>
      </c>
      <c r="X126" s="106" t="e">
        <f t="shared" si="47"/>
        <v>#REF!</v>
      </c>
      <c r="Y126" s="107" t="s">
        <v>72</v>
      </c>
      <c r="Z126" s="103">
        <f t="shared" si="43"/>
        <v>0</v>
      </c>
      <c r="AA126" s="103">
        <f t="shared" si="44"/>
        <v>0</v>
      </c>
      <c r="AB126" s="128" t="str">
        <f t="shared" si="48"/>
        <v/>
      </c>
      <c r="AC126" s="128" t="e">
        <f t="shared" si="49"/>
        <v>#REF!</v>
      </c>
    </row>
    <row r="127" spans="1:29" ht="50.1" customHeight="1">
      <c r="A127" s="169"/>
      <c r="B127" s="169"/>
      <c r="C127" s="172"/>
      <c r="D127" s="172"/>
      <c r="E127" s="131"/>
      <c r="F127" s="175"/>
      <c r="G127" s="178"/>
      <c r="H127" s="189"/>
      <c r="I127" s="163"/>
      <c r="J127" s="166"/>
      <c r="K127" s="62"/>
      <c r="L127" s="63"/>
      <c r="M127" s="63"/>
      <c r="N127" s="142"/>
      <c r="O127" s="127"/>
      <c r="P127" s="100"/>
      <c r="Q127" s="63">
        <f t="shared" si="45"/>
        <v>0</v>
      </c>
      <c r="R127" s="64"/>
      <c r="S127" s="67"/>
      <c r="T127" s="46"/>
      <c r="U127" s="106">
        <f>IF(EXACT(O127,Y127),M127,M127*(1-'Расчет ПРЕДЗАКАЗ'!$D$10))</f>
        <v>0</v>
      </c>
      <c r="V127" s="106">
        <f t="shared" si="46"/>
        <v>0</v>
      </c>
      <c r="W127" s="106" t="e">
        <f>IF(EXACT(O127,Y127),M127,M127*(1-#REF!))</f>
        <v>#REF!</v>
      </c>
      <c r="X127" s="106" t="e">
        <f t="shared" si="47"/>
        <v>#REF!</v>
      </c>
      <c r="Y127" s="107" t="s">
        <v>72</v>
      </c>
      <c r="Z127" s="103">
        <f t="shared" si="43"/>
        <v>0</v>
      </c>
      <c r="AA127" s="103">
        <f t="shared" si="44"/>
        <v>0</v>
      </c>
      <c r="AB127" s="128" t="str">
        <f t="shared" si="48"/>
        <v/>
      </c>
      <c r="AC127" s="128" t="e">
        <f t="shared" si="49"/>
        <v>#REF!</v>
      </c>
    </row>
    <row r="128" spans="1:29" ht="50.1" customHeight="1">
      <c r="A128" s="169"/>
      <c r="B128" s="169"/>
      <c r="C128" s="172"/>
      <c r="D128" s="172"/>
      <c r="E128" s="131"/>
      <c r="F128" s="175"/>
      <c r="G128" s="178"/>
      <c r="H128" s="189"/>
      <c r="I128" s="163"/>
      <c r="J128" s="166"/>
      <c r="K128" s="62"/>
      <c r="L128" s="63"/>
      <c r="M128" s="63"/>
      <c r="N128" s="142"/>
      <c r="O128" s="127"/>
      <c r="P128" s="100"/>
      <c r="Q128" s="63">
        <f t="shared" si="45"/>
        <v>0</v>
      </c>
      <c r="R128" s="64"/>
      <c r="S128" s="67"/>
      <c r="T128" s="46"/>
      <c r="U128" s="106">
        <f>IF(EXACT(O128,Y128),M128,M128*(1-'Расчет ПРЕДЗАКАЗ'!$D$10))</f>
        <v>0</v>
      </c>
      <c r="V128" s="106">
        <f t="shared" si="46"/>
        <v>0</v>
      </c>
      <c r="W128" s="106" t="e">
        <f>IF(EXACT(O128,Y128),M128,M128*(1-#REF!))</f>
        <v>#REF!</v>
      </c>
      <c r="X128" s="106" t="e">
        <f t="shared" si="47"/>
        <v>#REF!</v>
      </c>
      <c r="Y128" s="107" t="s">
        <v>72</v>
      </c>
      <c r="Z128" s="103">
        <f t="shared" si="43"/>
        <v>0</v>
      </c>
      <c r="AA128" s="103">
        <f t="shared" si="44"/>
        <v>0</v>
      </c>
      <c r="AB128" s="128" t="str">
        <f t="shared" si="48"/>
        <v/>
      </c>
      <c r="AC128" s="128" t="e">
        <f t="shared" si="49"/>
        <v>#REF!</v>
      </c>
    </row>
    <row r="129" spans="1:29" ht="50.1" customHeight="1">
      <c r="A129" s="169"/>
      <c r="B129" s="169"/>
      <c r="C129" s="172"/>
      <c r="D129" s="172"/>
      <c r="E129" s="131"/>
      <c r="F129" s="175"/>
      <c r="G129" s="178"/>
      <c r="H129" s="189"/>
      <c r="I129" s="163"/>
      <c r="J129" s="166"/>
      <c r="K129" s="62"/>
      <c r="L129" s="63"/>
      <c r="M129" s="63"/>
      <c r="N129" s="121"/>
      <c r="O129" s="127"/>
      <c r="P129" s="100"/>
      <c r="Q129" s="63">
        <f t="shared" si="45"/>
        <v>0</v>
      </c>
      <c r="R129" s="65"/>
      <c r="S129" s="67"/>
      <c r="T129" s="40"/>
      <c r="U129" s="106">
        <f>IF(EXACT(O129,Y129),M129,M129*(1-'Расчет ПРЕДЗАКАЗ'!$D$10))</f>
        <v>0</v>
      </c>
      <c r="V129" s="106">
        <f t="shared" si="46"/>
        <v>0</v>
      </c>
      <c r="W129" s="106" t="e">
        <f>IF(EXACT(O129,Y129),M129,M129*(1-#REF!))</f>
        <v>#REF!</v>
      </c>
      <c r="X129" s="106" t="e">
        <f t="shared" si="47"/>
        <v>#REF!</v>
      </c>
      <c r="Y129" s="107" t="s">
        <v>72</v>
      </c>
      <c r="Z129" s="103">
        <f t="shared" si="43"/>
        <v>0</v>
      </c>
      <c r="AA129" s="103">
        <f t="shared" si="44"/>
        <v>0</v>
      </c>
      <c r="AB129" s="128" t="str">
        <f t="shared" si="48"/>
        <v/>
      </c>
      <c r="AC129" s="128" t="e">
        <f t="shared" si="49"/>
        <v>#REF!</v>
      </c>
    </row>
    <row r="130" spans="1:29" ht="50.1" customHeight="1">
      <c r="A130" s="169"/>
      <c r="B130" s="169"/>
      <c r="C130" s="172"/>
      <c r="D130" s="172"/>
      <c r="E130" s="131"/>
      <c r="F130" s="175"/>
      <c r="G130" s="178"/>
      <c r="H130" s="189"/>
      <c r="I130" s="163"/>
      <c r="J130" s="166"/>
      <c r="K130" s="62"/>
      <c r="L130" s="63"/>
      <c r="M130" s="63"/>
      <c r="N130" s="121"/>
      <c r="O130" s="127"/>
      <c r="P130" s="100"/>
      <c r="Q130" s="63">
        <f t="shared" si="45"/>
        <v>0</v>
      </c>
      <c r="R130" s="65"/>
      <c r="S130" s="67"/>
      <c r="T130" s="40"/>
      <c r="U130" s="106">
        <f>IF(EXACT(O130,Y130),M130,M130*(1-'Расчет ПРЕДЗАКАЗ'!$D$10))</f>
        <v>0</v>
      </c>
      <c r="V130" s="106">
        <f t="shared" si="46"/>
        <v>0</v>
      </c>
      <c r="W130" s="106" t="e">
        <f>IF(EXACT(O130,Y130),M130,M130*(1-#REF!))</f>
        <v>#REF!</v>
      </c>
      <c r="X130" s="106" t="e">
        <f t="shared" si="47"/>
        <v>#REF!</v>
      </c>
      <c r="Y130" s="107" t="s">
        <v>72</v>
      </c>
      <c r="Z130" s="103">
        <f t="shared" si="43"/>
        <v>0</v>
      </c>
      <c r="AA130" s="103">
        <f t="shared" si="44"/>
        <v>0</v>
      </c>
      <c r="AB130" s="128" t="str">
        <f t="shared" si="48"/>
        <v/>
      </c>
      <c r="AC130" s="128" t="e">
        <f t="shared" si="49"/>
        <v>#REF!</v>
      </c>
    </row>
    <row r="131" spans="1:29" ht="50.1" customHeight="1">
      <c r="A131" s="169"/>
      <c r="B131" s="169"/>
      <c r="C131" s="172"/>
      <c r="D131" s="172"/>
      <c r="E131" s="131"/>
      <c r="F131" s="175"/>
      <c r="G131" s="178"/>
      <c r="H131" s="189"/>
      <c r="I131" s="163"/>
      <c r="J131" s="166"/>
      <c r="K131" s="62"/>
      <c r="L131" s="63"/>
      <c r="M131" s="63"/>
      <c r="N131" s="121"/>
      <c r="O131" s="127"/>
      <c r="P131" s="100"/>
      <c r="Q131" s="63">
        <f t="shared" si="45"/>
        <v>0</v>
      </c>
      <c r="R131" s="65"/>
      <c r="S131" s="67"/>
      <c r="T131" s="40"/>
      <c r="U131" s="106">
        <f>IF(EXACT(O131,Y131),M131,M131*(1-'Расчет ПРЕДЗАКАЗ'!$D$10))</f>
        <v>0</v>
      </c>
      <c r="V131" s="106">
        <f t="shared" si="46"/>
        <v>0</v>
      </c>
      <c r="W131" s="106" t="e">
        <f>IF(EXACT(O131,Y131),M131,M131*(1-#REF!))</f>
        <v>#REF!</v>
      </c>
      <c r="X131" s="106" t="e">
        <f t="shared" si="47"/>
        <v>#REF!</v>
      </c>
      <c r="Y131" s="107" t="s">
        <v>72</v>
      </c>
      <c r="Z131" s="103">
        <f t="shared" si="43"/>
        <v>0</v>
      </c>
      <c r="AA131" s="103">
        <f t="shared" si="44"/>
        <v>0</v>
      </c>
      <c r="AB131" s="128" t="str">
        <f t="shared" si="48"/>
        <v/>
      </c>
      <c r="AC131" s="128" t="e">
        <f t="shared" si="49"/>
        <v>#REF!</v>
      </c>
    </row>
    <row r="132" spans="1:29" ht="50.1" customHeight="1">
      <c r="A132" s="169"/>
      <c r="B132" s="169"/>
      <c r="C132" s="172"/>
      <c r="D132" s="172"/>
      <c r="E132" s="131"/>
      <c r="F132" s="175"/>
      <c r="G132" s="178"/>
      <c r="H132" s="189"/>
      <c r="I132" s="163"/>
      <c r="J132" s="166"/>
      <c r="K132" s="62"/>
      <c r="L132" s="63"/>
      <c r="M132" s="63"/>
      <c r="N132" s="121"/>
      <c r="O132" s="127"/>
      <c r="P132" s="100"/>
      <c r="Q132" s="63">
        <f t="shared" si="45"/>
        <v>0</v>
      </c>
      <c r="R132" s="65"/>
      <c r="S132" s="67"/>
      <c r="T132" s="40"/>
      <c r="U132" s="106">
        <f>IF(EXACT(O132,Y132),M132,M132*(1-'Расчет ПРЕДЗАКАЗ'!$D$10))</f>
        <v>0</v>
      </c>
      <c r="V132" s="106">
        <f t="shared" si="46"/>
        <v>0</v>
      </c>
      <c r="W132" s="106" t="e">
        <f>IF(EXACT(O132,Y132),M132,M132*(1-#REF!))</f>
        <v>#REF!</v>
      </c>
      <c r="X132" s="106" t="e">
        <f t="shared" si="47"/>
        <v>#REF!</v>
      </c>
      <c r="Y132" s="107" t="s">
        <v>72</v>
      </c>
      <c r="Z132" s="103">
        <f t="shared" si="43"/>
        <v>0</v>
      </c>
      <c r="AA132" s="103">
        <f t="shared" si="44"/>
        <v>0</v>
      </c>
      <c r="AB132" s="128" t="str">
        <f t="shared" si="48"/>
        <v/>
      </c>
      <c r="AC132" s="128" t="e">
        <f t="shared" si="49"/>
        <v>#REF!</v>
      </c>
    </row>
    <row r="133" spans="1:29" ht="50.1" customHeight="1">
      <c r="A133" s="169"/>
      <c r="B133" s="169"/>
      <c r="C133" s="172"/>
      <c r="D133" s="172"/>
      <c r="E133" s="131"/>
      <c r="F133" s="175"/>
      <c r="G133" s="178"/>
      <c r="H133" s="189"/>
      <c r="I133" s="163"/>
      <c r="J133" s="166"/>
      <c r="K133" s="62"/>
      <c r="L133" s="63"/>
      <c r="M133" s="63"/>
      <c r="N133" s="121"/>
      <c r="O133" s="127"/>
      <c r="P133" s="100"/>
      <c r="Q133" s="63">
        <f t="shared" si="45"/>
        <v>0</v>
      </c>
      <c r="R133" s="65"/>
      <c r="S133" s="67"/>
      <c r="T133" s="40"/>
      <c r="U133" s="106">
        <f>IF(EXACT(O133,Y133),M133,M133*(1-'Расчет ПРЕДЗАКАЗ'!$D$10))</f>
        <v>0</v>
      </c>
      <c r="V133" s="106">
        <f t="shared" si="46"/>
        <v>0</v>
      </c>
      <c r="W133" s="106" t="e">
        <f>IF(EXACT(O133,Y133),M133,M133*(1-#REF!))</f>
        <v>#REF!</v>
      </c>
      <c r="X133" s="106" t="e">
        <f t="shared" si="47"/>
        <v>#REF!</v>
      </c>
      <c r="Y133" s="107" t="s">
        <v>72</v>
      </c>
      <c r="Z133" s="103">
        <f t="shared" si="43"/>
        <v>0</v>
      </c>
      <c r="AA133" s="103">
        <f t="shared" si="44"/>
        <v>0</v>
      </c>
      <c r="AB133" s="128" t="str">
        <f t="shared" si="48"/>
        <v/>
      </c>
      <c r="AC133" s="128" t="e">
        <f t="shared" si="49"/>
        <v>#REF!</v>
      </c>
    </row>
    <row r="134" spans="1:29" ht="50.1" customHeight="1">
      <c r="A134" s="170"/>
      <c r="B134" s="170"/>
      <c r="C134" s="173"/>
      <c r="D134" s="173"/>
      <c r="E134" s="132"/>
      <c r="F134" s="176"/>
      <c r="G134" s="179"/>
      <c r="H134" s="190"/>
      <c r="I134" s="164"/>
      <c r="J134" s="167"/>
      <c r="K134" s="62"/>
      <c r="L134" s="63"/>
      <c r="M134" s="63"/>
      <c r="N134" s="121"/>
      <c r="O134" s="127"/>
      <c r="P134" s="100"/>
      <c r="Q134" s="63">
        <f t="shared" si="45"/>
        <v>0</v>
      </c>
      <c r="R134" s="65"/>
      <c r="S134" s="64"/>
      <c r="T134" s="40"/>
      <c r="U134" s="106">
        <f>IF(EXACT(O134,Y134),M134,M134*(1-'Расчет ПРЕДЗАКАЗ'!$D$10))</f>
        <v>0</v>
      </c>
      <c r="V134" s="106">
        <f t="shared" si="46"/>
        <v>0</v>
      </c>
      <c r="W134" s="106" t="e">
        <f>IF(EXACT(O134,Y134),M134,M134*(1-#REF!))</f>
        <v>#REF!</v>
      </c>
      <c r="X134" s="106" t="e">
        <f t="shared" si="47"/>
        <v>#REF!</v>
      </c>
      <c r="Y134" s="107" t="s">
        <v>72</v>
      </c>
      <c r="Z134" s="103">
        <f t="shared" si="43"/>
        <v>0</v>
      </c>
      <c r="AA134" s="103">
        <f t="shared" si="44"/>
        <v>0</v>
      </c>
      <c r="AB134" s="128" t="str">
        <f t="shared" si="48"/>
        <v/>
      </c>
      <c r="AC134" s="128" t="e">
        <f t="shared" si="49"/>
        <v>#REF!</v>
      </c>
    </row>
    <row r="135" spans="1:29" ht="11.25" customHeight="1" thickBot="1"/>
    <row r="136" spans="1:29" ht="50.1" customHeight="1">
      <c r="A136" s="168">
        <v>60</v>
      </c>
      <c r="B136" s="168" t="s">
        <v>657</v>
      </c>
      <c r="C136" s="171" t="s">
        <v>658</v>
      </c>
      <c r="D136" s="171" t="s">
        <v>77</v>
      </c>
      <c r="E136" s="131"/>
      <c r="F136" s="193" t="s">
        <v>424</v>
      </c>
      <c r="G136" s="177" t="s">
        <v>659</v>
      </c>
      <c r="H136" s="162" t="s">
        <v>660</v>
      </c>
      <c r="I136" s="194" t="s">
        <v>661</v>
      </c>
      <c r="J136" s="165" t="s">
        <v>19</v>
      </c>
      <c r="K136" s="62" t="s">
        <v>82</v>
      </c>
      <c r="L136" s="63">
        <v>15420</v>
      </c>
      <c r="M136" s="63">
        <v>9634</v>
      </c>
      <c r="N136" s="142" t="s">
        <v>662</v>
      </c>
      <c r="O136" s="127"/>
      <c r="P136" s="100"/>
      <c r="Q136" s="63">
        <f>P136*M136</f>
        <v>0</v>
      </c>
      <c r="R136" s="64"/>
      <c r="S136" s="67">
        <v>123</v>
      </c>
      <c r="T136" s="46"/>
      <c r="U136" s="106">
        <f>IF(EXACT(O136,Y136),M136,M136*(1-'Расчет ПРЕДЗАКАЗ'!$D$10))</f>
        <v>9441.32</v>
      </c>
      <c r="V136" s="106">
        <f>P136*U136</f>
        <v>0</v>
      </c>
      <c r="W136" s="106" t="e">
        <f>IF(EXACT(O136,Y136),M136,M136*(1-#REF!))</f>
        <v>#REF!</v>
      </c>
      <c r="X136" s="106" t="e">
        <f>P136*W136</f>
        <v>#REF!</v>
      </c>
      <c r="Y136" s="107" t="s">
        <v>72</v>
      </c>
      <c r="Z136" s="103">
        <f t="shared" ref="Z136:Z150" si="50">IF(EXACT(O136,Y136),Q136,0)</f>
        <v>0</v>
      </c>
      <c r="AA136" s="103">
        <f t="shared" ref="AA136:AA150" si="51">IF(Z136=0,Q136,0)</f>
        <v>0</v>
      </c>
      <c r="AB136" s="128">
        <f>IF(U136=0,"",L136/U136-1)</f>
        <v>0.63324619862476861</v>
      </c>
      <c r="AC136" s="128" t="e">
        <f>IF(W136=0,"",L136/W136-1)</f>
        <v>#REF!</v>
      </c>
    </row>
    <row r="137" spans="1:29" ht="50.1" customHeight="1">
      <c r="A137" s="169"/>
      <c r="B137" s="169"/>
      <c r="C137" s="172"/>
      <c r="D137" s="172"/>
      <c r="E137" s="131"/>
      <c r="F137" s="175"/>
      <c r="G137" s="178"/>
      <c r="H137" s="189"/>
      <c r="I137" s="163"/>
      <c r="J137" s="166"/>
      <c r="K137" s="62" t="s">
        <v>104</v>
      </c>
      <c r="L137" s="63">
        <v>15420</v>
      </c>
      <c r="M137" s="63">
        <v>9634</v>
      </c>
      <c r="N137" s="142" t="s">
        <v>663</v>
      </c>
      <c r="O137" s="127"/>
      <c r="P137" s="100"/>
      <c r="Q137" s="63">
        <f t="shared" ref="Q137:Q150" si="52">P137*M137</f>
        <v>0</v>
      </c>
      <c r="R137" s="64"/>
      <c r="S137" s="67">
        <v>237</v>
      </c>
      <c r="T137" s="46"/>
      <c r="U137" s="106">
        <f>IF(EXACT(O137,Y137),M137,M137*(1-'Расчет ПРЕДЗАКАЗ'!$D$10))</f>
        <v>9441.32</v>
      </c>
      <c r="V137" s="106">
        <f t="shared" ref="V137:V150" si="53">P137*U137</f>
        <v>0</v>
      </c>
      <c r="W137" s="106" t="e">
        <f>IF(EXACT(O137,Y137),M137,M137*(1-#REF!))</f>
        <v>#REF!</v>
      </c>
      <c r="X137" s="106" t="e">
        <f t="shared" ref="X137:X150" si="54">P137*W137</f>
        <v>#REF!</v>
      </c>
      <c r="Y137" s="107" t="s">
        <v>72</v>
      </c>
      <c r="Z137" s="103">
        <f t="shared" si="50"/>
        <v>0</v>
      </c>
      <c r="AA137" s="103">
        <f t="shared" si="51"/>
        <v>0</v>
      </c>
      <c r="AB137" s="128">
        <f t="shared" ref="AB137:AB150" si="55">IF(U137=0,"",L137/U137-1)</f>
        <v>0.63324619862476861</v>
      </c>
      <c r="AC137" s="128" t="e">
        <f t="shared" ref="AC137:AC150" si="56">IF(W137=0,"",L137/W137-1)</f>
        <v>#REF!</v>
      </c>
    </row>
    <row r="138" spans="1:29" ht="50.1" customHeight="1">
      <c r="A138" s="169"/>
      <c r="B138" s="169"/>
      <c r="C138" s="172"/>
      <c r="D138" s="172"/>
      <c r="E138" s="131"/>
      <c r="F138" s="175"/>
      <c r="G138" s="178"/>
      <c r="H138" s="189"/>
      <c r="I138" s="163"/>
      <c r="J138" s="166"/>
      <c r="K138" s="62" t="s">
        <v>134</v>
      </c>
      <c r="L138" s="63">
        <v>15420</v>
      </c>
      <c r="M138" s="63">
        <v>9634</v>
      </c>
      <c r="N138" s="142" t="s">
        <v>664</v>
      </c>
      <c r="O138" s="127"/>
      <c r="P138" s="100"/>
      <c r="Q138" s="63">
        <f t="shared" si="52"/>
        <v>0</v>
      </c>
      <c r="R138" s="64"/>
      <c r="S138" s="67">
        <v>115</v>
      </c>
      <c r="T138" s="46"/>
      <c r="U138" s="106">
        <f>IF(EXACT(O138,Y138),M138,M138*(1-'Расчет ПРЕДЗАКАЗ'!$D$10))</f>
        <v>9441.32</v>
      </c>
      <c r="V138" s="106">
        <f t="shared" si="53"/>
        <v>0</v>
      </c>
      <c r="W138" s="106" t="e">
        <f>IF(EXACT(O138,Y138),M138,M138*(1-#REF!))</f>
        <v>#REF!</v>
      </c>
      <c r="X138" s="106" t="e">
        <f t="shared" si="54"/>
        <v>#REF!</v>
      </c>
      <c r="Y138" s="107" t="s">
        <v>72</v>
      </c>
      <c r="Z138" s="103">
        <f t="shared" si="50"/>
        <v>0</v>
      </c>
      <c r="AA138" s="103">
        <f t="shared" si="51"/>
        <v>0</v>
      </c>
      <c r="AB138" s="128">
        <f t="shared" si="55"/>
        <v>0.63324619862476861</v>
      </c>
      <c r="AC138" s="128" t="e">
        <f t="shared" si="56"/>
        <v>#REF!</v>
      </c>
    </row>
    <row r="139" spans="1:29" ht="50.1" customHeight="1">
      <c r="A139" s="169"/>
      <c r="B139" s="169"/>
      <c r="C139" s="172"/>
      <c r="D139" s="172"/>
      <c r="E139" s="131"/>
      <c r="F139" s="175"/>
      <c r="G139" s="178"/>
      <c r="H139" s="189"/>
      <c r="I139" s="163"/>
      <c r="J139" s="166"/>
      <c r="K139" s="62" t="s">
        <v>84</v>
      </c>
      <c r="L139" s="63">
        <v>15420</v>
      </c>
      <c r="M139" s="63">
        <v>9634</v>
      </c>
      <c r="N139" s="142" t="s">
        <v>665</v>
      </c>
      <c r="O139" s="127"/>
      <c r="P139" s="100"/>
      <c r="Q139" s="63">
        <f t="shared" si="52"/>
        <v>0</v>
      </c>
      <c r="R139" s="64"/>
      <c r="S139" s="67">
        <v>154</v>
      </c>
      <c r="T139" s="46"/>
      <c r="U139" s="106">
        <f>IF(EXACT(O139,Y139),M139,M139*(1-'Расчет ПРЕДЗАКАЗ'!$D$10))</f>
        <v>9441.32</v>
      </c>
      <c r="V139" s="106">
        <f t="shared" si="53"/>
        <v>0</v>
      </c>
      <c r="W139" s="106" t="e">
        <f>IF(EXACT(O139,Y139),M139,M139*(1-#REF!))</f>
        <v>#REF!</v>
      </c>
      <c r="X139" s="106" t="e">
        <f t="shared" si="54"/>
        <v>#REF!</v>
      </c>
      <c r="Y139" s="107" t="s">
        <v>72</v>
      </c>
      <c r="Z139" s="103">
        <f t="shared" si="50"/>
        <v>0</v>
      </c>
      <c r="AA139" s="103">
        <f t="shared" si="51"/>
        <v>0</v>
      </c>
      <c r="AB139" s="128">
        <f t="shared" si="55"/>
        <v>0.63324619862476861</v>
      </c>
      <c r="AC139" s="128" t="e">
        <f t="shared" si="56"/>
        <v>#REF!</v>
      </c>
    </row>
    <row r="140" spans="1:29" ht="50.1" customHeight="1">
      <c r="A140" s="169"/>
      <c r="B140" s="169"/>
      <c r="C140" s="172"/>
      <c r="D140" s="172"/>
      <c r="E140" s="131"/>
      <c r="F140" s="175"/>
      <c r="G140" s="178"/>
      <c r="H140" s="189"/>
      <c r="I140" s="163"/>
      <c r="J140" s="166"/>
      <c r="K140" s="62" t="s">
        <v>137</v>
      </c>
      <c r="L140" s="63">
        <v>15420</v>
      </c>
      <c r="M140" s="63">
        <v>9634</v>
      </c>
      <c r="N140" s="142" t="s">
        <v>666</v>
      </c>
      <c r="O140" s="127"/>
      <c r="P140" s="100"/>
      <c r="Q140" s="63">
        <f t="shared" si="52"/>
        <v>0</v>
      </c>
      <c r="R140" s="64"/>
      <c r="S140" s="67">
        <v>102</v>
      </c>
      <c r="T140" s="46"/>
      <c r="U140" s="106">
        <f>IF(EXACT(O140,Y140),M140,M140*(1-'Расчет ПРЕДЗАКАЗ'!$D$10))</f>
        <v>9441.32</v>
      </c>
      <c r="V140" s="106">
        <f t="shared" si="53"/>
        <v>0</v>
      </c>
      <c r="W140" s="106" t="e">
        <f>IF(EXACT(O140,Y140),M140,M140*(1-#REF!))</f>
        <v>#REF!</v>
      </c>
      <c r="X140" s="106" t="e">
        <f t="shared" si="54"/>
        <v>#REF!</v>
      </c>
      <c r="Y140" s="107" t="s">
        <v>72</v>
      </c>
      <c r="Z140" s="103">
        <f t="shared" si="50"/>
        <v>0</v>
      </c>
      <c r="AA140" s="103">
        <f t="shared" si="51"/>
        <v>0</v>
      </c>
      <c r="AB140" s="128">
        <f t="shared" si="55"/>
        <v>0.63324619862476861</v>
      </c>
      <c r="AC140" s="128" t="e">
        <f t="shared" si="56"/>
        <v>#REF!</v>
      </c>
    </row>
    <row r="141" spans="1:29" ht="50.1" customHeight="1">
      <c r="A141" s="169"/>
      <c r="B141" s="169"/>
      <c r="C141" s="172"/>
      <c r="D141" s="172"/>
      <c r="E141" s="131"/>
      <c r="F141" s="175"/>
      <c r="G141" s="178"/>
      <c r="H141" s="189"/>
      <c r="I141" s="163"/>
      <c r="J141" s="166"/>
      <c r="K141" s="62" t="s">
        <v>86</v>
      </c>
      <c r="L141" s="63">
        <v>15420</v>
      </c>
      <c r="M141" s="63">
        <v>9634</v>
      </c>
      <c r="N141" s="142" t="s">
        <v>667</v>
      </c>
      <c r="O141" s="127"/>
      <c r="P141" s="100"/>
      <c r="Q141" s="63">
        <f t="shared" si="52"/>
        <v>0</v>
      </c>
      <c r="R141" s="64"/>
      <c r="S141" s="67">
        <v>85</v>
      </c>
      <c r="T141" s="46"/>
      <c r="U141" s="106">
        <f>IF(EXACT(O141,Y141),M141,M141*(1-'Расчет ПРЕДЗАКАЗ'!$D$10))</f>
        <v>9441.32</v>
      </c>
      <c r="V141" s="106">
        <f t="shared" si="53"/>
        <v>0</v>
      </c>
      <c r="W141" s="106" t="e">
        <f>IF(EXACT(O141,Y141),M141,M141*(1-#REF!))</f>
        <v>#REF!</v>
      </c>
      <c r="X141" s="106" t="e">
        <f t="shared" si="54"/>
        <v>#REF!</v>
      </c>
      <c r="Y141" s="107" t="s">
        <v>72</v>
      </c>
      <c r="Z141" s="103">
        <f t="shared" si="50"/>
        <v>0</v>
      </c>
      <c r="AA141" s="103">
        <f t="shared" si="51"/>
        <v>0</v>
      </c>
      <c r="AB141" s="128">
        <f t="shared" si="55"/>
        <v>0.63324619862476861</v>
      </c>
      <c r="AC141" s="128" t="e">
        <f t="shared" si="56"/>
        <v>#REF!</v>
      </c>
    </row>
    <row r="142" spans="1:29" ht="50.1" customHeight="1">
      <c r="A142" s="169"/>
      <c r="B142" s="169"/>
      <c r="C142" s="172"/>
      <c r="D142" s="172"/>
      <c r="E142" s="131"/>
      <c r="F142" s="175"/>
      <c r="G142" s="178"/>
      <c r="H142" s="189"/>
      <c r="I142" s="163"/>
      <c r="J142" s="166"/>
      <c r="K142" s="62" t="s">
        <v>88</v>
      </c>
      <c r="L142" s="63">
        <v>15420</v>
      </c>
      <c r="M142" s="63">
        <v>9634</v>
      </c>
      <c r="N142" s="142" t="s">
        <v>668</v>
      </c>
      <c r="O142" s="127"/>
      <c r="P142" s="100"/>
      <c r="Q142" s="63">
        <f t="shared" si="52"/>
        <v>0</v>
      </c>
      <c r="R142" s="64"/>
      <c r="S142" s="67">
        <v>67</v>
      </c>
      <c r="T142" s="46"/>
      <c r="U142" s="106">
        <f>IF(EXACT(O142,Y142),M142,M142*(1-'Расчет ПРЕДЗАКАЗ'!$D$10))</f>
        <v>9441.32</v>
      </c>
      <c r="V142" s="106">
        <f t="shared" si="53"/>
        <v>0</v>
      </c>
      <c r="W142" s="106" t="e">
        <f>IF(EXACT(O142,Y142),M142,M142*(1-#REF!))</f>
        <v>#REF!</v>
      </c>
      <c r="X142" s="106" t="e">
        <f t="shared" si="54"/>
        <v>#REF!</v>
      </c>
      <c r="Y142" s="107" t="s">
        <v>72</v>
      </c>
      <c r="Z142" s="103">
        <f t="shared" si="50"/>
        <v>0</v>
      </c>
      <c r="AA142" s="103">
        <f t="shared" si="51"/>
        <v>0</v>
      </c>
      <c r="AB142" s="128">
        <f t="shared" si="55"/>
        <v>0.63324619862476861</v>
      </c>
      <c r="AC142" s="128" t="e">
        <f t="shared" si="56"/>
        <v>#REF!</v>
      </c>
    </row>
    <row r="143" spans="1:29" ht="50.1" customHeight="1">
      <c r="A143" s="169"/>
      <c r="B143" s="169"/>
      <c r="C143" s="172"/>
      <c r="D143" s="172"/>
      <c r="E143" s="131"/>
      <c r="F143" s="175"/>
      <c r="G143" s="178"/>
      <c r="H143" s="189"/>
      <c r="I143" s="163"/>
      <c r="J143" s="166"/>
      <c r="K143" s="62" t="s">
        <v>109</v>
      </c>
      <c r="L143" s="63">
        <v>15420</v>
      </c>
      <c r="M143" s="63">
        <v>9634</v>
      </c>
      <c r="N143" s="142" t="s">
        <v>669</v>
      </c>
      <c r="O143" s="127"/>
      <c r="P143" s="100"/>
      <c r="Q143" s="63">
        <f t="shared" si="52"/>
        <v>0</v>
      </c>
      <c r="R143" s="64"/>
      <c r="S143" s="67">
        <v>2</v>
      </c>
      <c r="T143" s="46"/>
      <c r="U143" s="106">
        <f>IF(EXACT(O143,Y143),M143,M143*(1-'Расчет ПРЕДЗАКАЗ'!$D$10))</f>
        <v>9441.32</v>
      </c>
      <c r="V143" s="106">
        <f t="shared" si="53"/>
        <v>0</v>
      </c>
      <c r="W143" s="106" t="e">
        <f>IF(EXACT(O143,Y143),M143,M143*(1-#REF!))</f>
        <v>#REF!</v>
      </c>
      <c r="X143" s="106" t="e">
        <f t="shared" si="54"/>
        <v>#REF!</v>
      </c>
      <c r="Y143" s="107" t="s">
        <v>72</v>
      </c>
      <c r="Z143" s="103">
        <f t="shared" si="50"/>
        <v>0</v>
      </c>
      <c r="AA143" s="103">
        <f t="shared" si="51"/>
        <v>0</v>
      </c>
      <c r="AB143" s="128">
        <f t="shared" si="55"/>
        <v>0.63324619862476861</v>
      </c>
      <c r="AC143" s="128" t="e">
        <f t="shared" si="56"/>
        <v>#REF!</v>
      </c>
    </row>
    <row r="144" spans="1:29" ht="50.1" customHeight="1">
      <c r="A144" s="169"/>
      <c r="B144" s="169"/>
      <c r="C144" s="172"/>
      <c r="D144" s="172"/>
      <c r="E144" s="131"/>
      <c r="F144" s="175"/>
      <c r="G144" s="178"/>
      <c r="H144" s="189"/>
      <c r="I144" s="163"/>
      <c r="J144" s="166"/>
      <c r="K144" s="62" t="s">
        <v>142</v>
      </c>
      <c r="L144" s="63">
        <v>15420</v>
      </c>
      <c r="M144" s="63">
        <v>9634</v>
      </c>
      <c r="N144" s="142" t="s">
        <v>670</v>
      </c>
      <c r="O144" s="127"/>
      <c r="P144" s="100"/>
      <c r="Q144" s="63">
        <f t="shared" si="52"/>
        <v>0</v>
      </c>
      <c r="R144" s="64"/>
      <c r="S144" s="67">
        <v>63</v>
      </c>
      <c r="T144" s="46"/>
      <c r="U144" s="106">
        <f>IF(EXACT(O144,Y144),M144,M144*(1-'Расчет ПРЕДЗАКАЗ'!$D$10))</f>
        <v>9441.32</v>
      </c>
      <c r="V144" s="106">
        <f t="shared" si="53"/>
        <v>0</v>
      </c>
      <c r="W144" s="106" t="e">
        <f>IF(EXACT(O144,Y144),M144,M144*(1-#REF!))</f>
        <v>#REF!</v>
      </c>
      <c r="X144" s="106" t="e">
        <f t="shared" si="54"/>
        <v>#REF!</v>
      </c>
      <c r="Y144" s="107" t="s">
        <v>72</v>
      </c>
      <c r="Z144" s="103">
        <f t="shared" si="50"/>
        <v>0</v>
      </c>
      <c r="AA144" s="103">
        <f t="shared" si="51"/>
        <v>0</v>
      </c>
      <c r="AB144" s="128">
        <f t="shared" si="55"/>
        <v>0.63324619862476861</v>
      </c>
      <c r="AC144" s="128" t="e">
        <f t="shared" si="56"/>
        <v>#REF!</v>
      </c>
    </row>
    <row r="145" spans="1:29" ht="50.1" customHeight="1">
      <c r="A145" s="169"/>
      <c r="B145" s="169"/>
      <c r="C145" s="172"/>
      <c r="D145" s="172"/>
      <c r="E145" s="131"/>
      <c r="F145" s="175"/>
      <c r="G145" s="178"/>
      <c r="H145" s="189"/>
      <c r="I145" s="163"/>
      <c r="J145" s="166"/>
      <c r="K145" s="62"/>
      <c r="L145" s="63"/>
      <c r="M145" s="63"/>
      <c r="N145" s="121"/>
      <c r="O145" s="127"/>
      <c r="P145" s="100"/>
      <c r="Q145" s="63">
        <f t="shared" si="52"/>
        <v>0</v>
      </c>
      <c r="R145" s="65"/>
      <c r="S145" s="67"/>
      <c r="T145" s="40"/>
      <c r="U145" s="106">
        <f>IF(EXACT(O145,Y145),M145,M145*(1-'Расчет ПРЕДЗАКАЗ'!$D$10))</f>
        <v>0</v>
      </c>
      <c r="V145" s="106">
        <f t="shared" si="53"/>
        <v>0</v>
      </c>
      <c r="W145" s="106" t="e">
        <f>IF(EXACT(O145,Y145),M145,M145*(1-#REF!))</f>
        <v>#REF!</v>
      </c>
      <c r="X145" s="106" t="e">
        <f t="shared" si="54"/>
        <v>#REF!</v>
      </c>
      <c r="Y145" s="107" t="s">
        <v>72</v>
      </c>
      <c r="Z145" s="103">
        <f t="shared" si="50"/>
        <v>0</v>
      </c>
      <c r="AA145" s="103">
        <f t="shared" si="51"/>
        <v>0</v>
      </c>
      <c r="AB145" s="128" t="str">
        <f t="shared" si="55"/>
        <v/>
      </c>
      <c r="AC145" s="128" t="e">
        <f t="shared" si="56"/>
        <v>#REF!</v>
      </c>
    </row>
    <row r="146" spans="1:29" ht="50.1" customHeight="1">
      <c r="A146" s="169"/>
      <c r="B146" s="169"/>
      <c r="C146" s="172"/>
      <c r="D146" s="172"/>
      <c r="E146" s="131"/>
      <c r="F146" s="175"/>
      <c r="G146" s="178"/>
      <c r="H146" s="189"/>
      <c r="I146" s="163"/>
      <c r="J146" s="166"/>
      <c r="K146" s="62"/>
      <c r="L146" s="63"/>
      <c r="M146" s="63"/>
      <c r="N146" s="121"/>
      <c r="O146" s="127"/>
      <c r="P146" s="100"/>
      <c r="Q146" s="63">
        <f t="shared" si="52"/>
        <v>0</v>
      </c>
      <c r="R146" s="65"/>
      <c r="S146" s="67"/>
      <c r="T146" s="40"/>
      <c r="U146" s="106">
        <f>IF(EXACT(O146,Y146),M146,M146*(1-'Расчет ПРЕДЗАКАЗ'!$D$10))</f>
        <v>0</v>
      </c>
      <c r="V146" s="106">
        <f t="shared" si="53"/>
        <v>0</v>
      </c>
      <c r="W146" s="106" t="e">
        <f>IF(EXACT(O146,Y146),M146,M146*(1-#REF!))</f>
        <v>#REF!</v>
      </c>
      <c r="X146" s="106" t="e">
        <f t="shared" si="54"/>
        <v>#REF!</v>
      </c>
      <c r="Y146" s="107" t="s">
        <v>72</v>
      </c>
      <c r="Z146" s="103">
        <f t="shared" si="50"/>
        <v>0</v>
      </c>
      <c r="AA146" s="103">
        <f t="shared" si="51"/>
        <v>0</v>
      </c>
      <c r="AB146" s="128" t="str">
        <f t="shared" si="55"/>
        <v/>
      </c>
      <c r="AC146" s="128" t="e">
        <f t="shared" si="56"/>
        <v>#REF!</v>
      </c>
    </row>
    <row r="147" spans="1:29" ht="50.1" customHeight="1">
      <c r="A147" s="169"/>
      <c r="B147" s="169"/>
      <c r="C147" s="172"/>
      <c r="D147" s="172"/>
      <c r="E147" s="131"/>
      <c r="F147" s="175"/>
      <c r="G147" s="178"/>
      <c r="H147" s="189"/>
      <c r="I147" s="163"/>
      <c r="J147" s="166"/>
      <c r="K147" s="62"/>
      <c r="L147" s="63"/>
      <c r="M147" s="63"/>
      <c r="N147" s="121"/>
      <c r="O147" s="127"/>
      <c r="P147" s="100"/>
      <c r="Q147" s="63">
        <f t="shared" si="52"/>
        <v>0</v>
      </c>
      <c r="R147" s="65"/>
      <c r="S147" s="67"/>
      <c r="T147" s="40"/>
      <c r="U147" s="106">
        <f>IF(EXACT(O147,Y147),M147,M147*(1-'Расчет ПРЕДЗАКАЗ'!$D$10))</f>
        <v>0</v>
      </c>
      <c r="V147" s="106">
        <f t="shared" si="53"/>
        <v>0</v>
      </c>
      <c r="W147" s="106" t="e">
        <f>IF(EXACT(O147,Y147),M147,M147*(1-#REF!))</f>
        <v>#REF!</v>
      </c>
      <c r="X147" s="106" t="e">
        <f t="shared" si="54"/>
        <v>#REF!</v>
      </c>
      <c r="Y147" s="107" t="s">
        <v>72</v>
      </c>
      <c r="Z147" s="103">
        <f t="shared" si="50"/>
        <v>0</v>
      </c>
      <c r="AA147" s="103">
        <f t="shared" si="51"/>
        <v>0</v>
      </c>
      <c r="AB147" s="128" t="str">
        <f t="shared" si="55"/>
        <v/>
      </c>
      <c r="AC147" s="128" t="e">
        <f t="shared" si="56"/>
        <v>#REF!</v>
      </c>
    </row>
    <row r="148" spans="1:29" ht="50.1" customHeight="1">
      <c r="A148" s="169"/>
      <c r="B148" s="169"/>
      <c r="C148" s="172"/>
      <c r="D148" s="172"/>
      <c r="E148" s="131"/>
      <c r="F148" s="175"/>
      <c r="G148" s="178"/>
      <c r="H148" s="189"/>
      <c r="I148" s="163"/>
      <c r="J148" s="166"/>
      <c r="K148" s="62"/>
      <c r="L148" s="63"/>
      <c r="M148" s="63"/>
      <c r="N148" s="121"/>
      <c r="O148" s="127"/>
      <c r="P148" s="100"/>
      <c r="Q148" s="63">
        <f t="shared" si="52"/>
        <v>0</v>
      </c>
      <c r="R148" s="65"/>
      <c r="S148" s="67"/>
      <c r="T148" s="40"/>
      <c r="U148" s="106">
        <f>IF(EXACT(O148,Y148),M148,M148*(1-'Расчет ПРЕДЗАКАЗ'!$D$10))</f>
        <v>0</v>
      </c>
      <c r="V148" s="106">
        <f t="shared" si="53"/>
        <v>0</v>
      </c>
      <c r="W148" s="106" t="e">
        <f>IF(EXACT(O148,Y148),M148,M148*(1-#REF!))</f>
        <v>#REF!</v>
      </c>
      <c r="X148" s="106" t="e">
        <f t="shared" si="54"/>
        <v>#REF!</v>
      </c>
      <c r="Y148" s="107" t="s">
        <v>72</v>
      </c>
      <c r="Z148" s="103">
        <f t="shared" si="50"/>
        <v>0</v>
      </c>
      <c r="AA148" s="103">
        <f t="shared" si="51"/>
        <v>0</v>
      </c>
      <c r="AB148" s="128" t="str">
        <f t="shared" si="55"/>
        <v/>
      </c>
      <c r="AC148" s="128" t="e">
        <f t="shared" si="56"/>
        <v>#REF!</v>
      </c>
    </row>
    <row r="149" spans="1:29" ht="50.1" customHeight="1">
      <c r="A149" s="169"/>
      <c r="B149" s="169"/>
      <c r="C149" s="172"/>
      <c r="D149" s="172"/>
      <c r="E149" s="131"/>
      <c r="F149" s="175"/>
      <c r="G149" s="178"/>
      <c r="H149" s="189"/>
      <c r="I149" s="163"/>
      <c r="J149" s="166"/>
      <c r="K149" s="62"/>
      <c r="L149" s="63"/>
      <c r="M149" s="63"/>
      <c r="N149" s="121"/>
      <c r="O149" s="127"/>
      <c r="P149" s="100"/>
      <c r="Q149" s="63">
        <f t="shared" si="52"/>
        <v>0</v>
      </c>
      <c r="R149" s="65"/>
      <c r="S149" s="67"/>
      <c r="T149" s="40"/>
      <c r="U149" s="106">
        <f>IF(EXACT(O149,Y149),M149,M149*(1-'Расчет ПРЕДЗАКАЗ'!$D$10))</f>
        <v>0</v>
      </c>
      <c r="V149" s="106">
        <f t="shared" si="53"/>
        <v>0</v>
      </c>
      <c r="W149" s="106" t="e">
        <f>IF(EXACT(O149,Y149),M149,M149*(1-#REF!))</f>
        <v>#REF!</v>
      </c>
      <c r="X149" s="106" t="e">
        <f t="shared" si="54"/>
        <v>#REF!</v>
      </c>
      <c r="Y149" s="107" t="s">
        <v>72</v>
      </c>
      <c r="Z149" s="103">
        <f t="shared" si="50"/>
        <v>0</v>
      </c>
      <c r="AA149" s="103">
        <f t="shared" si="51"/>
        <v>0</v>
      </c>
      <c r="AB149" s="128" t="str">
        <f t="shared" si="55"/>
        <v/>
      </c>
      <c r="AC149" s="128" t="e">
        <f t="shared" si="56"/>
        <v>#REF!</v>
      </c>
    </row>
    <row r="150" spans="1:29" ht="50.1" customHeight="1">
      <c r="A150" s="170"/>
      <c r="B150" s="170"/>
      <c r="C150" s="173"/>
      <c r="D150" s="173"/>
      <c r="E150" s="132"/>
      <c r="F150" s="176"/>
      <c r="G150" s="179"/>
      <c r="H150" s="190"/>
      <c r="I150" s="164"/>
      <c r="J150" s="167"/>
      <c r="K150" s="62"/>
      <c r="L150" s="63"/>
      <c r="M150" s="63"/>
      <c r="N150" s="121"/>
      <c r="O150" s="127"/>
      <c r="P150" s="100"/>
      <c r="Q150" s="63">
        <f t="shared" si="52"/>
        <v>0</v>
      </c>
      <c r="R150" s="65"/>
      <c r="S150" s="64"/>
      <c r="T150" s="40"/>
      <c r="U150" s="106">
        <f>IF(EXACT(O150,Y150),M150,M150*(1-'Расчет ПРЕДЗАКАЗ'!$D$10))</f>
        <v>0</v>
      </c>
      <c r="V150" s="106">
        <f t="shared" si="53"/>
        <v>0</v>
      </c>
      <c r="W150" s="106" t="e">
        <f>IF(EXACT(O150,Y150),M150,M150*(1-#REF!))</f>
        <v>#REF!</v>
      </c>
      <c r="X150" s="106" t="e">
        <f t="shared" si="54"/>
        <v>#REF!</v>
      </c>
      <c r="Y150" s="107" t="s">
        <v>72</v>
      </c>
      <c r="Z150" s="103">
        <f t="shared" si="50"/>
        <v>0</v>
      </c>
      <c r="AA150" s="103">
        <f t="shared" si="51"/>
        <v>0</v>
      </c>
      <c r="AB150" s="128" t="str">
        <f t="shared" si="55"/>
        <v/>
      </c>
      <c r="AC150" s="128" t="e">
        <f t="shared" si="56"/>
        <v>#REF!</v>
      </c>
    </row>
    <row r="151" spans="1:29" ht="11.25" customHeight="1" thickBot="1"/>
    <row r="152" spans="1:29" ht="50.1" customHeight="1">
      <c r="A152" s="168">
        <v>61</v>
      </c>
      <c r="B152" s="168" t="s">
        <v>671</v>
      </c>
      <c r="C152" s="171" t="s">
        <v>672</v>
      </c>
      <c r="D152" s="171" t="s">
        <v>77</v>
      </c>
      <c r="E152" s="131"/>
      <c r="F152" s="193" t="s">
        <v>424</v>
      </c>
      <c r="G152" s="177" t="s">
        <v>121</v>
      </c>
      <c r="H152" s="162" t="s">
        <v>660</v>
      </c>
      <c r="I152" s="194" t="s">
        <v>673</v>
      </c>
      <c r="J152" s="165" t="s">
        <v>19</v>
      </c>
      <c r="K152" s="62" t="s">
        <v>82</v>
      </c>
      <c r="L152" s="63">
        <v>14810</v>
      </c>
      <c r="M152" s="63">
        <v>9255</v>
      </c>
      <c r="N152" s="142" t="s">
        <v>674</v>
      </c>
      <c r="O152" s="127"/>
      <c r="P152" s="100"/>
      <c r="Q152" s="63">
        <f>P152*M152</f>
        <v>0</v>
      </c>
      <c r="R152" s="64"/>
      <c r="S152" s="67">
        <v>43</v>
      </c>
      <c r="T152" s="46"/>
      <c r="U152" s="106">
        <f>IF(EXACT(O152,Y152),M152,M152*(1-'Расчет ПРЕДЗАКАЗ'!$D$10))</f>
        <v>9069.9</v>
      </c>
      <c r="V152" s="106">
        <f>P152*U152</f>
        <v>0</v>
      </c>
      <c r="W152" s="106" t="e">
        <f>IF(EXACT(O152,Y152),M152,M152*(1-#REF!))</f>
        <v>#REF!</v>
      </c>
      <c r="X152" s="106" t="e">
        <f>P152*W152</f>
        <v>#REF!</v>
      </c>
      <c r="Y152" s="107" t="s">
        <v>72</v>
      </c>
      <c r="Z152" s="103">
        <f t="shared" ref="Z152:Z166" si="57">IF(EXACT(O152,Y152),Q152,0)</f>
        <v>0</v>
      </c>
      <c r="AA152" s="103">
        <f t="shared" ref="AA152:AA166" si="58">IF(Z152=0,Q152,0)</f>
        <v>0</v>
      </c>
      <c r="AB152" s="128">
        <f>IF(U152=0,"",L152/U152-1)</f>
        <v>0.63287357082217</v>
      </c>
      <c r="AC152" s="128" t="e">
        <f>IF(W152=0,"",L152/W152-1)</f>
        <v>#REF!</v>
      </c>
    </row>
    <row r="153" spans="1:29" ht="50.1" customHeight="1">
      <c r="A153" s="169"/>
      <c r="B153" s="169"/>
      <c r="C153" s="172"/>
      <c r="D153" s="172"/>
      <c r="E153" s="131"/>
      <c r="F153" s="175"/>
      <c r="G153" s="178"/>
      <c r="H153" s="189"/>
      <c r="I153" s="163"/>
      <c r="J153" s="166"/>
      <c r="K153" s="62"/>
      <c r="L153" s="63"/>
      <c r="M153" s="63"/>
      <c r="N153" s="142"/>
      <c r="O153" s="127"/>
      <c r="P153" s="100"/>
      <c r="Q153" s="63">
        <f t="shared" ref="Q153:Q166" si="59">P153*M153</f>
        <v>0</v>
      </c>
      <c r="R153" s="64"/>
      <c r="S153" s="67"/>
      <c r="T153" s="46"/>
      <c r="U153" s="106">
        <f>IF(EXACT(O153,Y153),M153,M153*(1-'Расчет ПРЕДЗАКАЗ'!$D$10))</f>
        <v>0</v>
      </c>
      <c r="V153" s="106">
        <f t="shared" ref="V153:V166" si="60">P153*U153</f>
        <v>0</v>
      </c>
      <c r="W153" s="106" t="e">
        <f>IF(EXACT(O153,Y153),M153,M153*(1-#REF!))</f>
        <v>#REF!</v>
      </c>
      <c r="X153" s="106" t="e">
        <f t="shared" ref="X153:X166" si="61">P153*W153</f>
        <v>#REF!</v>
      </c>
      <c r="Y153" s="107" t="s">
        <v>72</v>
      </c>
      <c r="Z153" s="103">
        <f t="shared" si="57"/>
        <v>0</v>
      </c>
      <c r="AA153" s="103">
        <f t="shared" si="58"/>
        <v>0</v>
      </c>
      <c r="AB153" s="128" t="str">
        <f t="shared" ref="AB153:AB166" si="62">IF(U153=0,"",L153/U153-1)</f>
        <v/>
      </c>
      <c r="AC153" s="128" t="e">
        <f t="shared" ref="AC153:AC166" si="63">IF(W153=0,"",L153/W153-1)</f>
        <v>#REF!</v>
      </c>
    </row>
    <row r="154" spans="1:29" ht="50.1" customHeight="1">
      <c r="A154" s="169"/>
      <c r="B154" s="169"/>
      <c r="C154" s="172"/>
      <c r="D154" s="172"/>
      <c r="E154" s="131"/>
      <c r="F154" s="175"/>
      <c r="G154" s="178"/>
      <c r="H154" s="189"/>
      <c r="I154" s="163"/>
      <c r="J154" s="166"/>
      <c r="K154" s="62"/>
      <c r="L154" s="63"/>
      <c r="M154" s="63"/>
      <c r="N154" s="142"/>
      <c r="O154" s="127"/>
      <c r="P154" s="100"/>
      <c r="Q154" s="63">
        <f t="shared" si="59"/>
        <v>0</v>
      </c>
      <c r="R154" s="64"/>
      <c r="S154" s="67"/>
      <c r="T154" s="46"/>
      <c r="U154" s="106">
        <f>IF(EXACT(O154,Y154),M154,M154*(1-'Расчет ПРЕДЗАКАЗ'!$D$10))</f>
        <v>0</v>
      </c>
      <c r="V154" s="106">
        <f t="shared" si="60"/>
        <v>0</v>
      </c>
      <c r="W154" s="106" t="e">
        <f>IF(EXACT(O154,Y154),M154,M154*(1-#REF!))</f>
        <v>#REF!</v>
      </c>
      <c r="X154" s="106" t="e">
        <f t="shared" si="61"/>
        <v>#REF!</v>
      </c>
      <c r="Y154" s="107" t="s">
        <v>72</v>
      </c>
      <c r="Z154" s="103">
        <f t="shared" si="57"/>
        <v>0</v>
      </c>
      <c r="AA154" s="103">
        <f t="shared" si="58"/>
        <v>0</v>
      </c>
      <c r="AB154" s="128" t="str">
        <f t="shared" si="62"/>
        <v/>
      </c>
      <c r="AC154" s="128" t="e">
        <f t="shared" si="63"/>
        <v>#REF!</v>
      </c>
    </row>
    <row r="155" spans="1:29" ht="50.1" customHeight="1">
      <c r="A155" s="169"/>
      <c r="B155" s="169"/>
      <c r="C155" s="172"/>
      <c r="D155" s="172"/>
      <c r="E155" s="131"/>
      <c r="F155" s="175"/>
      <c r="G155" s="178"/>
      <c r="H155" s="189"/>
      <c r="I155" s="163"/>
      <c r="J155" s="166"/>
      <c r="K155" s="62"/>
      <c r="L155" s="63"/>
      <c r="M155" s="63"/>
      <c r="N155" s="142"/>
      <c r="O155" s="127"/>
      <c r="P155" s="100"/>
      <c r="Q155" s="63">
        <f t="shared" si="59"/>
        <v>0</v>
      </c>
      <c r="R155" s="64"/>
      <c r="S155" s="67"/>
      <c r="T155" s="46"/>
      <c r="U155" s="106">
        <f>IF(EXACT(O155,Y155),M155,M155*(1-'Расчет ПРЕДЗАКАЗ'!$D$10))</f>
        <v>0</v>
      </c>
      <c r="V155" s="106">
        <f t="shared" si="60"/>
        <v>0</v>
      </c>
      <c r="W155" s="106" t="e">
        <f>IF(EXACT(O155,Y155),M155,M155*(1-#REF!))</f>
        <v>#REF!</v>
      </c>
      <c r="X155" s="106" t="e">
        <f t="shared" si="61"/>
        <v>#REF!</v>
      </c>
      <c r="Y155" s="107" t="s">
        <v>72</v>
      </c>
      <c r="Z155" s="103">
        <f t="shared" si="57"/>
        <v>0</v>
      </c>
      <c r="AA155" s="103">
        <f t="shared" si="58"/>
        <v>0</v>
      </c>
      <c r="AB155" s="128" t="str">
        <f t="shared" si="62"/>
        <v/>
      </c>
      <c r="AC155" s="128" t="e">
        <f t="shared" si="63"/>
        <v>#REF!</v>
      </c>
    </row>
    <row r="156" spans="1:29" ht="50.1" customHeight="1">
      <c r="A156" s="169"/>
      <c r="B156" s="169"/>
      <c r="C156" s="172"/>
      <c r="D156" s="172"/>
      <c r="E156" s="131"/>
      <c r="F156" s="175"/>
      <c r="G156" s="178"/>
      <c r="H156" s="189"/>
      <c r="I156" s="163"/>
      <c r="J156" s="166"/>
      <c r="K156" s="62"/>
      <c r="L156" s="63"/>
      <c r="M156" s="63"/>
      <c r="N156" s="142"/>
      <c r="O156" s="127"/>
      <c r="P156" s="100"/>
      <c r="Q156" s="63">
        <f t="shared" si="59"/>
        <v>0</v>
      </c>
      <c r="R156" s="64"/>
      <c r="S156" s="67"/>
      <c r="T156" s="46"/>
      <c r="U156" s="106">
        <f>IF(EXACT(O156,Y156),M156,M156*(1-'Расчет ПРЕДЗАКАЗ'!$D$10))</f>
        <v>0</v>
      </c>
      <c r="V156" s="106">
        <f t="shared" si="60"/>
        <v>0</v>
      </c>
      <c r="W156" s="106" t="e">
        <f>IF(EXACT(O156,Y156),M156,M156*(1-#REF!))</f>
        <v>#REF!</v>
      </c>
      <c r="X156" s="106" t="e">
        <f t="shared" si="61"/>
        <v>#REF!</v>
      </c>
      <c r="Y156" s="107" t="s">
        <v>72</v>
      </c>
      <c r="Z156" s="103">
        <f t="shared" si="57"/>
        <v>0</v>
      </c>
      <c r="AA156" s="103">
        <f t="shared" si="58"/>
        <v>0</v>
      </c>
      <c r="AB156" s="128" t="str">
        <f t="shared" si="62"/>
        <v/>
      </c>
      <c r="AC156" s="128" t="e">
        <f t="shared" si="63"/>
        <v>#REF!</v>
      </c>
    </row>
    <row r="157" spans="1:29" ht="50.1" customHeight="1">
      <c r="A157" s="169"/>
      <c r="B157" s="169"/>
      <c r="C157" s="172"/>
      <c r="D157" s="172"/>
      <c r="E157" s="131"/>
      <c r="F157" s="175"/>
      <c r="G157" s="178"/>
      <c r="H157" s="189"/>
      <c r="I157" s="163"/>
      <c r="J157" s="166"/>
      <c r="K157" s="62"/>
      <c r="L157" s="63"/>
      <c r="M157" s="63"/>
      <c r="N157" s="142"/>
      <c r="O157" s="127"/>
      <c r="P157" s="100"/>
      <c r="Q157" s="63">
        <f t="shared" si="59"/>
        <v>0</v>
      </c>
      <c r="R157" s="64"/>
      <c r="S157" s="67"/>
      <c r="T157" s="46"/>
      <c r="U157" s="106">
        <f>IF(EXACT(O157,Y157),M157,M157*(1-'Расчет ПРЕДЗАКАЗ'!$D$10))</f>
        <v>0</v>
      </c>
      <c r="V157" s="106">
        <f t="shared" si="60"/>
        <v>0</v>
      </c>
      <c r="W157" s="106" t="e">
        <f>IF(EXACT(O157,Y157),M157,M157*(1-#REF!))</f>
        <v>#REF!</v>
      </c>
      <c r="X157" s="106" t="e">
        <f t="shared" si="61"/>
        <v>#REF!</v>
      </c>
      <c r="Y157" s="107" t="s">
        <v>72</v>
      </c>
      <c r="Z157" s="103">
        <f t="shared" si="57"/>
        <v>0</v>
      </c>
      <c r="AA157" s="103">
        <f t="shared" si="58"/>
        <v>0</v>
      </c>
      <c r="AB157" s="128" t="str">
        <f t="shared" si="62"/>
        <v/>
      </c>
      <c r="AC157" s="128" t="e">
        <f t="shared" si="63"/>
        <v>#REF!</v>
      </c>
    </row>
    <row r="158" spans="1:29" ht="50.1" customHeight="1">
      <c r="A158" s="169"/>
      <c r="B158" s="169"/>
      <c r="C158" s="172"/>
      <c r="D158" s="172"/>
      <c r="E158" s="131"/>
      <c r="F158" s="175"/>
      <c r="G158" s="178"/>
      <c r="H158" s="189"/>
      <c r="I158" s="163"/>
      <c r="J158" s="166"/>
      <c r="K158" s="62"/>
      <c r="L158" s="63"/>
      <c r="M158" s="63"/>
      <c r="N158" s="142"/>
      <c r="O158" s="127"/>
      <c r="P158" s="100"/>
      <c r="Q158" s="63">
        <f t="shared" si="59"/>
        <v>0</v>
      </c>
      <c r="R158" s="64"/>
      <c r="S158" s="67"/>
      <c r="T158" s="46"/>
      <c r="U158" s="106">
        <f>IF(EXACT(O158,Y158),M158,M158*(1-'Расчет ПРЕДЗАКАЗ'!$D$10))</f>
        <v>0</v>
      </c>
      <c r="V158" s="106">
        <f t="shared" si="60"/>
        <v>0</v>
      </c>
      <c r="W158" s="106" t="e">
        <f>IF(EXACT(O158,Y158),M158,M158*(1-#REF!))</f>
        <v>#REF!</v>
      </c>
      <c r="X158" s="106" t="e">
        <f t="shared" si="61"/>
        <v>#REF!</v>
      </c>
      <c r="Y158" s="107" t="s">
        <v>72</v>
      </c>
      <c r="Z158" s="103">
        <f t="shared" si="57"/>
        <v>0</v>
      </c>
      <c r="AA158" s="103">
        <f t="shared" si="58"/>
        <v>0</v>
      </c>
      <c r="AB158" s="128" t="str">
        <f t="shared" si="62"/>
        <v/>
      </c>
      <c r="AC158" s="128" t="e">
        <f t="shared" si="63"/>
        <v>#REF!</v>
      </c>
    </row>
    <row r="159" spans="1:29" ht="50.1" customHeight="1">
      <c r="A159" s="169"/>
      <c r="B159" s="169"/>
      <c r="C159" s="172"/>
      <c r="D159" s="172"/>
      <c r="E159" s="131"/>
      <c r="F159" s="175"/>
      <c r="G159" s="178"/>
      <c r="H159" s="189"/>
      <c r="I159" s="163"/>
      <c r="J159" s="166"/>
      <c r="K159" s="62"/>
      <c r="L159" s="63"/>
      <c r="M159" s="63"/>
      <c r="N159" s="142"/>
      <c r="O159" s="127"/>
      <c r="P159" s="100"/>
      <c r="Q159" s="63">
        <f t="shared" si="59"/>
        <v>0</v>
      </c>
      <c r="R159" s="64"/>
      <c r="S159" s="67"/>
      <c r="T159" s="46"/>
      <c r="U159" s="106">
        <f>IF(EXACT(O159,Y159),M159,M159*(1-'Расчет ПРЕДЗАКАЗ'!$D$10))</f>
        <v>0</v>
      </c>
      <c r="V159" s="106">
        <f t="shared" si="60"/>
        <v>0</v>
      </c>
      <c r="W159" s="106" t="e">
        <f>IF(EXACT(O159,Y159),M159,M159*(1-#REF!))</f>
        <v>#REF!</v>
      </c>
      <c r="X159" s="106" t="e">
        <f t="shared" si="61"/>
        <v>#REF!</v>
      </c>
      <c r="Y159" s="107" t="s">
        <v>72</v>
      </c>
      <c r="Z159" s="103">
        <f t="shared" si="57"/>
        <v>0</v>
      </c>
      <c r="AA159" s="103">
        <f t="shared" si="58"/>
        <v>0</v>
      </c>
      <c r="AB159" s="128" t="str">
        <f t="shared" si="62"/>
        <v/>
      </c>
      <c r="AC159" s="128" t="e">
        <f t="shared" si="63"/>
        <v>#REF!</v>
      </c>
    </row>
    <row r="160" spans="1:29" ht="50.1" customHeight="1">
      <c r="A160" s="169"/>
      <c r="B160" s="169"/>
      <c r="C160" s="172"/>
      <c r="D160" s="172"/>
      <c r="E160" s="131"/>
      <c r="F160" s="175"/>
      <c r="G160" s="178"/>
      <c r="H160" s="189"/>
      <c r="I160" s="163"/>
      <c r="J160" s="166"/>
      <c r="K160" s="62"/>
      <c r="L160" s="63"/>
      <c r="M160" s="63"/>
      <c r="N160" s="142"/>
      <c r="O160" s="127"/>
      <c r="P160" s="100"/>
      <c r="Q160" s="63">
        <f t="shared" si="59"/>
        <v>0</v>
      </c>
      <c r="R160" s="64"/>
      <c r="S160" s="67"/>
      <c r="T160" s="46"/>
      <c r="U160" s="106">
        <f>IF(EXACT(O160,Y160),M160,M160*(1-'Расчет ПРЕДЗАКАЗ'!$D$10))</f>
        <v>0</v>
      </c>
      <c r="V160" s="106">
        <f t="shared" si="60"/>
        <v>0</v>
      </c>
      <c r="W160" s="106" t="e">
        <f>IF(EXACT(O160,Y160),M160,M160*(1-#REF!))</f>
        <v>#REF!</v>
      </c>
      <c r="X160" s="106" t="e">
        <f t="shared" si="61"/>
        <v>#REF!</v>
      </c>
      <c r="Y160" s="107" t="s">
        <v>72</v>
      </c>
      <c r="Z160" s="103">
        <f t="shared" si="57"/>
        <v>0</v>
      </c>
      <c r="AA160" s="103">
        <f t="shared" si="58"/>
        <v>0</v>
      </c>
      <c r="AB160" s="128" t="str">
        <f t="shared" si="62"/>
        <v/>
      </c>
      <c r="AC160" s="128" t="e">
        <f t="shared" si="63"/>
        <v>#REF!</v>
      </c>
    </row>
    <row r="161" spans="1:29" ht="50.1" customHeight="1">
      <c r="A161" s="169"/>
      <c r="B161" s="169"/>
      <c r="C161" s="172"/>
      <c r="D161" s="172"/>
      <c r="E161" s="131"/>
      <c r="F161" s="175"/>
      <c r="G161" s="178"/>
      <c r="H161" s="189"/>
      <c r="I161" s="163"/>
      <c r="J161" s="166"/>
      <c r="K161" s="62"/>
      <c r="L161" s="63"/>
      <c r="M161" s="63"/>
      <c r="N161" s="121"/>
      <c r="O161" s="127"/>
      <c r="P161" s="100"/>
      <c r="Q161" s="63">
        <f t="shared" si="59"/>
        <v>0</v>
      </c>
      <c r="R161" s="65"/>
      <c r="S161" s="67"/>
      <c r="T161" s="40"/>
      <c r="U161" s="106">
        <f>IF(EXACT(O161,Y161),M161,M161*(1-'Расчет ПРЕДЗАКАЗ'!$D$10))</f>
        <v>0</v>
      </c>
      <c r="V161" s="106">
        <f t="shared" si="60"/>
        <v>0</v>
      </c>
      <c r="W161" s="106" t="e">
        <f>IF(EXACT(O161,Y161),M161,M161*(1-#REF!))</f>
        <v>#REF!</v>
      </c>
      <c r="X161" s="106" t="e">
        <f t="shared" si="61"/>
        <v>#REF!</v>
      </c>
      <c r="Y161" s="107" t="s">
        <v>72</v>
      </c>
      <c r="Z161" s="103">
        <f t="shared" si="57"/>
        <v>0</v>
      </c>
      <c r="AA161" s="103">
        <f t="shared" si="58"/>
        <v>0</v>
      </c>
      <c r="AB161" s="128" t="str">
        <f t="shared" si="62"/>
        <v/>
      </c>
      <c r="AC161" s="128" t="e">
        <f t="shared" si="63"/>
        <v>#REF!</v>
      </c>
    </row>
    <row r="162" spans="1:29" ht="50.1" customHeight="1">
      <c r="A162" s="169"/>
      <c r="B162" s="169"/>
      <c r="C162" s="172"/>
      <c r="D162" s="172"/>
      <c r="E162" s="131"/>
      <c r="F162" s="175"/>
      <c r="G162" s="178"/>
      <c r="H162" s="189"/>
      <c r="I162" s="163"/>
      <c r="J162" s="166"/>
      <c r="K162" s="62"/>
      <c r="L162" s="63"/>
      <c r="M162" s="63"/>
      <c r="N162" s="121"/>
      <c r="O162" s="127"/>
      <c r="P162" s="100"/>
      <c r="Q162" s="63">
        <f t="shared" si="59"/>
        <v>0</v>
      </c>
      <c r="R162" s="65"/>
      <c r="S162" s="67"/>
      <c r="T162" s="40"/>
      <c r="U162" s="106">
        <f>IF(EXACT(O162,Y162),M162,M162*(1-'Расчет ПРЕДЗАКАЗ'!$D$10))</f>
        <v>0</v>
      </c>
      <c r="V162" s="106">
        <f t="shared" si="60"/>
        <v>0</v>
      </c>
      <c r="W162" s="106" t="e">
        <f>IF(EXACT(O162,Y162),M162,M162*(1-#REF!))</f>
        <v>#REF!</v>
      </c>
      <c r="X162" s="106" t="e">
        <f t="shared" si="61"/>
        <v>#REF!</v>
      </c>
      <c r="Y162" s="107" t="s">
        <v>72</v>
      </c>
      <c r="Z162" s="103">
        <f t="shared" si="57"/>
        <v>0</v>
      </c>
      <c r="AA162" s="103">
        <f t="shared" si="58"/>
        <v>0</v>
      </c>
      <c r="AB162" s="128" t="str">
        <f t="shared" si="62"/>
        <v/>
      </c>
      <c r="AC162" s="128" t="e">
        <f t="shared" si="63"/>
        <v>#REF!</v>
      </c>
    </row>
    <row r="163" spans="1:29" ht="50.1" customHeight="1">
      <c r="A163" s="169"/>
      <c r="B163" s="169"/>
      <c r="C163" s="172"/>
      <c r="D163" s="172"/>
      <c r="E163" s="131"/>
      <c r="F163" s="175"/>
      <c r="G163" s="178"/>
      <c r="H163" s="189"/>
      <c r="I163" s="163"/>
      <c r="J163" s="166"/>
      <c r="K163" s="62"/>
      <c r="L163" s="63"/>
      <c r="M163" s="63"/>
      <c r="N163" s="121"/>
      <c r="O163" s="127"/>
      <c r="P163" s="100"/>
      <c r="Q163" s="63">
        <f t="shared" si="59"/>
        <v>0</v>
      </c>
      <c r="R163" s="65"/>
      <c r="S163" s="67"/>
      <c r="T163" s="40"/>
      <c r="U163" s="106">
        <f>IF(EXACT(O163,Y163),M163,M163*(1-'Расчет ПРЕДЗАКАЗ'!$D$10))</f>
        <v>0</v>
      </c>
      <c r="V163" s="106">
        <f t="shared" si="60"/>
        <v>0</v>
      </c>
      <c r="W163" s="106" t="e">
        <f>IF(EXACT(O163,Y163),M163,M163*(1-#REF!))</f>
        <v>#REF!</v>
      </c>
      <c r="X163" s="106" t="e">
        <f t="shared" si="61"/>
        <v>#REF!</v>
      </c>
      <c r="Y163" s="107" t="s">
        <v>72</v>
      </c>
      <c r="Z163" s="103">
        <f t="shared" si="57"/>
        <v>0</v>
      </c>
      <c r="AA163" s="103">
        <f t="shared" si="58"/>
        <v>0</v>
      </c>
      <c r="AB163" s="128" t="str">
        <f t="shared" si="62"/>
        <v/>
      </c>
      <c r="AC163" s="128" t="e">
        <f t="shared" si="63"/>
        <v>#REF!</v>
      </c>
    </row>
    <row r="164" spans="1:29" ht="50.1" customHeight="1">
      <c r="A164" s="169"/>
      <c r="B164" s="169"/>
      <c r="C164" s="172"/>
      <c r="D164" s="172"/>
      <c r="E164" s="131"/>
      <c r="F164" s="175"/>
      <c r="G164" s="178"/>
      <c r="H164" s="189"/>
      <c r="I164" s="163"/>
      <c r="J164" s="166"/>
      <c r="K164" s="62"/>
      <c r="L164" s="63"/>
      <c r="M164" s="63"/>
      <c r="N164" s="121"/>
      <c r="O164" s="127"/>
      <c r="P164" s="100"/>
      <c r="Q164" s="63">
        <f t="shared" si="59"/>
        <v>0</v>
      </c>
      <c r="R164" s="65"/>
      <c r="S164" s="67"/>
      <c r="T164" s="40"/>
      <c r="U164" s="106">
        <f>IF(EXACT(O164,Y164),M164,M164*(1-'Расчет ПРЕДЗАКАЗ'!$D$10))</f>
        <v>0</v>
      </c>
      <c r="V164" s="106">
        <f t="shared" si="60"/>
        <v>0</v>
      </c>
      <c r="W164" s="106" t="e">
        <f>IF(EXACT(O164,Y164),M164,M164*(1-#REF!))</f>
        <v>#REF!</v>
      </c>
      <c r="X164" s="106" t="e">
        <f t="shared" si="61"/>
        <v>#REF!</v>
      </c>
      <c r="Y164" s="107" t="s">
        <v>72</v>
      </c>
      <c r="Z164" s="103">
        <f t="shared" si="57"/>
        <v>0</v>
      </c>
      <c r="AA164" s="103">
        <f t="shared" si="58"/>
        <v>0</v>
      </c>
      <c r="AB164" s="128" t="str">
        <f t="shared" si="62"/>
        <v/>
      </c>
      <c r="AC164" s="128" t="e">
        <f t="shared" si="63"/>
        <v>#REF!</v>
      </c>
    </row>
    <row r="165" spans="1:29" ht="50.1" customHeight="1">
      <c r="A165" s="169"/>
      <c r="B165" s="169"/>
      <c r="C165" s="172"/>
      <c r="D165" s="172"/>
      <c r="E165" s="131"/>
      <c r="F165" s="175"/>
      <c r="G165" s="178"/>
      <c r="H165" s="189"/>
      <c r="I165" s="163"/>
      <c r="J165" s="166"/>
      <c r="K165" s="62"/>
      <c r="L165" s="63"/>
      <c r="M165" s="63"/>
      <c r="N165" s="121"/>
      <c r="O165" s="127"/>
      <c r="P165" s="100"/>
      <c r="Q165" s="63">
        <f t="shared" si="59"/>
        <v>0</v>
      </c>
      <c r="R165" s="65"/>
      <c r="S165" s="67"/>
      <c r="T165" s="40"/>
      <c r="U165" s="106">
        <f>IF(EXACT(O165,Y165),M165,M165*(1-'Расчет ПРЕДЗАКАЗ'!$D$10))</f>
        <v>0</v>
      </c>
      <c r="V165" s="106">
        <f t="shared" si="60"/>
        <v>0</v>
      </c>
      <c r="W165" s="106" t="e">
        <f>IF(EXACT(O165,Y165),M165,M165*(1-#REF!))</f>
        <v>#REF!</v>
      </c>
      <c r="X165" s="106" t="e">
        <f t="shared" si="61"/>
        <v>#REF!</v>
      </c>
      <c r="Y165" s="107" t="s">
        <v>72</v>
      </c>
      <c r="Z165" s="103">
        <f t="shared" si="57"/>
        <v>0</v>
      </c>
      <c r="AA165" s="103">
        <f t="shared" si="58"/>
        <v>0</v>
      </c>
      <c r="AB165" s="128" t="str">
        <f t="shared" si="62"/>
        <v/>
      </c>
      <c r="AC165" s="128" t="e">
        <f t="shared" si="63"/>
        <v>#REF!</v>
      </c>
    </row>
    <row r="166" spans="1:29" ht="50.1" customHeight="1">
      <c r="A166" s="170"/>
      <c r="B166" s="170"/>
      <c r="C166" s="173"/>
      <c r="D166" s="173"/>
      <c r="E166" s="132"/>
      <c r="F166" s="176"/>
      <c r="G166" s="179"/>
      <c r="H166" s="190"/>
      <c r="I166" s="164"/>
      <c r="J166" s="167"/>
      <c r="K166" s="62"/>
      <c r="L166" s="63"/>
      <c r="M166" s="63"/>
      <c r="N166" s="121"/>
      <c r="O166" s="127"/>
      <c r="P166" s="100"/>
      <c r="Q166" s="63">
        <f t="shared" si="59"/>
        <v>0</v>
      </c>
      <c r="R166" s="65"/>
      <c r="S166" s="64"/>
      <c r="T166" s="40"/>
      <c r="U166" s="106">
        <f>IF(EXACT(O166,Y166),M166,M166*(1-'Расчет ПРЕДЗАКАЗ'!$D$10))</f>
        <v>0</v>
      </c>
      <c r="V166" s="106">
        <f t="shared" si="60"/>
        <v>0</v>
      </c>
      <c r="W166" s="106" t="e">
        <f>IF(EXACT(O166,Y166),M166,M166*(1-#REF!))</f>
        <v>#REF!</v>
      </c>
      <c r="X166" s="106" t="e">
        <f t="shared" si="61"/>
        <v>#REF!</v>
      </c>
      <c r="Y166" s="107" t="s">
        <v>72</v>
      </c>
      <c r="Z166" s="103">
        <f t="shared" si="57"/>
        <v>0</v>
      </c>
      <c r="AA166" s="103">
        <f t="shared" si="58"/>
        <v>0</v>
      </c>
      <c r="AB166" s="128" t="str">
        <f t="shared" si="62"/>
        <v/>
      </c>
      <c r="AC166" s="128" t="e">
        <f t="shared" si="63"/>
        <v>#REF!</v>
      </c>
    </row>
    <row r="167" spans="1:29" ht="11.25" customHeight="1" thickBot="1"/>
    <row r="168" spans="1:29" ht="50.1" customHeight="1">
      <c r="A168" s="168">
        <v>62</v>
      </c>
      <c r="B168" s="168" t="s">
        <v>675</v>
      </c>
      <c r="C168" s="171" t="s">
        <v>676</v>
      </c>
      <c r="D168" s="171" t="s">
        <v>77</v>
      </c>
      <c r="E168" s="131"/>
      <c r="F168" s="193" t="s">
        <v>424</v>
      </c>
      <c r="G168" s="177" t="s">
        <v>677</v>
      </c>
      <c r="H168" s="162" t="s">
        <v>678</v>
      </c>
      <c r="I168" s="194" t="s">
        <v>679</v>
      </c>
      <c r="J168" s="165" t="s">
        <v>19</v>
      </c>
      <c r="K168" s="62" t="s">
        <v>226</v>
      </c>
      <c r="L168" s="63">
        <v>13530</v>
      </c>
      <c r="M168" s="63">
        <v>8456</v>
      </c>
      <c r="N168" s="142" t="s">
        <v>680</v>
      </c>
      <c r="O168" s="127"/>
      <c r="P168" s="100"/>
      <c r="Q168" s="63">
        <f>P168*M168</f>
        <v>0</v>
      </c>
      <c r="R168" s="64"/>
      <c r="S168" s="67">
        <v>236</v>
      </c>
      <c r="T168" s="46"/>
      <c r="U168" s="106">
        <f>IF(EXACT(O168,Y168),M168,M168*(1-'Расчет ПРЕДЗАКАЗ'!$D$10))</f>
        <v>8286.8799999999992</v>
      </c>
      <c r="V168" s="106">
        <f>P168*U168</f>
        <v>0</v>
      </c>
      <c r="W168" s="106" t="e">
        <f>IF(EXACT(O168,Y168),M168,M168*(1-#REF!))</f>
        <v>#REF!</v>
      </c>
      <c r="X168" s="106" t="e">
        <f>P168*W168</f>
        <v>#REF!</v>
      </c>
      <c r="Y168" s="107" t="s">
        <v>72</v>
      </c>
      <c r="Z168" s="103">
        <f t="shared" ref="Z168:Z182" si="64">IF(EXACT(O168,Y168),Q168,0)</f>
        <v>0</v>
      </c>
      <c r="AA168" s="103">
        <f t="shared" ref="AA168:AA182" si="65">IF(Z168=0,Q168,0)</f>
        <v>0</v>
      </c>
      <c r="AB168" s="128">
        <f>IF(U168=0,"",L168/U168-1)</f>
        <v>0.63270133029559994</v>
      </c>
      <c r="AC168" s="128" t="e">
        <f>IF(W168=0,"",L168/W168-1)</f>
        <v>#REF!</v>
      </c>
    </row>
    <row r="169" spans="1:29" ht="50.1" customHeight="1">
      <c r="A169" s="169"/>
      <c r="B169" s="169"/>
      <c r="C169" s="172"/>
      <c r="D169" s="172"/>
      <c r="E169" s="131"/>
      <c r="F169" s="175"/>
      <c r="G169" s="178"/>
      <c r="H169" s="189"/>
      <c r="I169" s="163"/>
      <c r="J169" s="166"/>
      <c r="K169" s="62" t="s">
        <v>228</v>
      </c>
      <c r="L169" s="63">
        <v>13530</v>
      </c>
      <c r="M169" s="63">
        <v>8456</v>
      </c>
      <c r="N169" s="142" t="s">
        <v>681</v>
      </c>
      <c r="O169" s="127"/>
      <c r="P169" s="100"/>
      <c r="Q169" s="63">
        <f t="shared" ref="Q169:Q182" si="66">P169*M169</f>
        <v>0</v>
      </c>
      <c r="R169" s="64"/>
      <c r="S169" s="67">
        <v>586</v>
      </c>
      <c r="T169" s="46"/>
      <c r="U169" s="106">
        <f>IF(EXACT(O169,Y169),M169,M169*(1-'Расчет ПРЕДЗАКАЗ'!$D$10))</f>
        <v>8286.8799999999992</v>
      </c>
      <c r="V169" s="106">
        <f t="shared" ref="V169:V182" si="67">P169*U169</f>
        <v>0</v>
      </c>
      <c r="W169" s="106" t="e">
        <f>IF(EXACT(O169,Y169),M169,M169*(1-#REF!))</f>
        <v>#REF!</v>
      </c>
      <c r="X169" s="106" t="e">
        <f t="shared" ref="X169:X182" si="68">P169*W169</f>
        <v>#REF!</v>
      </c>
      <c r="Y169" s="107" t="s">
        <v>72</v>
      </c>
      <c r="Z169" s="103">
        <f t="shared" si="64"/>
        <v>0</v>
      </c>
      <c r="AA169" s="103">
        <f t="shared" si="65"/>
        <v>0</v>
      </c>
      <c r="AB169" s="128">
        <f t="shared" ref="AB169:AB182" si="69">IF(U169=0,"",L169/U169-1)</f>
        <v>0.63270133029559994</v>
      </c>
      <c r="AC169" s="128" t="e">
        <f t="shared" ref="AC169:AC182" si="70">IF(W169=0,"",L169/W169-1)</f>
        <v>#REF!</v>
      </c>
    </row>
    <row r="170" spans="1:29" ht="50.1" customHeight="1">
      <c r="A170" s="169"/>
      <c r="B170" s="169"/>
      <c r="C170" s="172"/>
      <c r="D170" s="172"/>
      <c r="E170" s="131"/>
      <c r="F170" s="175"/>
      <c r="G170" s="178"/>
      <c r="H170" s="189"/>
      <c r="I170" s="163"/>
      <c r="J170" s="166"/>
      <c r="K170" s="62" t="s">
        <v>383</v>
      </c>
      <c r="L170" s="63">
        <v>13530</v>
      </c>
      <c r="M170" s="63">
        <v>8456</v>
      </c>
      <c r="N170" s="142" t="s">
        <v>682</v>
      </c>
      <c r="O170" s="127"/>
      <c r="P170" s="100"/>
      <c r="Q170" s="63">
        <f t="shared" si="66"/>
        <v>0</v>
      </c>
      <c r="R170" s="64"/>
      <c r="S170" s="67">
        <v>5</v>
      </c>
      <c r="T170" s="46"/>
      <c r="U170" s="106">
        <f>IF(EXACT(O170,Y170),M170,M170*(1-'Расчет ПРЕДЗАКАЗ'!$D$10))</f>
        <v>8286.8799999999992</v>
      </c>
      <c r="V170" s="106">
        <f t="shared" si="67"/>
        <v>0</v>
      </c>
      <c r="W170" s="106" t="e">
        <f>IF(EXACT(O170,Y170),M170,M170*(1-#REF!))</f>
        <v>#REF!</v>
      </c>
      <c r="X170" s="106" t="e">
        <f t="shared" si="68"/>
        <v>#REF!</v>
      </c>
      <c r="Y170" s="107" t="s">
        <v>72</v>
      </c>
      <c r="Z170" s="103">
        <f t="shared" si="64"/>
        <v>0</v>
      </c>
      <c r="AA170" s="103">
        <f t="shared" si="65"/>
        <v>0</v>
      </c>
      <c r="AB170" s="128">
        <f t="shared" si="69"/>
        <v>0.63270133029559994</v>
      </c>
      <c r="AC170" s="128" t="e">
        <f t="shared" si="70"/>
        <v>#REF!</v>
      </c>
    </row>
    <row r="171" spans="1:29" ht="50.1" customHeight="1">
      <c r="A171" s="169"/>
      <c r="B171" s="169"/>
      <c r="C171" s="172"/>
      <c r="D171" s="172"/>
      <c r="E171" s="131"/>
      <c r="F171" s="175"/>
      <c r="G171" s="178"/>
      <c r="H171" s="189"/>
      <c r="I171" s="163"/>
      <c r="J171" s="166"/>
      <c r="K171" s="62" t="s">
        <v>82</v>
      </c>
      <c r="L171" s="63">
        <v>13530</v>
      </c>
      <c r="M171" s="63">
        <v>8456</v>
      </c>
      <c r="N171" s="142" t="s">
        <v>683</v>
      </c>
      <c r="O171" s="127"/>
      <c r="P171" s="100"/>
      <c r="Q171" s="63">
        <f t="shared" si="66"/>
        <v>0</v>
      </c>
      <c r="R171" s="64"/>
      <c r="S171" s="67">
        <v>303</v>
      </c>
      <c r="T171" s="46"/>
      <c r="U171" s="106">
        <f>IF(EXACT(O171,Y171),M171,M171*(1-'Расчет ПРЕДЗАКАЗ'!$D$10))</f>
        <v>8286.8799999999992</v>
      </c>
      <c r="V171" s="106">
        <f t="shared" si="67"/>
        <v>0</v>
      </c>
      <c r="W171" s="106" t="e">
        <f>IF(EXACT(O171,Y171),M171,M171*(1-#REF!))</f>
        <v>#REF!</v>
      </c>
      <c r="X171" s="106" t="e">
        <f t="shared" si="68"/>
        <v>#REF!</v>
      </c>
      <c r="Y171" s="107" t="s">
        <v>72</v>
      </c>
      <c r="Z171" s="103">
        <f t="shared" si="64"/>
        <v>0</v>
      </c>
      <c r="AA171" s="103">
        <f t="shared" si="65"/>
        <v>0</v>
      </c>
      <c r="AB171" s="128">
        <f t="shared" si="69"/>
        <v>0.63270133029559994</v>
      </c>
      <c r="AC171" s="128" t="e">
        <f t="shared" si="70"/>
        <v>#REF!</v>
      </c>
    </row>
    <row r="172" spans="1:29" ht="50.1" customHeight="1">
      <c r="A172" s="169"/>
      <c r="B172" s="169"/>
      <c r="C172" s="172"/>
      <c r="D172" s="172"/>
      <c r="E172" s="131"/>
      <c r="F172" s="175"/>
      <c r="G172" s="178"/>
      <c r="H172" s="189"/>
      <c r="I172" s="163"/>
      <c r="J172" s="166"/>
      <c r="K172" s="62" t="s">
        <v>294</v>
      </c>
      <c r="L172" s="63">
        <v>13530</v>
      </c>
      <c r="M172" s="63">
        <v>8456</v>
      </c>
      <c r="N172" s="142" t="s">
        <v>684</v>
      </c>
      <c r="O172" s="127"/>
      <c r="P172" s="100"/>
      <c r="Q172" s="63">
        <f t="shared" si="66"/>
        <v>0</v>
      </c>
      <c r="R172" s="64"/>
      <c r="S172" s="67">
        <v>118</v>
      </c>
      <c r="T172" s="46"/>
      <c r="U172" s="106">
        <f>IF(EXACT(O172,Y172),M172,M172*(1-'Расчет ПРЕДЗАКАЗ'!$D$10))</f>
        <v>8286.8799999999992</v>
      </c>
      <c r="V172" s="106">
        <f t="shared" si="67"/>
        <v>0</v>
      </c>
      <c r="W172" s="106" t="e">
        <f>IF(EXACT(O172,Y172),M172,M172*(1-#REF!))</f>
        <v>#REF!</v>
      </c>
      <c r="X172" s="106" t="e">
        <f t="shared" si="68"/>
        <v>#REF!</v>
      </c>
      <c r="Y172" s="107" t="s">
        <v>72</v>
      </c>
      <c r="Z172" s="103">
        <f t="shared" si="64"/>
        <v>0</v>
      </c>
      <c r="AA172" s="103">
        <f t="shared" si="65"/>
        <v>0</v>
      </c>
      <c r="AB172" s="128">
        <f t="shared" si="69"/>
        <v>0.63270133029559994</v>
      </c>
      <c r="AC172" s="128" t="e">
        <f t="shared" si="70"/>
        <v>#REF!</v>
      </c>
    </row>
    <row r="173" spans="1:29" ht="50.1" customHeight="1">
      <c r="A173" s="169"/>
      <c r="B173" s="169"/>
      <c r="C173" s="172"/>
      <c r="D173" s="172"/>
      <c r="E173" s="131"/>
      <c r="F173" s="175"/>
      <c r="G173" s="178"/>
      <c r="H173" s="189"/>
      <c r="I173" s="163"/>
      <c r="J173" s="166"/>
      <c r="K173" s="62" t="s">
        <v>104</v>
      </c>
      <c r="L173" s="63">
        <v>13530</v>
      </c>
      <c r="M173" s="63">
        <v>8456</v>
      </c>
      <c r="N173" s="142" t="s">
        <v>685</v>
      </c>
      <c r="O173" s="127"/>
      <c r="P173" s="100"/>
      <c r="Q173" s="63">
        <f t="shared" si="66"/>
        <v>0</v>
      </c>
      <c r="R173" s="64"/>
      <c r="S173" s="67">
        <v>4</v>
      </c>
      <c r="T173" s="46"/>
      <c r="U173" s="106">
        <f>IF(EXACT(O173,Y173),M173,M173*(1-'Расчет ПРЕДЗАКАЗ'!$D$10))</f>
        <v>8286.8799999999992</v>
      </c>
      <c r="V173" s="106">
        <f t="shared" si="67"/>
        <v>0</v>
      </c>
      <c r="W173" s="106" t="e">
        <f>IF(EXACT(O173,Y173),M173,M173*(1-#REF!))</f>
        <v>#REF!</v>
      </c>
      <c r="X173" s="106" t="e">
        <f t="shared" si="68"/>
        <v>#REF!</v>
      </c>
      <c r="Y173" s="107" t="s">
        <v>72</v>
      </c>
      <c r="Z173" s="103">
        <f t="shared" si="64"/>
        <v>0</v>
      </c>
      <c r="AA173" s="103">
        <f t="shared" si="65"/>
        <v>0</v>
      </c>
      <c r="AB173" s="128">
        <f t="shared" si="69"/>
        <v>0.63270133029559994</v>
      </c>
      <c r="AC173" s="128" t="e">
        <f t="shared" si="70"/>
        <v>#REF!</v>
      </c>
    </row>
    <row r="174" spans="1:29" ht="50.1" customHeight="1">
      <c r="A174" s="169"/>
      <c r="B174" s="169"/>
      <c r="C174" s="172"/>
      <c r="D174" s="172"/>
      <c r="E174" s="131"/>
      <c r="F174" s="175"/>
      <c r="G174" s="178"/>
      <c r="H174" s="189"/>
      <c r="I174" s="163"/>
      <c r="J174" s="166"/>
      <c r="K174" s="62" t="s">
        <v>297</v>
      </c>
      <c r="L174" s="63">
        <v>13530</v>
      </c>
      <c r="M174" s="63">
        <v>8456</v>
      </c>
      <c r="N174" s="142" t="s">
        <v>686</v>
      </c>
      <c r="O174" s="127"/>
      <c r="P174" s="100"/>
      <c r="Q174" s="63">
        <f t="shared" si="66"/>
        <v>0</v>
      </c>
      <c r="R174" s="64"/>
      <c r="S174" s="67">
        <v>50</v>
      </c>
      <c r="T174" s="46"/>
      <c r="U174" s="106">
        <f>IF(EXACT(O174,Y174),M174,M174*(1-'Расчет ПРЕДЗАКАЗ'!$D$10))</f>
        <v>8286.8799999999992</v>
      </c>
      <c r="V174" s="106">
        <f t="shared" si="67"/>
        <v>0</v>
      </c>
      <c r="W174" s="106" t="e">
        <f>IF(EXACT(O174,Y174),M174,M174*(1-#REF!))</f>
        <v>#REF!</v>
      </c>
      <c r="X174" s="106" t="e">
        <f t="shared" si="68"/>
        <v>#REF!</v>
      </c>
      <c r="Y174" s="107" t="s">
        <v>72</v>
      </c>
      <c r="Z174" s="103">
        <f t="shared" si="64"/>
        <v>0</v>
      </c>
      <c r="AA174" s="103">
        <f t="shared" si="65"/>
        <v>0</v>
      </c>
      <c r="AB174" s="128">
        <f t="shared" si="69"/>
        <v>0.63270133029559994</v>
      </c>
      <c r="AC174" s="128" t="e">
        <f t="shared" si="70"/>
        <v>#REF!</v>
      </c>
    </row>
    <row r="175" spans="1:29" ht="50.1" customHeight="1">
      <c r="A175" s="169"/>
      <c r="B175" s="169"/>
      <c r="C175" s="172"/>
      <c r="D175" s="172"/>
      <c r="E175" s="131"/>
      <c r="F175" s="175"/>
      <c r="G175" s="178"/>
      <c r="H175" s="189"/>
      <c r="I175" s="163"/>
      <c r="J175" s="166"/>
      <c r="K175" s="62" t="s">
        <v>84</v>
      </c>
      <c r="L175" s="63">
        <v>13530</v>
      </c>
      <c r="M175" s="63">
        <v>8456</v>
      </c>
      <c r="N175" s="142" t="s">
        <v>687</v>
      </c>
      <c r="O175" s="127"/>
      <c r="P175" s="100"/>
      <c r="Q175" s="63">
        <f t="shared" si="66"/>
        <v>0</v>
      </c>
      <c r="R175" s="64"/>
      <c r="S175" s="67">
        <v>9</v>
      </c>
      <c r="T175" s="46"/>
      <c r="U175" s="106">
        <f>IF(EXACT(O175,Y175),M175,M175*(1-'Расчет ПРЕДЗАКАЗ'!$D$10))</f>
        <v>8286.8799999999992</v>
      </c>
      <c r="V175" s="106">
        <f t="shared" si="67"/>
        <v>0</v>
      </c>
      <c r="W175" s="106" t="e">
        <f>IF(EXACT(O175,Y175),M175,M175*(1-#REF!))</f>
        <v>#REF!</v>
      </c>
      <c r="X175" s="106" t="e">
        <f t="shared" si="68"/>
        <v>#REF!</v>
      </c>
      <c r="Y175" s="107" t="s">
        <v>72</v>
      </c>
      <c r="Z175" s="103">
        <f t="shared" si="64"/>
        <v>0</v>
      </c>
      <c r="AA175" s="103">
        <f t="shared" si="65"/>
        <v>0</v>
      </c>
      <c r="AB175" s="128">
        <f t="shared" si="69"/>
        <v>0.63270133029559994</v>
      </c>
      <c r="AC175" s="128" t="e">
        <f t="shared" si="70"/>
        <v>#REF!</v>
      </c>
    </row>
    <row r="176" spans="1:29" ht="50.1" customHeight="1">
      <c r="A176" s="169"/>
      <c r="B176" s="169"/>
      <c r="C176" s="172"/>
      <c r="D176" s="172"/>
      <c r="E176" s="131"/>
      <c r="F176" s="175"/>
      <c r="G176" s="178"/>
      <c r="H176" s="189"/>
      <c r="I176" s="163"/>
      <c r="J176" s="166"/>
      <c r="K176" s="62" t="s">
        <v>86</v>
      </c>
      <c r="L176" s="63">
        <v>13530</v>
      </c>
      <c r="M176" s="63">
        <v>8456</v>
      </c>
      <c r="N176" s="142" t="s">
        <v>688</v>
      </c>
      <c r="O176" s="127"/>
      <c r="P176" s="100"/>
      <c r="Q176" s="63">
        <f t="shared" si="66"/>
        <v>0</v>
      </c>
      <c r="R176" s="64"/>
      <c r="S176" s="67">
        <v>5</v>
      </c>
      <c r="T176" s="46"/>
      <c r="U176" s="106">
        <f>IF(EXACT(O176,Y176),M176,M176*(1-'Расчет ПРЕДЗАКАЗ'!$D$10))</f>
        <v>8286.8799999999992</v>
      </c>
      <c r="V176" s="106">
        <f t="shared" si="67"/>
        <v>0</v>
      </c>
      <c r="W176" s="106" t="e">
        <f>IF(EXACT(O176,Y176),M176,M176*(1-#REF!))</f>
        <v>#REF!</v>
      </c>
      <c r="X176" s="106" t="e">
        <f t="shared" si="68"/>
        <v>#REF!</v>
      </c>
      <c r="Y176" s="107" t="s">
        <v>72</v>
      </c>
      <c r="Z176" s="103">
        <f t="shared" si="64"/>
        <v>0</v>
      </c>
      <c r="AA176" s="103">
        <f t="shared" si="65"/>
        <v>0</v>
      </c>
      <c r="AB176" s="128">
        <f t="shared" si="69"/>
        <v>0.63270133029559994</v>
      </c>
      <c r="AC176" s="128" t="e">
        <f t="shared" si="70"/>
        <v>#REF!</v>
      </c>
    </row>
    <row r="177" spans="1:29" ht="50.1" customHeight="1">
      <c r="A177" s="169"/>
      <c r="B177" s="169"/>
      <c r="C177" s="172"/>
      <c r="D177" s="172"/>
      <c r="E177" s="131"/>
      <c r="F177" s="175"/>
      <c r="G177" s="178"/>
      <c r="H177" s="189"/>
      <c r="I177" s="163"/>
      <c r="J177" s="166"/>
      <c r="K177" s="62"/>
      <c r="L177" s="63"/>
      <c r="M177" s="63"/>
      <c r="N177" s="121"/>
      <c r="O177" s="127"/>
      <c r="P177" s="100"/>
      <c r="Q177" s="63">
        <f t="shared" si="66"/>
        <v>0</v>
      </c>
      <c r="R177" s="65"/>
      <c r="S177" s="67"/>
      <c r="T177" s="40"/>
      <c r="U177" s="106">
        <f>IF(EXACT(O177,Y177),M177,M177*(1-'Расчет ПРЕДЗАКАЗ'!$D$10))</f>
        <v>0</v>
      </c>
      <c r="V177" s="106">
        <f t="shared" si="67"/>
        <v>0</v>
      </c>
      <c r="W177" s="106" t="e">
        <f>IF(EXACT(O177,Y177),M177,M177*(1-#REF!))</f>
        <v>#REF!</v>
      </c>
      <c r="X177" s="106" t="e">
        <f t="shared" si="68"/>
        <v>#REF!</v>
      </c>
      <c r="Y177" s="107" t="s">
        <v>72</v>
      </c>
      <c r="Z177" s="103">
        <f t="shared" si="64"/>
        <v>0</v>
      </c>
      <c r="AA177" s="103">
        <f t="shared" si="65"/>
        <v>0</v>
      </c>
      <c r="AB177" s="128" t="str">
        <f t="shared" si="69"/>
        <v/>
      </c>
      <c r="AC177" s="128" t="e">
        <f t="shared" si="70"/>
        <v>#REF!</v>
      </c>
    </row>
    <row r="178" spans="1:29" ht="50.1" customHeight="1">
      <c r="A178" s="169"/>
      <c r="B178" s="169"/>
      <c r="C178" s="172"/>
      <c r="D178" s="172"/>
      <c r="E178" s="131"/>
      <c r="F178" s="175"/>
      <c r="G178" s="178"/>
      <c r="H178" s="189"/>
      <c r="I178" s="163"/>
      <c r="J178" s="166"/>
      <c r="K178" s="62"/>
      <c r="L178" s="63"/>
      <c r="M178" s="63"/>
      <c r="N178" s="121"/>
      <c r="O178" s="127"/>
      <c r="P178" s="100"/>
      <c r="Q178" s="63">
        <f t="shared" si="66"/>
        <v>0</v>
      </c>
      <c r="R178" s="65"/>
      <c r="S178" s="67"/>
      <c r="T178" s="40"/>
      <c r="U178" s="106">
        <f>IF(EXACT(O178,Y178),M178,M178*(1-'Расчет ПРЕДЗАКАЗ'!$D$10))</f>
        <v>0</v>
      </c>
      <c r="V178" s="106">
        <f t="shared" si="67"/>
        <v>0</v>
      </c>
      <c r="W178" s="106" t="e">
        <f>IF(EXACT(O178,Y178),M178,M178*(1-#REF!))</f>
        <v>#REF!</v>
      </c>
      <c r="X178" s="106" t="e">
        <f t="shared" si="68"/>
        <v>#REF!</v>
      </c>
      <c r="Y178" s="107" t="s">
        <v>72</v>
      </c>
      <c r="Z178" s="103">
        <f t="shared" si="64"/>
        <v>0</v>
      </c>
      <c r="AA178" s="103">
        <f t="shared" si="65"/>
        <v>0</v>
      </c>
      <c r="AB178" s="128" t="str">
        <f t="shared" si="69"/>
        <v/>
      </c>
      <c r="AC178" s="128" t="e">
        <f t="shared" si="70"/>
        <v>#REF!</v>
      </c>
    </row>
    <row r="179" spans="1:29" ht="50.1" customHeight="1">
      <c r="A179" s="169"/>
      <c r="B179" s="169"/>
      <c r="C179" s="172"/>
      <c r="D179" s="172"/>
      <c r="E179" s="131"/>
      <c r="F179" s="175"/>
      <c r="G179" s="178"/>
      <c r="H179" s="189"/>
      <c r="I179" s="163"/>
      <c r="J179" s="166"/>
      <c r="K179" s="62"/>
      <c r="L179" s="63"/>
      <c r="M179" s="63"/>
      <c r="N179" s="121"/>
      <c r="O179" s="127"/>
      <c r="P179" s="100"/>
      <c r="Q179" s="63">
        <f t="shared" si="66"/>
        <v>0</v>
      </c>
      <c r="R179" s="65"/>
      <c r="S179" s="67"/>
      <c r="T179" s="40"/>
      <c r="U179" s="106">
        <f>IF(EXACT(O179,Y179),M179,M179*(1-'Расчет ПРЕДЗАКАЗ'!$D$10))</f>
        <v>0</v>
      </c>
      <c r="V179" s="106">
        <f t="shared" si="67"/>
        <v>0</v>
      </c>
      <c r="W179" s="106" t="e">
        <f>IF(EXACT(O179,Y179),M179,M179*(1-#REF!))</f>
        <v>#REF!</v>
      </c>
      <c r="X179" s="106" t="e">
        <f t="shared" si="68"/>
        <v>#REF!</v>
      </c>
      <c r="Y179" s="107" t="s">
        <v>72</v>
      </c>
      <c r="Z179" s="103">
        <f t="shared" si="64"/>
        <v>0</v>
      </c>
      <c r="AA179" s="103">
        <f t="shared" si="65"/>
        <v>0</v>
      </c>
      <c r="AB179" s="128" t="str">
        <f t="shared" si="69"/>
        <v/>
      </c>
      <c r="AC179" s="128" t="e">
        <f t="shared" si="70"/>
        <v>#REF!</v>
      </c>
    </row>
    <row r="180" spans="1:29" ht="50.1" customHeight="1">
      <c r="A180" s="169"/>
      <c r="B180" s="169"/>
      <c r="C180" s="172"/>
      <c r="D180" s="172"/>
      <c r="E180" s="131"/>
      <c r="F180" s="175"/>
      <c r="G180" s="178"/>
      <c r="H180" s="189"/>
      <c r="I180" s="163"/>
      <c r="J180" s="166"/>
      <c r="K180" s="62"/>
      <c r="L180" s="63"/>
      <c r="M180" s="63"/>
      <c r="N180" s="121"/>
      <c r="O180" s="127"/>
      <c r="P180" s="100"/>
      <c r="Q180" s="63">
        <f t="shared" si="66"/>
        <v>0</v>
      </c>
      <c r="R180" s="65"/>
      <c r="S180" s="67"/>
      <c r="T180" s="40"/>
      <c r="U180" s="106">
        <f>IF(EXACT(O180,Y180),M180,M180*(1-'Расчет ПРЕДЗАКАЗ'!$D$10))</f>
        <v>0</v>
      </c>
      <c r="V180" s="106">
        <f t="shared" si="67"/>
        <v>0</v>
      </c>
      <c r="W180" s="106" t="e">
        <f>IF(EXACT(O180,Y180),M180,M180*(1-#REF!))</f>
        <v>#REF!</v>
      </c>
      <c r="X180" s="106" t="e">
        <f t="shared" si="68"/>
        <v>#REF!</v>
      </c>
      <c r="Y180" s="107" t="s">
        <v>72</v>
      </c>
      <c r="Z180" s="103">
        <f t="shared" si="64"/>
        <v>0</v>
      </c>
      <c r="AA180" s="103">
        <f t="shared" si="65"/>
        <v>0</v>
      </c>
      <c r="AB180" s="128" t="str">
        <f t="shared" si="69"/>
        <v/>
      </c>
      <c r="AC180" s="128" t="e">
        <f t="shared" si="70"/>
        <v>#REF!</v>
      </c>
    </row>
    <row r="181" spans="1:29" ht="50.1" customHeight="1">
      <c r="A181" s="169"/>
      <c r="B181" s="169"/>
      <c r="C181" s="172"/>
      <c r="D181" s="172"/>
      <c r="E181" s="131"/>
      <c r="F181" s="175"/>
      <c r="G181" s="178"/>
      <c r="H181" s="189"/>
      <c r="I181" s="163"/>
      <c r="J181" s="166"/>
      <c r="K181" s="62"/>
      <c r="L181" s="63"/>
      <c r="M181" s="63"/>
      <c r="N181" s="121"/>
      <c r="O181" s="127"/>
      <c r="P181" s="100"/>
      <c r="Q181" s="63">
        <f t="shared" si="66"/>
        <v>0</v>
      </c>
      <c r="R181" s="65"/>
      <c r="S181" s="67"/>
      <c r="T181" s="40"/>
      <c r="U181" s="106">
        <f>IF(EXACT(O181,Y181),M181,M181*(1-'Расчет ПРЕДЗАКАЗ'!$D$10))</f>
        <v>0</v>
      </c>
      <c r="V181" s="106">
        <f t="shared" si="67"/>
        <v>0</v>
      </c>
      <c r="W181" s="106" t="e">
        <f>IF(EXACT(O181,Y181),M181,M181*(1-#REF!))</f>
        <v>#REF!</v>
      </c>
      <c r="X181" s="106" t="e">
        <f t="shared" si="68"/>
        <v>#REF!</v>
      </c>
      <c r="Y181" s="107" t="s">
        <v>72</v>
      </c>
      <c r="Z181" s="103">
        <f t="shared" si="64"/>
        <v>0</v>
      </c>
      <c r="AA181" s="103">
        <f t="shared" si="65"/>
        <v>0</v>
      </c>
      <c r="AB181" s="128" t="str">
        <f t="shared" si="69"/>
        <v/>
      </c>
      <c r="AC181" s="128" t="e">
        <f t="shared" si="70"/>
        <v>#REF!</v>
      </c>
    </row>
    <row r="182" spans="1:29" ht="50.1" customHeight="1">
      <c r="A182" s="170"/>
      <c r="B182" s="170"/>
      <c r="C182" s="173"/>
      <c r="D182" s="173"/>
      <c r="E182" s="132"/>
      <c r="F182" s="176"/>
      <c r="G182" s="179"/>
      <c r="H182" s="190"/>
      <c r="I182" s="164"/>
      <c r="J182" s="167"/>
      <c r="K182" s="62"/>
      <c r="L182" s="63"/>
      <c r="M182" s="63"/>
      <c r="N182" s="121"/>
      <c r="O182" s="127"/>
      <c r="P182" s="100"/>
      <c r="Q182" s="63">
        <f t="shared" si="66"/>
        <v>0</v>
      </c>
      <c r="R182" s="65"/>
      <c r="S182" s="64"/>
      <c r="T182" s="40"/>
      <c r="U182" s="106">
        <f>IF(EXACT(O182,Y182),M182,M182*(1-'Расчет ПРЕДЗАКАЗ'!$D$10))</f>
        <v>0</v>
      </c>
      <c r="V182" s="106">
        <f t="shared" si="67"/>
        <v>0</v>
      </c>
      <c r="W182" s="106" t="e">
        <f>IF(EXACT(O182,Y182),M182,M182*(1-#REF!))</f>
        <v>#REF!</v>
      </c>
      <c r="X182" s="106" t="e">
        <f t="shared" si="68"/>
        <v>#REF!</v>
      </c>
      <c r="Y182" s="107" t="s">
        <v>72</v>
      </c>
      <c r="Z182" s="103">
        <f t="shared" si="64"/>
        <v>0</v>
      </c>
      <c r="AA182" s="103">
        <f t="shared" si="65"/>
        <v>0</v>
      </c>
      <c r="AB182" s="128" t="str">
        <f t="shared" si="69"/>
        <v/>
      </c>
      <c r="AC182" s="128" t="e">
        <f t="shared" si="70"/>
        <v>#REF!</v>
      </c>
    </row>
    <row r="183" spans="1:29" ht="11.25" customHeight="1" thickBot="1"/>
    <row r="184" spans="1:29" ht="50.1" customHeight="1">
      <c r="A184" s="168">
        <v>63</v>
      </c>
      <c r="B184" s="168" t="s">
        <v>689</v>
      </c>
      <c r="C184" s="171" t="s">
        <v>690</v>
      </c>
      <c r="D184" s="171" t="s">
        <v>77</v>
      </c>
      <c r="E184" s="131"/>
      <c r="F184" s="193" t="s">
        <v>691</v>
      </c>
      <c r="G184" s="177" t="s">
        <v>121</v>
      </c>
      <c r="H184" s="162" t="s">
        <v>692</v>
      </c>
      <c r="I184" s="194" t="s">
        <v>693</v>
      </c>
      <c r="J184" s="165" t="s">
        <v>19</v>
      </c>
      <c r="K184" s="62" t="s">
        <v>82</v>
      </c>
      <c r="L184" s="63">
        <v>20580</v>
      </c>
      <c r="M184" s="63">
        <v>12863</v>
      </c>
      <c r="N184" s="142" t="s">
        <v>694</v>
      </c>
      <c r="O184" s="127"/>
      <c r="P184" s="100"/>
      <c r="Q184" s="63">
        <f>P184*M184</f>
        <v>0</v>
      </c>
      <c r="R184" s="64"/>
      <c r="S184" s="67">
        <v>224</v>
      </c>
      <c r="T184" s="46"/>
      <c r="U184" s="106">
        <f>IF(EXACT(O184,Y184),M184,M184*(1-'Расчет ПРЕДЗАКАЗ'!$D$10))</f>
        <v>12605.74</v>
      </c>
      <c r="V184" s="106">
        <f>P184*U184</f>
        <v>0</v>
      </c>
      <c r="W184" s="106" t="e">
        <f>IF(EXACT(O184,Y184),M184,M184*(1-#REF!))</f>
        <v>#REF!</v>
      </c>
      <c r="X184" s="106" t="e">
        <f>P184*W184</f>
        <v>#REF!</v>
      </c>
      <c r="Y184" s="107" t="s">
        <v>72</v>
      </c>
      <c r="Z184" s="103">
        <f t="shared" ref="Z184:Z198" si="71">IF(EXACT(O184,Y184),Q184,0)</f>
        <v>0</v>
      </c>
      <c r="AA184" s="103">
        <f t="shared" ref="AA184:AA198" si="72">IF(Z184=0,Q184,0)</f>
        <v>0</v>
      </c>
      <c r="AB184" s="128">
        <f>IF(U184=0,"",L184/U184-1)</f>
        <v>0.63258959807198956</v>
      </c>
      <c r="AC184" s="128" t="e">
        <f>IF(W184=0,"",L184/W184-1)</f>
        <v>#REF!</v>
      </c>
    </row>
    <row r="185" spans="1:29" ht="50.1" customHeight="1">
      <c r="A185" s="169"/>
      <c r="B185" s="169"/>
      <c r="C185" s="172"/>
      <c r="D185" s="172"/>
      <c r="E185" s="131"/>
      <c r="F185" s="175"/>
      <c r="G185" s="178"/>
      <c r="H185" s="189"/>
      <c r="I185" s="163"/>
      <c r="J185" s="166"/>
      <c r="K185" s="62" t="s">
        <v>104</v>
      </c>
      <c r="L185" s="63">
        <v>20580</v>
      </c>
      <c r="M185" s="63">
        <v>12863</v>
      </c>
      <c r="N185" s="142" t="s">
        <v>695</v>
      </c>
      <c r="O185" s="127"/>
      <c r="P185" s="100"/>
      <c r="Q185" s="63">
        <f t="shared" ref="Q185:Q198" si="73">P185*M185</f>
        <v>0</v>
      </c>
      <c r="R185" s="64"/>
      <c r="S185" s="67">
        <v>251</v>
      </c>
      <c r="T185" s="46"/>
      <c r="U185" s="106">
        <f>IF(EXACT(O185,Y185),M185,M185*(1-'Расчет ПРЕДЗАКАЗ'!$D$10))</f>
        <v>12605.74</v>
      </c>
      <c r="V185" s="106">
        <f t="shared" ref="V185:V198" si="74">P185*U185</f>
        <v>0</v>
      </c>
      <c r="W185" s="106" t="e">
        <f>IF(EXACT(O185,Y185),M185,M185*(1-#REF!))</f>
        <v>#REF!</v>
      </c>
      <c r="X185" s="106" t="e">
        <f t="shared" ref="X185:X198" si="75">P185*W185</f>
        <v>#REF!</v>
      </c>
      <c r="Y185" s="107" t="s">
        <v>72</v>
      </c>
      <c r="Z185" s="103">
        <f t="shared" si="71"/>
        <v>0</v>
      </c>
      <c r="AA185" s="103">
        <f t="shared" si="72"/>
        <v>0</v>
      </c>
      <c r="AB185" s="128">
        <f t="shared" ref="AB185:AB198" si="76">IF(U185=0,"",L185/U185-1)</f>
        <v>0.63258959807198956</v>
      </c>
      <c r="AC185" s="128" t="e">
        <f t="shared" ref="AC185:AC198" si="77">IF(W185=0,"",L185/W185-1)</f>
        <v>#REF!</v>
      </c>
    </row>
    <row r="186" spans="1:29" ht="50.1" customHeight="1">
      <c r="A186" s="169"/>
      <c r="B186" s="169"/>
      <c r="C186" s="172"/>
      <c r="D186" s="172"/>
      <c r="E186" s="131"/>
      <c r="F186" s="175"/>
      <c r="G186" s="178"/>
      <c r="H186" s="189"/>
      <c r="I186" s="163"/>
      <c r="J186" s="166"/>
      <c r="K186" s="62" t="s">
        <v>134</v>
      </c>
      <c r="L186" s="63">
        <v>20580</v>
      </c>
      <c r="M186" s="63">
        <v>12863</v>
      </c>
      <c r="N186" s="142" t="s">
        <v>696</v>
      </c>
      <c r="O186" s="127"/>
      <c r="P186" s="100"/>
      <c r="Q186" s="63">
        <f t="shared" si="73"/>
        <v>0</v>
      </c>
      <c r="R186" s="64"/>
      <c r="S186" s="67">
        <v>219</v>
      </c>
      <c r="T186" s="46"/>
      <c r="U186" s="106">
        <f>IF(EXACT(O186,Y186),M186,M186*(1-'Расчет ПРЕДЗАКАЗ'!$D$10))</f>
        <v>12605.74</v>
      </c>
      <c r="V186" s="106">
        <f t="shared" si="74"/>
        <v>0</v>
      </c>
      <c r="W186" s="106" t="e">
        <f>IF(EXACT(O186,Y186),M186,M186*(1-#REF!))</f>
        <v>#REF!</v>
      </c>
      <c r="X186" s="106" t="e">
        <f t="shared" si="75"/>
        <v>#REF!</v>
      </c>
      <c r="Y186" s="107" t="s">
        <v>72</v>
      </c>
      <c r="Z186" s="103">
        <f t="shared" si="71"/>
        <v>0</v>
      </c>
      <c r="AA186" s="103">
        <f t="shared" si="72"/>
        <v>0</v>
      </c>
      <c r="AB186" s="128">
        <f t="shared" si="76"/>
        <v>0.63258959807198956</v>
      </c>
      <c r="AC186" s="128" t="e">
        <f t="shared" si="77"/>
        <v>#REF!</v>
      </c>
    </row>
    <row r="187" spans="1:29" ht="50.1" customHeight="1">
      <c r="A187" s="169"/>
      <c r="B187" s="169"/>
      <c r="C187" s="172"/>
      <c r="D187" s="172"/>
      <c r="E187" s="131"/>
      <c r="F187" s="175"/>
      <c r="G187" s="178"/>
      <c r="H187" s="189"/>
      <c r="I187" s="163"/>
      <c r="J187" s="166"/>
      <c r="K187" s="62" t="s">
        <v>137</v>
      </c>
      <c r="L187" s="63">
        <v>20580</v>
      </c>
      <c r="M187" s="63">
        <v>12863</v>
      </c>
      <c r="N187" s="142" t="s">
        <v>697</v>
      </c>
      <c r="O187" s="127"/>
      <c r="P187" s="100"/>
      <c r="Q187" s="63">
        <f t="shared" si="73"/>
        <v>0</v>
      </c>
      <c r="R187" s="64"/>
      <c r="S187" s="67">
        <v>2</v>
      </c>
      <c r="T187" s="46"/>
      <c r="U187" s="106">
        <f>IF(EXACT(O187,Y187),M187,M187*(1-'Расчет ПРЕДЗАКАЗ'!$D$10))</f>
        <v>12605.74</v>
      </c>
      <c r="V187" s="106">
        <f t="shared" si="74"/>
        <v>0</v>
      </c>
      <c r="W187" s="106" t="e">
        <f>IF(EXACT(O187,Y187),M187,M187*(1-#REF!))</f>
        <v>#REF!</v>
      </c>
      <c r="X187" s="106" t="e">
        <f t="shared" si="75"/>
        <v>#REF!</v>
      </c>
      <c r="Y187" s="107" t="s">
        <v>72</v>
      </c>
      <c r="Z187" s="103">
        <f t="shared" si="71"/>
        <v>0</v>
      </c>
      <c r="AA187" s="103">
        <f t="shared" si="72"/>
        <v>0</v>
      </c>
      <c r="AB187" s="128">
        <f t="shared" si="76"/>
        <v>0.63258959807198956</v>
      </c>
      <c r="AC187" s="128" t="e">
        <f t="shared" si="77"/>
        <v>#REF!</v>
      </c>
    </row>
    <row r="188" spans="1:29" ht="50.1" customHeight="1">
      <c r="A188" s="169"/>
      <c r="B188" s="169"/>
      <c r="C188" s="172"/>
      <c r="D188" s="172"/>
      <c r="E188" s="131"/>
      <c r="F188" s="175"/>
      <c r="G188" s="178"/>
      <c r="H188" s="189"/>
      <c r="I188" s="163"/>
      <c r="J188" s="166"/>
      <c r="K188" s="62" t="s">
        <v>86</v>
      </c>
      <c r="L188" s="63">
        <v>20580</v>
      </c>
      <c r="M188" s="63">
        <v>12863</v>
      </c>
      <c r="N188" s="142" t="s">
        <v>698</v>
      </c>
      <c r="O188" s="127"/>
      <c r="P188" s="100"/>
      <c r="Q188" s="63">
        <f t="shared" si="73"/>
        <v>0</v>
      </c>
      <c r="R188" s="64"/>
      <c r="S188" s="67">
        <v>99</v>
      </c>
      <c r="T188" s="46"/>
      <c r="U188" s="106">
        <f>IF(EXACT(O188,Y188),M188,M188*(1-'Расчет ПРЕДЗАКАЗ'!$D$10))</f>
        <v>12605.74</v>
      </c>
      <c r="V188" s="106">
        <f t="shared" si="74"/>
        <v>0</v>
      </c>
      <c r="W188" s="106" t="e">
        <f>IF(EXACT(O188,Y188),M188,M188*(1-#REF!))</f>
        <v>#REF!</v>
      </c>
      <c r="X188" s="106" t="e">
        <f t="shared" si="75"/>
        <v>#REF!</v>
      </c>
      <c r="Y188" s="107" t="s">
        <v>72</v>
      </c>
      <c r="Z188" s="103">
        <f t="shared" si="71"/>
        <v>0</v>
      </c>
      <c r="AA188" s="103">
        <f t="shared" si="72"/>
        <v>0</v>
      </c>
      <c r="AB188" s="128">
        <f t="shared" si="76"/>
        <v>0.63258959807198956</v>
      </c>
      <c r="AC188" s="128" t="e">
        <f t="shared" si="77"/>
        <v>#REF!</v>
      </c>
    </row>
    <row r="189" spans="1:29" ht="50.1" customHeight="1">
      <c r="A189" s="169"/>
      <c r="B189" s="169"/>
      <c r="C189" s="172"/>
      <c r="D189" s="172"/>
      <c r="E189" s="131"/>
      <c r="F189" s="175"/>
      <c r="G189" s="178"/>
      <c r="H189" s="189"/>
      <c r="I189" s="163"/>
      <c r="J189" s="166"/>
      <c r="K189" s="62" t="s">
        <v>142</v>
      </c>
      <c r="L189" s="63">
        <v>20580</v>
      </c>
      <c r="M189" s="63">
        <v>12863</v>
      </c>
      <c r="N189" s="142" t="s">
        <v>699</v>
      </c>
      <c r="O189" s="127"/>
      <c r="P189" s="100"/>
      <c r="Q189" s="63">
        <f t="shared" si="73"/>
        <v>0</v>
      </c>
      <c r="R189" s="64"/>
      <c r="S189" s="67">
        <v>119</v>
      </c>
      <c r="T189" s="46"/>
      <c r="U189" s="106">
        <f>IF(EXACT(O189,Y189),M189,M189*(1-'Расчет ПРЕДЗАКАЗ'!$D$10))</f>
        <v>12605.74</v>
      </c>
      <c r="V189" s="106">
        <f t="shared" si="74"/>
        <v>0</v>
      </c>
      <c r="W189" s="106" t="e">
        <f>IF(EXACT(O189,Y189),M189,M189*(1-#REF!))</f>
        <v>#REF!</v>
      </c>
      <c r="X189" s="106" t="e">
        <f t="shared" si="75"/>
        <v>#REF!</v>
      </c>
      <c r="Y189" s="107" t="s">
        <v>72</v>
      </c>
      <c r="Z189" s="103">
        <f t="shared" si="71"/>
        <v>0</v>
      </c>
      <c r="AA189" s="103">
        <f t="shared" si="72"/>
        <v>0</v>
      </c>
      <c r="AB189" s="128">
        <f t="shared" si="76"/>
        <v>0.63258959807198956</v>
      </c>
      <c r="AC189" s="128" t="e">
        <f t="shared" si="77"/>
        <v>#REF!</v>
      </c>
    </row>
    <row r="190" spans="1:29" ht="50.1" customHeight="1">
      <c r="A190" s="169"/>
      <c r="B190" s="169"/>
      <c r="C190" s="172"/>
      <c r="D190" s="172"/>
      <c r="E190" s="131"/>
      <c r="F190" s="175"/>
      <c r="G190" s="178"/>
      <c r="H190" s="189"/>
      <c r="I190" s="163"/>
      <c r="J190" s="166"/>
      <c r="K190" s="62"/>
      <c r="L190" s="63"/>
      <c r="M190" s="63"/>
      <c r="N190" s="142"/>
      <c r="O190" s="127"/>
      <c r="P190" s="100"/>
      <c r="Q190" s="63">
        <f t="shared" si="73"/>
        <v>0</v>
      </c>
      <c r="R190" s="64"/>
      <c r="S190" s="67"/>
      <c r="T190" s="46"/>
      <c r="U190" s="106">
        <f>IF(EXACT(O190,Y190),M190,M190*(1-'Расчет ПРЕДЗАКАЗ'!$D$10))</f>
        <v>0</v>
      </c>
      <c r="V190" s="106">
        <f t="shared" si="74"/>
        <v>0</v>
      </c>
      <c r="W190" s="106" t="e">
        <f>IF(EXACT(O190,Y190),M190,M190*(1-#REF!))</f>
        <v>#REF!</v>
      </c>
      <c r="X190" s="106" t="e">
        <f t="shared" si="75"/>
        <v>#REF!</v>
      </c>
      <c r="Y190" s="107" t="s">
        <v>72</v>
      </c>
      <c r="Z190" s="103">
        <f t="shared" si="71"/>
        <v>0</v>
      </c>
      <c r="AA190" s="103">
        <f t="shared" si="72"/>
        <v>0</v>
      </c>
      <c r="AB190" s="128" t="str">
        <f t="shared" si="76"/>
        <v/>
      </c>
      <c r="AC190" s="128" t="e">
        <f t="shared" si="77"/>
        <v>#REF!</v>
      </c>
    </row>
    <row r="191" spans="1:29" ht="50.1" customHeight="1">
      <c r="A191" s="169"/>
      <c r="B191" s="169"/>
      <c r="C191" s="172"/>
      <c r="D191" s="172"/>
      <c r="E191" s="131"/>
      <c r="F191" s="175"/>
      <c r="G191" s="178"/>
      <c r="H191" s="189"/>
      <c r="I191" s="163"/>
      <c r="J191" s="166"/>
      <c r="K191" s="62"/>
      <c r="L191" s="63"/>
      <c r="M191" s="63"/>
      <c r="N191" s="142"/>
      <c r="O191" s="127"/>
      <c r="P191" s="100"/>
      <c r="Q191" s="63">
        <f t="shared" si="73"/>
        <v>0</v>
      </c>
      <c r="R191" s="64"/>
      <c r="S191" s="67"/>
      <c r="T191" s="46"/>
      <c r="U191" s="106">
        <f>IF(EXACT(O191,Y191),M191,M191*(1-'Расчет ПРЕДЗАКАЗ'!$D$10))</f>
        <v>0</v>
      </c>
      <c r="V191" s="106">
        <f t="shared" si="74"/>
        <v>0</v>
      </c>
      <c r="W191" s="106" t="e">
        <f>IF(EXACT(O191,Y191),M191,M191*(1-#REF!))</f>
        <v>#REF!</v>
      </c>
      <c r="X191" s="106" t="e">
        <f t="shared" si="75"/>
        <v>#REF!</v>
      </c>
      <c r="Y191" s="107" t="s">
        <v>72</v>
      </c>
      <c r="Z191" s="103">
        <f t="shared" si="71"/>
        <v>0</v>
      </c>
      <c r="AA191" s="103">
        <f t="shared" si="72"/>
        <v>0</v>
      </c>
      <c r="AB191" s="128" t="str">
        <f t="shared" si="76"/>
        <v/>
      </c>
      <c r="AC191" s="128" t="e">
        <f t="shared" si="77"/>
        <v>#REF!</v>
      </c>
    </row>
    <row r="192" spans="1:29" ht="50.1" customHeight="1">
      <c r="A192" s="169"/>
      <c r="B192" s="169"/>
      <c r="C192" s="172"/>
      <c r="D192" s="172"/>
      <c r="E192" s="131"/>
      <c r="F192" s="175"/>
      <c r="G192" s="178"/>
      <c r="H192" s="189"/>
      <c r="I192" s="163"/>
      <c r="J192" s="166"/>
      <c r="K192" s="62"/>
      <c r="L192" s="63"/>
      <c r="M192" s="63"/>
      <c r="N192" s="142"/>
      <c r="O192" s="127"/>
      <c r="P192" s="100"/>
      <c r="Q192" s="63">
        <f t="shared" si="73"/>
        <v>0</v>
      </c>
      <c r="R192" s="64"/>
      <c r="S192" s="67"/>
      <c r="T192" s="46"/>
      <c r="U192" s="106">
        <f>IF(EXACT(O192,Y192),M192,M192*(1-'Расчет ПРЕДЗАКАЗ'!$D$10))</f>
        <v>0</v>
      </c>
      <c r="V192" s="106">
        <f t="shared" si="74"/>
        <v>0</v>
      </c>
      <c r="W192" s="106" t="e">
        <f>IF(EXACT(O192,Y192),M192,M192*(1-#REF!))</f>
        <v>#REF!</v>
      </c>
      <c r="X192" s="106" t="e">
        <f t="shared" si="75"/>
        <v>#REF!</v>
      </c>
      <c r="Y192" s="107" t="s">
        <v>72</v>
      </c>
      <c r="Z192" s="103">
        <f t="shared" si="71"/>
        <v>0</v>
      </c>
      <c r="AA192" s="103">
        <f t="shared" si="72"/>
        <v>0</v>
      </c>
      <c r="AB192" s="128" t="str">
        <f t="shared" si="76"/>
        <v/>
      </c>
      <c r="AC192" s="128" t="e">
        <f t="shared" si="77"/>
        <v>#REF!</v>
      </c>
    </row>
    <row r="193" spans="1:29" ht="50.1" customHeight="1">
      <c r="A193" s="169"/>
      <c r="B193" s="169"/>
      <c r="C193" s="172"/>
      <c r="D193" s="172"/>
      <c r="E193" s="131"/>
      <c r="F193" s="175"/>
      <c r="G193" s="178"/>
      <c r="H193" s="189"/>
      <c r="I193" s="163"/>
      <c r="J193" s="166"/>
      <c r="K193" s="62"/>
      <c r="L193" s="63"/>
      <c r="M193" s="63"/>
      <c r="N193" s="121"/>
      <c r="O193" s="127"/>
      <c r="P193" s="100"/>
      <c r="Q193" s="63">
        <f t="shared" si="73"/>
        <v>0</v>
      </c>
      <c r="R193" s="65"/>
      <c r="S193" s="67"/>
      <c r="T193" s="40"/>
      <c r="U193" s="106">
        <f>IF(EXACT(O193,Y193),M193,M193*(1-'Расчет ПРЕДЗАКАЗ'!$D$10))</f>
        <v>0</v>
      </c>
      <c r="V193" s="106">
        <f t="shared" si="74"/>
        <v>0</v>
      </c>
      <c r="W193" s="106" t="e">
        <f>IF(EXACT(O193,Y193),M193,M193*(1-#REF!))</f>
        <v>#REF!</v>
      </c>
      <c r="X193" s="106" t="e">
        <f t="shared" si="75"/>
        <v>#REF!</v>
      </c>
      <c r="Y193" s="107" t="s">
        <v>72</v>
      </c>
      <c r="Z193" s="103">
        <f t="shared" si="71"/>
        <v>0</v>
      </c>
      <c r="AA193" s="103">
        <f t="shared" si="72"/>
        <v>0</v>
      </c>
      <c r="AB193" s="128" t="str">
        <f t="shared" si="76"/>
        <v/>
      </c>
      <c r="AC193" s="128" t="e">
        <f t="shared" si="77"/>
        <v>#REF!</v>
      </c>
    </row>
    <row r="194" spans="1:29" ht="50.1" customHeight="1">
      <c r="A194" s="169"/>
      <c r="B194" s="169"/>
      <c r="C194" s="172"/>
      <c r="D194" s="172"/>
      <c r="E194" s="131"/>
      <c r="F194" s="175"/>
      <c r="G194" s="178"/>
      <c r="H194" s="189"/>
      <c r="I194" s="163"/>
      <c r="J194" s="166"/>
      <c r="K194" s="62"/>
      <c r="L194" s="63"/>
      <c r="M194" s="63"/>
      <c r="N194" s="121"/>
      <c r="O194" s="127"/>
      <c r="P194" s="100"/>
      <c r="Q194" s="63">
        <f t="shared" si="73"/>
        <v>0</v>
      </c>
      <c r="R194" s="65"/>
      <c r="S194" s="67"/>
      <c r="T194" s="40"/>
      <c r="U194" s="106">
        <f>IF(EXACT(O194,Y194),M194,M194*(1-'Расчет ПРЕДЗАКАЗ'!$D$10))</f>
        <v>0</v>
      </c>
      <c r="V194" s="106">
        <f t="shared" si="74"/>
        <v>0</v>
      </c>
      <c r="W194" s="106" t="e">
        <f>IF(EXACT(O194,Y194),M194,M194*(1-#REF!))</f>
        <v>#REF!</v>
      </c>
      <c r="X194" s="106" t="e">
        <f t="shared" si="75"/>
        <v>#REF!</v>
      </c>
      <c r="Y194" s="107" t="s">
        <v>72</v>
      </c>
      <c r="Z194" s="103">
        <f t="shared" si="71"/>
        <v>0</v>
      </c>
      <c r="AA194" s="103">
        <f t="shared" si="72"/>
        <v>0</v>
      </c>
      <c r="AB194" s="128" t="str">
        <f t="shared" si="76"/>
        <v/>
      </c>
      <c r="AC194" s="128" t="e">
        <f t="shared" si="77"/>
        <v>#REF!</v>
      </c>
    </row>
    <row r="195" spans="1:29" ht="50.1" customHeight="1">
      <c r="A195" s="169"/>
      <c r="B195" s="169"/>
      <c r="C195" s="172"/>
      <c r="D195" s="172"/>
      <c r="E195" s="131"/>
      <c r="F195" s="175"/>
      <c r="G195" s="178"/>
      <c r="H195" s="189"/>
      <c r="I195" s="163"/>
      <c r="J195" s="166"/>
      <c r="K195" s="62"/>
      <c r="L195" s="63"/>
      <c r="M195" s="63"/>
      <c r="N195" s="121"/>
      <c r="O195" s="127"/>
      <c r="P195" s="100"/>
      <c r="Q195" s="63">
        <f t="shared" si="73"/>
        <v>0</v>
      </c>
      <c r="R195" s="65"/>
      <c r="S195" s="67"/>
      <c r="T195" s="40"/>
      <c r="U195" s="106">
        <f>IF(EXACT(O195,Y195),M195,M195*(1-'Расчет ПРЕДЗАКАЗ'!$D$10))</f>
        <v>0</v>
      </c>
      <c r="V195" s="106">
        <f t="shared" si="74"/>
        <v>0</v>
      </c>
      <c r="W195" s="106" t="e">
        <f>IF(EXACT(O195,Y195),M195,M195*(1-#REF!))</f>
        <v>#REF!</v>
      </c>
      <c r="X195" s="106" t="e">
        <f t="shared" si="75"/>
        <v>#REF!</v>
      </c>
      <c r="Y195" s="107" t="s">
        <v>72</v>
      </c>
      <c r="Z195" s="103">
        <f t="shared" si="71"/>
        <v>0</v>
      </c>
      <c r="AA195" s="103">
        <f t="shared" si="72"/>
        <v>0</v>
      </c>
      <c r="AB195" s="128" t="str">
        <f t="shared" si="76"/>
        <v/>
      </c>
      <c r="AC195" s="128" t="e">
        <f t="shared" si="77"/>
        <v>#REF!</v>
      </c>
    </row>
    <row r="196" spans="1:29" ht="50.1" customHeight="1">
      <c r="A196" s="169"/>
      <c r="B196" s="169"/>
      <c r="C196" s="172"/>
      <c r="D196" s="172"/>
      <c r="E196" s="131"/>
      <c r="F196" s="175"/>
      <c r="G196" s="178"/>
      <c r="H196" s="189"/>
      <c r="I196" s="163"/>
      <c r="J196" s="166"/>
      <c r="K196" s="62"/>
      <c r="L196" s="63"/>
      <c r="M196" s="63"/>
      <c r="N196" s="121"/>
      <c r="O196" s="127"/>
      <c r="P196" s="100"/>
      <c r="Q196" s="63">
        <f t="shared" si="73"/>
        <v>0</v>
      </c>
      <c r="R196" s="65"/>
      <c r="S196" s="67"/>
      <c r="T196" s="40"/>
      <c r="U196" s="106">
        <f>IF(EXACT(O196,Y196),M196,M196*(1-'Расчет ПРЕДЗАКАЗ'!$D$10))</f>
        <v>0</v>
      </c>
      <c r="V196" s="106">
        <f t="shared" si="74"/>
        <v>0</v>
      </c>
      <c r="W196" s="106" t="e">
        <f>IF(EXACT(O196,Y196),M196,M196*(1-#REF!))</f>
        <v>#REF!</v>
      </c>
      <c r="X196" s="106" t="e">
        <f t="shared" si="75"/>
        <v>#REF!</v>
      </c>
      <c r="Y196" s="107" t="s">
        <v>72</v>
      </c>
      <c r="Z196" s="103">
        <f t="shared" si="71"/>
        <v>0</v>
      </c>
      <c r="AA196" s="103">
        <f t="shared" si="72"/>
        <v>0</v>
      </c>
      <c r="AB196" s="128" t="str">
        <f t="shared" si="76"/>
        <v/>
      </c>
      <c r="AC196" s="128" t="e">
        <f t="shared" si="77"/>
        <v>#REF!</v>
      </c>
    </row>
    <row r="197" spans="1:29" ht="50.1" customHeight="1">
      <c r="A197" s="169"/>
      <c r="B197" s="169"/>
      <c r="C197" s="172"/>
      <c r="D197" s="172"/>
      <c r="E197" s="131"/>
      <c r="F197" s="175"/>
      <c r="G197" s="178"/>
      <c r="H197" s="189"/>
      <c r="I197" s="163"/>
      <c r="J197" s="166"/>
      <c r="K197" s="62"/>
      <c r="L197" s="63"/>
      <c r="M197" s="63"/>
      <c r="N197" s="121"/>
      <c r="O197" s="127"/>
      <c r="P197" s="100"/>
      <c r="Q197" s="63">
        <f t="shared" si="73"/>
        <v>0</v>
      </c>
      <c r="R197" s="65"/>
      <c r="S197" s="67"/>
      <c r="T197" s="40"/>
      <c r="U197" s="106">
        <f>IF(EXACT(O197,Y197),M197,M197*(1-'Расчет ПРЕДЗАКАЗ'!$D$10))</f>
        <v>0</v>
      </c>
      <c r="V197" s="106">
        <f t="shared" si="74"/>
        <v>0</v>
      </c>
      <c r="W197" s="106" t="e">
        <f>IF(EXACT(O197,Y197),M197,M197*(1-#REF!))</f>
        <v>#REF!</v>
      </c>
      <c r="X197" s="106" t="e">
        <f t="shared" si="75"/>
        <v>#REF!</v>
      </c>
      <c r="Y197" s="107" t="s">
        <v>72</v>
      </c>
      <c r="Z197" s="103">
        <f t="shared" si="71"/>
        <v>0</v>
      </c>
      <c r="AA197" s="103">
        <f t="shared" si="72"/>
        <v>0</v>
      </c>
      <c r="AB197" s="128" t="str">
        <f t="shared" si="76"/>
        <v/>
      </c>
      <c r="AC197" s="128" t="e">
        <f t="shared" si="77"/>
        <v>#REF!</v>
      </c>
    </row>
    <row r="198" spans="1:29" ht="50.1" customHeight="1">
      <c r="A198" s="170"/>
      <c r="B198" s="170"/>
      <c r="C198" s="173"/>
      <c r="D198" s="173"/>
      <c r="E198" s="132"/>
      <c r="F198" s="176"/>
      <c r="G198" s="179"/>
      <c r="H198" s="190"/>
      <c r="I198" s="164"/>
      <c r="J198" s="167"/>
      <c r="K198" s="62"/>
      <c r="L198" s="63"/>
      <c r="M198" s="63"/>
      <c r="N198" s="121"/>
      <c r="O198" s="127"/>
      <c r="P198" s="100"/>
      <c r="Q198" s="63">
        <f t="shared" si="73"/>
        <v>0</v>
      </c>
      <c r="R198" s="65"/>
      <c r="S198" s="64"/>
      <c r="T198" s="40"/>
      <c r="U198" s="106">
        <f>IF(EXACT(O198,Y198),M198,M198*(1-'Расчет ПРЕДЗАКАЗ'!$D$10))</f>
        <v>0</v>
      </c>
      <c r="V198" s="106">
        <f t="shared" si="74"/>
        <v>0</v>
      </c>
      <c r="W198" s="106" t="e">
        <f>IF(EXACT(O198,Y198),M198,M198*(1-#REF!))</f>
        <v>#REF!</v>
      </c>
      <c r="X198" s="106" t="e">
        <f t="shared" si="75"/>
        <v>#REF!</v>
      </c>
      <c r="Y198" s="107" t="s">
        <v>72</v>
      </c>
      <c r="Z198" s="103">
        <f t="shared" si="71"/>
        <v>0</v>
      </c>
      <c r="AA198" s="103">
        <f t="shared" si="72"/>
        <v>0</v>
      </c>
      <c r="AB198" s="128" t="str">
        <f t="shared" si="76"/>
        <v/>
      </c>
      <c r="AC198" s="128" t="e">
        <f t="shared" si="77"/>
        <v>#REF!</v>
      </c>
    </row>
    <row r="199" spans="1:29" ht="11.25" customHeight="1" thickBot="1"/>
    <row r="200" spans="1:29" ht="50.1" customHeight="1">
      <c r="A200" s="168">
        <v>64</v>
      </c>
      <c r="B200" s="168" t="s">
        <v>689</v>
      </c>
      <c r="C200" s="171" t="s">
        <v>700</v>
      </c>
      <c r="D200" s="171" t="s">
        <v>77</v>
      </c>
      <c r="E200" s="131"/>
      <c r="F200" s="193" t="s">
        <v>701</v>
      </c>
      <c r="G200" s="177" t="s">
        <v>121</v>
      </c>
      <c r="H200" s="162" t="s">
        <v>702</v>
      </c>
      <c r="I200" s="194" t="s">
        <v>703</v>
      </c>
      <c r="J200" s="165" t="s">
        <v>19</v>
      </c>
      <c r="K200" s="62" t="s">
        <v>82</v>
      </c>
      <c r="L200" s="63">
        <v>18960</v>
      </c>
      <c r="M200" s="63">
        <v>11850</v>
      </c>
      <c r="N200" s="142" t="s">
        <v>704</v>
      </c>
      <c r="O200" s="127"/>
      <c r="P200" s="100"/>
      <c r="Q200" s="63">
        <f>P200*M200</f>
        <v>0</v>
      </c>
      <c r="R200" s="64"/>
      <c r="S200" s="67">
        <v>630</v>
      </c>
      <c r="T200" s="46"/>
      <c r="U200" s="106">
        <f>IF(EXACT(O200,Y200),M200,M200*(1-'Расчет ПРЕДЗАКАЗ'!$D$10))</f>
        <v>11613</v>
      </c>
      <c r="V200" s="106">
        <f>P200*U200</f>
        <v>0</v>
      </c>
      <c r="W200" s="106" t="e">
        <f>IF(EXACT(O200,Y200),M200,M200*(1-#REF!))</f>
        <v>#REF!</v>
      </c>
      <c r="X200" s="106" t="e">
        <f>P200*W200</f>
        <v>#REF!</v>
      </c>
      <c r="Y200" s="107" t="s">
        <v>72</v>
      </c>
      <c r="Z200" s="103">
        <f t="shared" ref="Z200:Z214" si="78">IF(EXACT(O200,Y200),Q200,0)</f>
        <v>0</v>
      </c>
      <c r="AA200" s="103">
        <f t="shared" ref="AA200:AA214" si="79">IF(Z200=0,Q200,0)</f>
        <v>0</v>
      </c>
      <c r="AB200" s="128">
        <f>IF(U200=0,"",L200/U200-1)</f>
        <v>0.63265306122448983</v>
      </c>
      <c r="AC200" s="128" t="e">
        <f>IF(W200=0,"",L200/W200-1)</f>
        <v>#REF!</v>
      </c>
    </row>
    <row r="201" spans="1:29" ht="50.1" customHeight="1">
      <c r="A201" s="169"/>
      <c r="B201" s="169"/>
      <c r="C201" s="172"/>
      <c r="D201" s="172"/>
      <c r="E201" s="131"/>
      <c r="F201" s="175"/>
      <c r="G201" s="178"/>
      <c r="H201" s="189"/>
      <c r="I201" s="163"/>
      <c r="J201" s="166"/>
      <c r="K201" s="62" t="s">
        <v>109</v>
      </c>
      <c r="L201" s="63">
        <v>18960</v>
      </c>
      <c r="M201" s="63">
        <v>11850</v>
      </c>
      <c r="N201" s="142" t="s">
        <v>705</v>
      </c>
      <c r="O201" s="127"/>
      <c r="P201" s="100"/>
      <c r="Q201" s="63">
        <f t="shared" ref="Q201:Q214" si="80">P201*M201</f>
        <v>0</v>
      </c>
      <c r="R201" s="64"/>
      <c r="S201" s="67">
        <v>189</v>
      </c>
      <c r="T201" s="46"/>
      <c r="U201" s="106">
        <f>IF(EXACT(O201,Y201),M201,M201*(1-'Расчет ПРЕДЗАКАЗ'!$D$10))</f>
        <v>11613</v>
      </c>
      <c r="V201" s="106">
        <f t="shared" ref="V201:V214" si="81">P201*U201</f>
        <v>0</v>
      </c>
      <c r="W201" s="106" t="e">
        <f>IF(EXACT(O201,Y201),M201,M201*(1-#REF!))</f>
        <v>#REF!</v>
      </c>
      <c r="X201" s="106" t="e">
        <f t="shared" ref="X201:X214" si="82">P201*W201</f>
        <v>#REF!</v>
      </c>
      <c r="Y201" s="107" t="s">
        <v>72</v>
      </c>
      <c r="Z201" s="103">
        <f t="shared" si="78"/>
        <v>0</v>
      </c>
      <c r="AA201" s="103">
        <f t="shared" si="79"/>
        <v>0</v>
      </c>
      <c r="AB201" s="128">
        <f t="shared" ref="AB201:AB214" si="83">IF(U201=0,"",L201/U201-1)</f>
        <v>0.63265306122448983</v>
      </c>
      <c r="AC201" s="128" t="e">
        <f t="shared" ref="AC201:AC214" si="84">IF(W201=0,"",L201/W201-1)</f>
        <v>#REF!</v>
      </c>
    </row>
    <row r="202" spans="1:29" ht="50.1" customHeight="1">
      <c r="A202" s="169"/>
      <c r="B202" s="169"/>
      <c r="C202" s="172"/>
      <c r="D202" s="172"/>
      <c r="E202" s="131"/>
      <c r="F202" s="175"/>
      <c r="G202" s="178"/>
      <c r="H202" s="189"/>
      <c r="I202" s="163"/>
      <c r="J202" s="166"/>
      <c r="K202" s="62" t="s">
        <v>142</v>
      </c>
      <c r="L202" s="63">
        <v>18960</v>
      </c>
      <c r="M202" s="63">
        <v>11850</v>
      </c>
      <c r="N202" s="142" t="s">
        <v>706</v>
      </c>
      <c r="O202" s="127"/>
      <c r="P202" s="100"/>
      <c r="Q202" s="63">
        <f t="shared" si="80"/>
        <v>0</v>
      </c>
      <c r="R202" s="64"/>
      <c r="S202" s="67">
        <v>14</v>
      </c>
      <c r="T202" s="46"/>
      <c r="U202" s="106">
        <f>IF(EXACT(O202,Y202),M202,M202*(1-'Расчет ПРЕДЗАКАЗ'!$D$10))</f>
        <v>11613</v>
      </c>
      <c r="V202" s="106">
        <f t="shared" si="81"/>
        <v>0</v>
      </c>
      <c r="W202" s="106" t="e">
        <f>IF(EXACT(O202,Y202),M202,M202*(1-#REF!))</f>
        <v>#REF!</v>
      </c>
      <c r="X202" s="106" t="e">
        <f t="shared" si="82"/>
        <v>#REF!</v>
      </c>
      <c r="Y202" s="107" t="s">
        <v>72</v>
      </c>
      <c r="Z202" s="103">
        <f t="shared" si="78"/>
        <v>0</v>
      </c>
      <c r="AA202" s="103">
        <f t="shared" si="79"/>
        <v>0</v>
      </c>
      <c r="AB202" s="128">
        <f t="shared" si="83"/>
        <v>0.63265306122448983</v>
      </c>
      <c r="AC202" s="128" t="e">
        <f t="shared" si="84"/>
        <v>#REF!</v>
      </c>
    </row>
    <row r="203" spans="1:29" ht="50.1" customHeight="1">
      <c r="A203" s="169"/>
      <c r="B203" s="169"/>
      <c r="C203" s="172"/>
      <c r="D203" s="172"/>
      <c r="E203" s="131"/>
      <c r="F203" s="175"/>
      <c r="G203" s="178"/>
      <c r="H203" s="189"/>
      <c r="I203" s="163"/>
      <c r="J203" s="166"/>
      <c r="K203" s="62"/>
      <c r="L203" s="63"/>
      <c r="M203" s="63"/>
      <c r="N203" s="142"/>
      <c r="O203" s="127"/>
      <c r="P203" s="100"/>
      <c r="Q203" s="63">
        <f t="shared" si="80"/>
        <v>0</v>
      </c>
      <c r="R203" s="64"/>
      <c r="S203" s="67"/>
      <c r="T203" s="46"/>
      <c r="U203" s="106">
        <f>IF(EXACT(O203,Y203),M203,M203*(1-'Расчет ПРЕДЗАКАЗ'!$D$10))</f>
        <v>0</v>
      </c>
      <c r="V203" s="106">
        <f t="shared" si="81"/>
        <v>0</v>
      </c>
      <c r="W203" s="106" t="e">
        <f>IF(EXACT(O203,Y203),M203,M203*(1-#REF!))</f>
        <v>#REF!</v>
      </c>
      <c r="X203" s="106" t="e">
        <f t="shared" si="82"/>
        <v>#REF!</v>
      </c>
      <c r="Y203" s="107" t="s">
        <v>72</v>
      </c>
      <c r="Z203" s="103">
        <f t="shared" si="78"/>
        <v>0</v>
      </c>
      <c r="AA203" s="103">
        <f t="shared" si="79"/>
        <v>0</v>
      </c>
      <c r="AB203" s="128" t="str">
        <f t="shared" si="83"/>
        <v/>
      </c>
      <c r="AC203" s="128" t="e">
        <f t="shared" si="84"/>
        <v>#REF!</v>
      </c>
    </row>
    <row r="204" spans="1:29" ht="50.1" customHeight="1">
      <c r="A204" s="169"/>
      <c r="B204" s="169"/>
      <c r="C204" s="172"/>
      <c r="D204" s="172"/>
      <c r="E204" s="131"/>
      <c r="F204" s="175"/>
      <c r="G204" s="178"/>
      <c r="H204" s="189"/>
      <c r="I204" s="163"/>
      <c r="J204" s="166"/>
      <c r="K204" s="62"/>
      <c r="L204" s="63"/>
      <c r="M204" s="63"/>
      <c r="N204" s="142"/>
      <c r="O204" s="127"/>
      <c r="P204" s="100"/>
      <c r="Q204" s="63">
        <f t="shared" si="80"/>
        <v>0</v>
      </c>
      <c r="R204" s="64"/>
      <c r="S204" s="67"/>
      <c r="T204" s="46"/>
      <c r="U204" s="106">
        <f>IF(EXACT(O204,Y204),M204,M204*(1-'Расчет ПРЕДЗАКАЗ'!$D$10))</f>
        <v>0</v>
      </c>
      <c r="V204" s="106">
        <f t="shared" si="81"/>
        <v>0</v>
      </c>
      <c r="W204" s="106" t="e">
        <f>IF(EXACT(O204,Y204),M204,M204*(1-#REF!))</f>
        <v>#REF!</v>
      </c>
      <c r="X204" s="106" t="e">
        <f t="shared" si="82"/>
        <v>#REF!</v>
      </c>
      <c r="Y204" s="107" t="s">
        <v>72</v>
      </c>
      <c r="Z204" s="103">
        <f t="shared" si="78"/>
        <v>0</v>
      </c>
      <c r="AA204" s="103">
        <f t="shared" si="79"/>
        <v>0</v>
      </c>
      <c r="AB204" s="128" t="str">
        <f t="shared" si="83"/>
        <v/>
      </c>
      <c r="AC204" s="128" t="e">
        <f t="shared" si="84"/>
        <v>#REF!</v>
      </c>
    </row>
    <row r="205" spans="1:29" ht="50.1" customHeight="1">
      <c r="A205" s="169"/>
      <c r="B205" s="169"/>
      <c r="C205" s="172"/>
      <c r="D205" s="172"/>
      <c r="E205" s="131"/>
      <c r="F205" s="175"/>
      <c r="G205" s="178"/>
      <c r="H205" s="189"/>
      <c r="I205" s="163"/>
      <c r="J205" s="166"/>
      <c r="K205" s="62"/>
      <c r="L205" s="63"/>
      <c r="M205" s="63"/>
      <c r="N205" s="142"/>
      <c r="O205" s="127"/>
      <c r="P205" s="100"/>
      <c r="Q205" s="63">
        <f t="shared" si="80"/>
        <v>0</v>
      </c>
      <c r="R205" s="64"/>
      <c r="S205" s="67"/>
      <c r="T205" s="46"/>
      <c r="U205" s="106">
        <f>IF(EXACT(O205,Y205),M205,M205*(1-'Расчет ПРЕДЗАКАЗ'!$D$10))</f>
        <v>0</v>
      </c>
      <c r="V205" s="106">
        <f t="shared" si="81"/>
        <v>0</v>
      </c>
      <c r="W205" s="106" t="e">
        <f>IF(EXACT(O205,Y205),M205,M205*(1-#REF!))</f>
        <v>#REF!</v>
      </c>
      <c r="X205" s="106" t="e">
        <f t="shared" si="82"/>
        <v>#REF!</v>
      </c>
      <c r="Y205" s="107" t="s">
        <v>72</v>
      </c>
      <c r="Z205" s="103">
        <f t="shared" si="78"/>
        <v>0</v>
      </c>
      <c r="AA205" s="103">
        <f t="shared" si="79"/>
        <v>0</v>
      </c>
      <c r="AB205" s="128" t="str">
        <f t="shared" si="83"/>
        <v/>
      </c>
      <c r="AC205" s="128" t="e">
        <f t="shared" si="84"/>
        <v>#REF!</v>
      </c>
    </row>
    <row r="206" spans="1:29" ht="50.1" customHeight="1">
      <c r="A206" s="169"/>
      <c r="B206" s="169"/>
      <c r="C206" s="172"/>
      <c r="D206" s="172"/>
      <c r="E206" s="131"/>
      <c r="F206" s="175"/>
      <c r="G206" s="178"/>
      <c r="H206" s="189"/>
      <c r="I206" s="163"/>
      <c r="J206" s="166"/>
      <c r="K206" s="62"/>
      <c r="L206" s="63"/>
      <c r="M206" s="63"/>
      <c r="N206" s="142"/>
      <c r="O206" s="127"/>
      <c r="P206" s="100"/>
      <c r="Q206" s="63">
        <f t="shared" si="80"/>
        <v>0</v>
      </c>
      <c r="R206" s="64"/>
      <c r="S206" s="67"/>
      <c r="T206" s="46"/>
      <c r="U206" s="106">
        <f>IF(EXACT(O206,Y206),M206,M206*(1-'Расчет ПРЕДЗАКАЗ'!$D$10))</f>
        <v>0</v>
      </c>
      <c r="V206" s="106">
        <f t="shared" si="81"/>
        <v>0</v>
      </c>
      <c r="W206" s="106" t="e">
        <f>IF(EXACT(O206,Y206),M206,M206*(1-#REF!))</f>
        <v>#REF!</v>
      </c>
      <c r="X206" s="106" t="e">
        <f t="shared" si="82"/>
        <v>#REF!</v>
      </c>
      <c r="Y206" s="107" t="s">
        <v>72</v>
      </c>
      <c r="Z206" s="103">
        <f t="shared" si="78"/>
        <v>0</v>
      </c>
      <c r="AA206" s="103">
        <f t="shared" si="79"/>
        <v>0</v>
      </c>
      <c r="AB206" s="128" t="str">
        <f t="shared" si="83"/>
        <v/>
      </c>
      <c r="AC206" s="128" t="e">
        <f t="shared" si="84"/>
        <v>#REF!</v>
      </c>
    </row>
    <row r="207" spans="1:29" ht="50.1" customHeight="1">
      <c r="A207" s="169"/>
      <c r="B207" s="169"/>
      <c r="C207" s="172"/>
      <c r="D207" s="172"/>
      <c r="E207" s="131"/>
      <c r="F207" s="175"/>
      <c r="G207" s="178"/>
      <c r="H207" s="189"/>
      <c r="I207" s="163"/>
      <c r="J207" s="166"/>
      <c r="K207" s="62"/>
      <c r="L207" s="63"/>
      <c r="M207" s="63"/>
      <c r="N207" s="142"/>
      <c r="O207" s="127"/>
      <c r="P207" s="100"/>
      <c r="Q207" s="63">
        <f t="shared" si="80"/>
        <v>0</v>
      </c>
      <c r="R207" s="64"/>
      <c r="S207" s="67"/>
      <c r="T207" s="46"/>
      <c r="U207" s="106">
        <f>IF(EXACT(O207,Y207),M207,M207*(1-'Расчет ПРЕДЗАКАЗ'!$D$10))</f>
        <v>0</v>
      </c>
      <c r="V207" s="106">
        <f t="shared" si="81"/>
        <v>0</v>
      </c>
      <c r="W207" s="106" t="e">
        <f>IF(EXACT(O207,Y207),M207,M207*(1-#REF!))</f>
        <v>#REF!</v>
      </c>
      <c r="X207" s="106" t="e">
        <f t="shared" si="82"/>
        <v>#REF!</v>
      </c>
      <c r="Y207" s="107" t="s">
        <v>72</v>
      </c>
      <c r="Z207" s="103">
        <f t="shared" si="78"/>
        <v>0</v>
      </c>
      <c r="AA207" s="103">
        <f t="shared" si="79"/>
        <v>0</v>
      </c>
      <c r="AB207" s="128" t="str">
        <f t="shared" si="83"/>
        <v/>
      </c>
      <c r="AC207" s="128" t="e">
        <f t="shared" si="84"/>
        <v>#REF!</v>
      </c>
    </row>
    <row r="208" spans="1:29" ht="50.1" customHeight="1">
      <c r="A208" s="169"/>
      <c r="B208" s="169"/>
      <c r="C208" s="172"/>
      <c r="D208" s="172"/>
      <c r="E208" s="131"/>
      <c r="F208" s="175"/>
      <c r="G208" s="178"/>
      <c r="H208" s="189"/>
      <c r="I208" s="163"/>
      <c r="J208" s="166"/>
      <c r="K208" s="62"/>
      <c r="L208" s="63"/>
      <c r="M208" s="63"/>
      <c r="N208" s="142"/>
      <c r="O208" s="127"/>
      <c r="P208" s="100"/>
      <c r="Q208" s="63">
        <f t="shared" si="80"/>
        <v>0</v>
      </c>
      <c r="R208" s="64"/>
      <c r="S208" s="67"/>
      <c r="T208" s="46"/>
      <c r="U208" s="106">
        <f>IF(EXACT(O208,Y208),M208,M208*(1-'Расчет ПРЕДЗАКАЗ'!$D$10))</f>
        <v>0</v>
      </c>
      <c r="V208" s="106">
        <f t="shared" si="81"/>
        <v>0</v>
      </c>
      <c r="W208" s="106" t="e">
        <f>IF(EXACT(O208,Y208),M208,M208*(1-#REF!))</f>
        <v>#REF!</v>
      </c>
      <c r="X208" s="106" t="e">
        <f t="shared" si="82"/>
        <v>#REF!</v>
      </c>
      <c r="Y208" s="107" t="s">
        <v>72</v>
      </c>
      <c r="Z208" s="103">
        <f t="shared" si="78"/>
        <v>0</v>
      </c>
      <c r="AA208" s="103">
        <f t="shared" si="79"/>
        <v>0</v>
      </c>
      <c r="AB208" s="128" t="str">
        <f t="shared" si="83"/>
        <v/>
      </c>
      <c r="AC208" s="128" t="e">
        <f t="shared" si="84"/>
        <v>#REF!</v>
      </c>
    </row>
    <row r="209" spans="1:29" ht="50.1" customHeight="1">
      <c r="A209" s="169"/>
      <c r="B209" s="169"/>
      <c r="C209" s="172"/>
      <c r="D209" s="172"/>
      <c r="E209" s="131"/>
      <c r="F209" s="175"/>
      <c r="G209" s="178"/>
      <c r="H209" s="189"/>
      <c r="I209" s="163"/>
      <c r="J209" s="166"/>
      <c r="K209" s="62"/>
      <c r="L209" s="63"/>
      <c r="M209" s="63"/>
      <c r="N209" s="121"/>
      <c r="O209" s="127"/>
      <c r="P209" s="100"/>
      <c r="Q209" s="63">
        <f t="shared" si="80"/>
        <v>0</v>
      </c>
      <c r="R209" s="65"/>
      <c r="S209" s="67"/>
      <c r="T209" s="40"/>
      <c r="U209" s="106">
        <f>IF(EXACT(O209,Y209),M209,M209*(1-'Расчет ПРЕДЗАКАЗ'!$D$10))</f>
        <v>0</v>
      </c>
      <c r="V209" s="106">
        <f t="shared" si="81"/>
        <v>0</v>
      </c>
      <c r="W209" s="106" t="e">
        <f>IF(EXACT(O209,Y209),M209,M209*(1-#REF!))</f>
        <v>#REF!</v>
      </c>
      <c r="X209" s="106" t="e">
        <f t="shared" si="82"/>
        <v>#REF!</v>
      </c>
      <c r="Y209" s="107" t="s">
        <v>72</v>
      </c>
      <c r="Z209" s="103">
        <f t="shared" si="78"/>
        <v>0</v>
      </c>
      <c r="AA209" s="103">
        <f t="shared" si="79"/>
        <v>0</v>
      </c>
      <c r="AB209" s="128" t="str">
        <f t="shared" si="83"/>
        <v/>
      </c>
      <c r="AC209" s="128" t="e">
        <f t="shared" si="84"/>
        <v>#REF!</v>
      </c>
    </row>
    <row r="210" spans="1:29" ht="50.1" customHeight="1">
      <c r="A210" s="169"/>
      <c r="B210" s="169"/>
      <c r="C210" s="172"/>
      <c r="D210" s="172"/>
      <c r="E210" s="131"/>
      <c r="F210" s="175"/>
      <c r="G210" s="178"/>
      <c r="H210" s="189"/>
      <c r="I210" s="163"/>
      <c r="J210" s="166"/>
      <c r="K210" s="62"/>
      <c r="L210" s="63"/>
      <c r="M210" s="63"/>
      <c r="N210" s="121"/>
      <c r="O210" s="127"/>
      <c r="P210" s="100"/>
      <c r="Q210" s="63">
        <f t="shared" si="80"/>
        <v>0</v>
      </c>
      <c r="R210" s="65"/>
      <c r="S210" s="67"/>
      <c r="T210" s="40"/>
      <c r="U210" s="106">
        <f>IF(EXACT(O210,Y210),M210,M210*(1-'Расчет ПРЕДЗАКАЗ'!$D$10))</f>
        <v>0</v>
      </c>
      <c r="V210" s="106">
        <f t="shared" si="81"/>
        <v>0</v>
      </c>
      <c r="W210" s="106" t="e">
        <f>IF(EXACT(O210,Y210),M210,M210*(1-#REF!))</f>
        <v>#REF!</v>
      </c>
      <c r="X210" s="106" t="e">
        <f t="shared" si="82"/>
        <v>#REF!</v>
      </c>
      <c r="Y210" s="107" t="s">
        <v>72</v>
      </c>
      <c r="Z210" s="103">
        <f t="shared" si="78"/>
        <v>0</v>
      </c>
      <c r="AA210" s="103">
        <f t="shared" si="79"/>
        <v>0</v>
      </c>
      <c r="AB210" s="128" t="str">
        <f t="shared" si="83"/>
        <v/>
      </c>
      <c r="AC210" s="128" t="e">
        <f t="shared" si="84"/>
        <v>#REF!</v>
      </c>
    </row>
    <row r="211" spans="1:29" ht="50.1" customHeight="1">
      <c r="A211" s="169"/>
      <c r="B211" s="169"/>
      <c r="C211" s="172"/>
      <c r="D211" s="172"/>
      <c r="E211" s="131"/>
      <c r="F211" s="175"/>
      <c r="G211" s="178"/>
      <c r="H211" s="189"/>
      <c r="I211" s="163"/>
      <c r="J211" s="166"/>
      <c r="K211" s="62"/>
      <c r="L211" s="63"/>
      <c r="M211" s="63"/>
      <c r="N211" s="121"/>
      <c r="O211" s="127"/>
      <c r="P211" s="100"/>
      <c r="Q211" s="63">
        <f t="shared" si="80"/>
        <v>0</v>
      </c>
      <c r="R211" s="65"/>
      <c r="S211" s="67"/>
      <c r="T211" s="40"/>
      <c r="U211" s="106">
        <f>IF(EXACT(O211,Y211),M211,M211*(1-'Расчет ПРЕДЗАКАЗ'!$D$10))</f>
        <v>0</v>
      </c>
      <c r="V211" s="106">
        <f t="shared" si="81"/>
        <v>0</v>
      </c>
      <c r="W211" s="106" t="e">
        <f>IF(EXACT(O211,Y211),M211,M211*(1-#REF!))</f>
        <v>#REF!</v>
      </c>
      <c r="X211" s="106" t="e">
        <f t="shared" si="82"/>
        <v>#REF!</v>
      </c>
      <c r="Y211" s="107" t="s">
        <v>72</v>
      </c>
      <c r="Z211" s="103">
        <f t="shared" si="78"/>
        <v>0</v>
      </c>
      <c r="AA211" s="103">
        <f t="shared" si="79"/>
        <v>0</v>
      </c>
      <c r="AB211" s="128" t="str">
        <f t="shared" si="83"/>
        <v/>
      </c>
      <c r="AC211" s="128" t="e">
        <f t="shared" si="84"/>
        <v>#REF!</v>
      </c>
    </row>
    <row r="212" spans="1:29" ht="50.1" customHeight="1">
      <c r="A212" s="169"/>
      <c r="B212" s="169"/>
      <c r="C212" s="172"/>
      <c r="D212" s="172"/>
      <c r="E212" s="131"/>
      <c r="F212" s="175"/>
      <c r="G212" s="178"/>
      <c r="H212" s="189"/>
      <c r="I212" s="163"/>
      <c r="J212" s="166"/>
      <c r="K212" s="62"/>
      <c r="L212" s="63"/>
      <c r="M212" s="63"/>
      <c r="N212" s="121"/>
      <c r="O212" s="127"/>
      <c r="P212" s="100"/>
      <c r="Q212" s="63">
        <f t="shared" si="80"/>
        <v>0</v>
      </c>
      <c r="R212" s="65"/>
      <c r="S212" s="67"/>
      <c r="T212" s="40"/>
      <c r="U212" s="106">
        <f>IF(EXACT(O212,Y212),M212,M212*(1-'Расчет ПРЕДЗАКАЗ'!$D$10))</f>
        <v>0</v>
      </c>
      <c r="V212" s="106">
        <f t="shared" si="81"/>
        <v>0</v>
      </c>
      <c r="W212" s="106" t="e">
        <f>IF(EXACT(O212,Y212),M212,M212*(1-#REF!))</f>
        <v>#REF!</v>
      </c>
      <c r="X212" s="106" t="e">
        <f t="shared" si="82"/>
        <v>#REF!</v>
      </c>
      <c r="Y212" s="107" t="s">
        <v>72</v>
      </c>
      <c r="Z212" s="103">
        <f t="shared" si="78"/>
        <v>0</v>
      </c>
      <c r="AA212" s="103">
        <f t="shared" si="79"/>
        <v>0</v>
      </c>
      <c r="AB212" s="128" t="str">
        <f t="shared" si="83"/>
        <v/>
      </c>
      <c r="AC212" s="128" t="e">
        <f t="shared" si="84"/>
        <v>#REF!</v>
      </c>
    </row>
    <row r="213" spans="1:29" ht="50.1" customHeight="1">
      <c r="A213" s="169"/>
      <c r="B213" s="169"/>
      <c r="C213" s="172"/>
      <c r="D213" s="172"/>
      <c r="E213" s="131"/>
      <c r="F213" s="175"/>
      <c r="G213" s="178"/>
      <c r="H213" s="189"/>
      <c r="I213" s="163"/>
      <c r="J213" s="166"/>
      <c r="K213" s="62"/>
      <c r="L213" s="63"/>
      <c r="M213" s="63"/>
      <c r="N213" s="121"/>
      <c r="O213" s="127"/>
      <c r="P213" s="100"/>
      <c r="Q213" s="63">
        <f t="shared" si="80"/>
        <v>0</v>
      </c>
      <c r="R213" s="65"/>
      <c r="S213" s="67"/>
      <c r="T213" s="40"/>
      <c r="U213" s="106">
        <f>IF(EXACT(O213,Y213),M213,M213*(1-'Расчет ПРЕДЗАКАЗ'!$D$10))</f>
        <v>0</v>
      </c>
      <c r="V213" s="106">
        <f t="shared" si="81"/>
        <v>0</v>
      </c>
      <c r="W213" s="106" t="e">
        <f>IF(EXACT(O213,Y213),M213,M213*(1-#REF!))</f>
        <v>#REF!</v>
      </c>
      <c r="X213" s="106" t="e">
        <f t="shared" si="82"/>
        <v>#REF!</v>
      </c>
      <c r="Y213" s="107" t="s">
        <v>72</v>
      </c>
      <c r="Z213" s="103">
        <f t="shared" si="78"/>
        <v>0</v>
      </c>
      <c r="AA213" s="103">
        <f t="shared" si="79"/>
        <v>0</v>
      </c>
      <c r="AB213" s="128" t="str">
        <f t="shared" si="83"/>
        <v/>
      </c>
      <c r="AC213" s="128" t="e">
        <f t="shared" si="84"/>
        <v>#REF!</v>
      </c>
    </row>
    <row r="214" spans="1:29" ht="50.1" customHeight="1">
      <c r="A214" s="170"/>
      <c r="B214" s="170"/>
      <c r="C214" s="173"/>
      <c r="D214" s="173"/>
      <c r="E214" s="132"/>
      <c r="F214" s="176"/>
      <c r="G214" s="179"/>
      <c r="H214" s="190"/>
      <c r="I214" s="164"/>
      <c r="J214" s="167"/>
      <c r="K214" s="62"/>
      <c r="L214" s="63"/>
      <c r="M214" s="63"/>
      <c r="N214" s="121"/>
      <c r="O214" s="127"/>
      <c r="P214" s="100"/>
      <c r="Q214" s="63">
        <f t="shared" si="80"/>
        <v>0</v>
      </c>
      <c r="R214" s="65"/>
      <c r="S214" s="64"/>
      <c r="T214" s="40"/>
      <c r="U214" s="106">
        <f>IF(EXACT(O214,Y214),M214,M214*(1-'Расчет ПРЕДЗАКАЗ'!$D$10))</f>
        <v>0</v>
      </c>
      <c r="V214" s="106">
        <f t="shared" si="81"/>
        <v>0</v>
      </c>
      <c r="W214" s="106" t="e">
        <f>IF(EXACT(O214,Y214),M214,M214*(1-#REF!))</f>
        <v>#REF!</v>
      </c>
      <c r="X214" s="106" t="e">
        <f t="shared" si="82"/>
        <v>#REF!</v>
      </c>
      <c r="Y214" s="107" t="s">
        <v>72</v>
      </c>
      <c r="Z214" s="103">
        <f t="shared" si="78"/>
        <v>0</v>
      </c>
      <c r="AA214" s="103">
        <f t="shared" si="79"/>
        <v>0</v>
      </c>
      <c r="AB214" s="128" t="str">
        <f t="shared" si="83"/>
        <v/>
      </c>
      <c r="AC214" s="128" t="e">
        <f t="shared" si="84"/>
        <v>#REF!</v>
      </c>
    </row>
    <row r="215" spans="1:29" ht="11.25" customHeight="1" thickBot="1"/>
    <row r="216" spans="1:29" ht="50.1" customHeight="1">
      <c r="A216" s="168">
        <v>65</v>
      </c>
      <c r="B216" s="168" t="s">
        <v>707</v>
      </c>
      <c r="C216" s="171" t="s">
        <v>708</v>
      </c>
      <c r="D216" s="171" t="s">
        <v>77</v>
      </c>
      <c r="E216" s="131"/>
      <c r="F216" s="193" t="s">
        <v>709</v>
      </c>
      <c r="G216" s="177" t="s">
        <v>535</v>
      </c>
      <c r="H216" s="162" t="s">
        <v>710</v>
      </c>
      <c r="I216" s="194" t="s">
        <v>711</v>
      </c>
      <c r="J216" s="165" t="s">
        <v>19</v>
      </c>
      <c r="K216" s="62" t="s">
        <v>82</v>
      </c>
      <c r="L216" s="63">
        <v>20670</v>
      </c>
      <c r="M216" s="63">
        <v>12917</v>
      </c>
      <c r="N216" s="142" t="s">
        <v>712</v>
      </c>
      <c r="O216" s="127"/>
      <c r="P216" s="100"/>
      <c r="Q216" s="63">
        <f>P216*M216</f>
        <v>0</v>
      </c>
      <c r="R216" s="64"/>
      <c r="S216" s="67">
        <v>52</v>
      </c>
      <c r="T216" s="46"/>
      <c r="U216" s="106">
        <f>IF(EXACT(O216,Y216),M216,M216*(1-'Расчет ПРЕДЗАКАЗ'!$D$10))</f>
        <v>12658.66</v>
      </c>
      <c r="V216" s="106">
        <f>P216*U216</f>
        <v>0</v>
      </c>
      <c r="W216" s="106" t="e">
        <f>IF(EXACT(O216,Y216),M216,M216*(1-#REF!))</f>
        <v>#REF!</v>
      </c>
      <c r="X216" s="106" t="e">
        <f>P216*W216</f>
        <v>#REF!</v>
      </c>
      <c r="Y216" s="107" t="s">
        <v>72</v>
      </c>
      <c r="Z216" s="103">
        <f t="shared" ref="Z216:Z230" si="85">IF(EXACT(O216,Y216),Q216,0)</f>
        <v>0</v>
      </c>
      <c r="AA216" s="103">
        <f t="shared" ref="AA216:AA230" si="86">IF(Z216=0,Q216,0)</f>
        <v>0</v>
      </c>
      <c r="AB216" s="128">
        <f>IF(U216=0,"",L216/U216-1)</f>
        <v>0.63287425367297967</v>
      </c>
      <c r="AC216" s="128" t="e">
        <f>IF(W216=0,"",L216/W216-1)</f>
        <v>#REF!</v>
      </c>
    </row>
    <row r="217" spans="1:29" ht="50.1" customHeight="1">
      <c r="A217" s="169"/>
      <c r="B217" s="169"/>
      <c r="C217" s="172"/>
      <c r="D217" s="172"/>
      <c r="E217" s="131"/>
      <c r="F217" s="175"/>
      <c r="G217" s="178"/>
      <c r="H217" s="189"/>
      <c r="I217" s="163"/>
      <c r="J217" s="166"/>
      <c r="K217" s="62" t="s">
        <v>104</v>
      </c>
      <c r="L217" s="63">
        <v>20670</v>
      </c>
      <c r="M217" s="63">
        <v>12917</v>
      </c>
      <c r="N217" s="142" t="s">
        <v>713</v>
      </c>
      <c r="O217" s="127"/>
      <c r="P217" s="100"/>
      <c r="Q217" s="63">
        <f t="shared" ref="Q217:Q230" si="87">P217*M217</f>
        <v>0</v>
      </c>
      <c r="R217" s="64"/>
      <c r="S217" s="67">
        <v>157</v>
      </c>
      <c r="T217" s="46"/>
      <c r="U217" s="106">
        <f>IF(EXACT(O217,Y217),M217,M217*(1-'Расчет ПРЕДЗАКАЗ'!$D$10))</f>
        <v>12658.66</v>
      </c>
      <c r="V217" s="106">
        <f t="shared" ref="V217:V230" si="88">P217*U217</f>
        <v>0</v>
      </c>
      <c r="W217" s="106" t="e">
        <f>IF(EXACT(O217,Y217),M217,M217*(1-#REF!))</f>
        <v>#REF!</v>
      </c>
      <c r="X217" s="106" t="e">
        <f t="shared" ref="X217:X230" si="89">P217*W217</f>
        <v>#REF!</v>
      </c>
      <c r="Y217" s="107" t="s">
        <v>72</v>
      </c>
      <c r="Z217" s="103">
        <f t="shared" si="85"/>
        <v>0</v>
      </c>
      <c r="AA217" s="103">
        <f t="shared" si="86"/>
        <v>0</v>
      </c>
      <c r="AB217" s="128">
        <f t="shared" ref="AB217:AB230" si="90">IF(U217=0,"",L217/U217-1)</f>
        <v>0.63287425367297967</v>
      </c>
      <c r="AC217" s="128" t="e">
        <f t="shared" ref="AC217:AC230" si="91">IF(W217=0,"",L217/W217-1)</f>
        <v>#REF!</v>
      </c>
    </row>
    <row r="218" spans="1:29" ht="50.1" customHeight="1">
      <c r="A218" s="169"/>
      <c r="B218" s="169"/>
      <c r="C218" s="172"/>
      <c r="D218" s="172"/>
      <c r="E218" s="131"/>
      <c r="F218" s="175"/>
      <c r="G218" s="178"/>
      <c r="H218" s="189"/>
      <c r="I218" s="163"/>
      <c r="J218" s="166"/>
      <c r="K218" s="62" t="s">
        <v>134</v>
      </c>
      <c r="L218" s="63">
        <v>20670</v>
      </c>
      <c r="M218" s="63">
        <v>12917</v>
      </c>
      <c r="N218" s="142" t="s">
        <v>714</v>
      </c>
      <c r="O218" s="127"/>
      <c r="P218" s="100"/>
      <c r="Q218" s="63">
        <f t="shared" si="87"/>
        <v>0</v>
      </c>
      <c r="R218" s="64"/>
      <c r="S218" s="67">
        <v>60</v>
      </c>
      <c r="T218" s="46"/>
      <c r="U218" s="106">
        <f>IF(EXACT(O218,Y218),M218,M218*(1-'Расчет ПРЕДЗАКАЗ'!$D$10))</f>
        <v>12658.66</v>
      </c>
      <c r="V218" s="106">
        <f t="shared" si="88"/>
        <v>0</v>
      </c>
      <c r="W218" s="106" t="e">
        <f>IF(EXACT(O218,Y218),M218,M218*(1-#REF!))</f>
        <v>#REF!</v>
      </c>
      <c r="X218" s="106" t="e">
        <f t="shared" si="89"/>
        <v>#REF!</v>
      </c>
      <c r="Y218" s="107" t="s">
        <v>72</v>
      </c>
      <c r="Z218" s="103">
        <f t="shared" si="85"/>
        <v>0</v>
      </c>
      <c r="AA218" s="103">
        <f t="shared" si="86"/>
        <v>0</v>
      </c>
      <c r="AB218" s="128">
        <f t="shared" si="90"/>
        <v>0.63287425367297967</v>
      </c>
      <c r="AC218" s="128" t="e">
        <f t="shared" si="91"/>
        <v>#REF!</v>
      </c>
    </row>
    <row r="219" spans="1:29" ht="50.1" customHeight="1">
      <c r="A219" s="169"/>
      <c r="B219" s="169"/>
      <c r="C219" s="172"/>
      <c r="D219" s="172"/>
      <c r="E219" s="131"/>
      <c r="F219" s="175"/>
      <c r="G219" s="178"/>
      <c r="H219" s="189"/>
      <c r="I219" s="163"/>
      <c r="J219" s="166"/>
      <c r="K219" s="62" t="s">
        <v>84</v>
      </c>
      <c r="L219" s="63">
        <v>20670</v>
      </c>
      <c r="M219" s="63">
        <v>12917</v>
      </c>
      <c r="N219" s="142" t="s">
        <v>715</v>
      </c>
      <c r="O219" s="127"/>
      <c r="P219" s="100"/>
      <c r="Q219" s="63">
        <f t="shared" si="87"/>
        <v>0</v>
      </c>
      <c r="R219" s="64"/>
      <c r="S219" s="67">
        <v>156</v>
      </c>
      <c r="T219" s="46"/>
      <c r="U219" s="106">
        <f>IF(EXACT(O219,Y219),M219,M219*(1-'Расчет ПРЕДЗАКАЗ'!$D$10))</f>
        <v>12658.66</v>
      </c>
      <c r="V219" s="106">
        <f t="shared" si="88"/>
        <v>0</v>
      </c>
      <c r="W219" s="106" t="e">
        <f>IF(EXACT(O219,Y219),M219,M219*(1-#REF!))</f>
        <v>#REF!</v>
      </c>
      <c r="X219" s="106" t="e">
        <f t="shared" si="89"/>
        <v>#REF!</v>
      </c>
      <c r="Y219" s="107" t="s">
        <v>72</v>
      </c>
      <c r="Z219" s="103">
        <f t="shared" si="85"/>
        <v>0</v>
      </c>
      <c r="AA219" s="103">
        <f t="shared" si="86"/>
        <v>0</v>
      </c>
      <c r="AB219" s="128">
        <f t="shared" si="90"/>
        <v>0.63287425367297967</v>
      </c>
      <c r="AC219" s="128" t="e">
        <f t="shared" si="91"/>
        <v>#REF!</v>
      </c>
    </row>
    <row r="220" spans="1:29" ht="50.1" customHeight="1">
      <c r="A220" s="169"/>
      <c r="B220" s="169"/>
      <c r="C220" s="172"/>
      <c r="D220" s="172"/>
      <c r="E220" s="131"/>
      <c r="F220" s="175"/>
      <c r="G220" s="178"/>
      <c r="H220" s="189"/>
      <c r="I220" s="163"/>
      <c r="J220" s="166"/>
      <c r="K220" s="62" t="s">
        <v>137</v>
      </c>
      <c r="L220" s="63">
        <v>20670</v>
      </c>
      <c r="M220" s="63">
        <v>12917</v>
      </c>
      <c r="N220" s="142" t="s">
        <v>716</v>
      </c>
      <c r="O220" s="127"/>
      <c r="P220" s="100"/>
      <c r="Q220" s="63">
        <f t="shared" si="87"/>
        <v>0</v>
      </c>
      <c r="R220" s="64"/>
      <c r="S220" s="67">
        <v>136</v>
      </c>
      <c r="T220" s="46"/>
      <c r="U220" s="106">
        <f>IF(EXACT(O220,Y220),M220,M220*(1-'Расчет ПРЕДЗАКАЗ'!$D$10))</f>
        <v>12658.66</v>
      </c>
      <c r="V220" s="106">
        <f t="shared" si="88"/>
        <v>0</v>
      </c>
      <c r="W220" s="106" t="e">
        <f>IF(EXACT(O220,Y220),M220,M220*(1-#REF!))</f>
        <v>#REF!</v>
      </c>
      <c r="X220" s="106" t="e">
        <f t="shared" si="89"/>
        <v>#REF!</v>
      </c>
      <c r="Y220" s="107" t="s">
        <v>72</v>
      </c>
      <c r="Z220" s="103">
        <f t="shared" si="85"/>
        <v>0</v>
      </c>
      <c r="AA220" s="103">
        <f t="shared" si="86"/>
        <v>0</v>
      </c>
      <c r="AB220" s="128">
        <f t="shared" si="90"/>
        <v>0.63287425367297967</v>
      </c>
      <c r="AC220" s="128" t="e">
        <f t="shared" si="91"/>
        <v>#REF!</v>
      </c>
    </row>
    <row r="221" spans="1:29" ht="50.1" customHeight="1">
      <c r="A221" s="169"/>
      <c r="B221" s="169"/>
      <c r="C221" s="172"/>
      <c r="D221" s="172"/>
      <c r="E221" s="131"/>
      <c r="F221" s="175"/>
      <c r="G221" s="178"/>
      <c r="H221" s="189"/>
      <c r="I221" s="163"/>
      <c r="J221" s="166"/>
      <c r="K221" s="62" t="s">
        <v>86</v>
      </c>
      <c r="L221" s="63">
        <v>20670</v>
      </c>
      <c r="M221" s="63">
        <v>12917</v>
      </c>
      <c r="N221" s="142" t="s">
        <v>717</v>
      </c>
      <c r="O221" s="127"/>
      <c r="P221" s="100"/>
      <c r="Q221" s="63">
        <f t="shared" si="87"/>
        <v>0</v>
      </c>
      <c r="R221" s="64"/>
      <c r="S221" s="67">
        <v>34</v>
      </c>
      <c r="T221" s="46"/>
      <c r="U221" s="106">
        <f>IF(EXACT(O221,Y221),M221,M221*(1-'Расчет ПРЕДЗАКАЗ'!$D$10))</f>
        <v>12658.66</v>
      </c>
      <c r="V221" s="106">
        <f t="shared" si="88"/>
        <v>0</v>
      </c>
      <c r="W221" s="106" t="e">
        <f>IF(EXACT(O221,Y221),M221,M221*(1-#REF!))</f>
        <v>#REF!</v>
      </c>
      <c r="X221" s="106" t="e">
        <f t="shared" si="89"/>
        <v>#REF!</v>
      </c>
      <c r="Y221" s="107" t="s">
        <v>72</v>
      </c>
      <c r="Z221" s="103">
        <f t="shared" si="85"/>
        <v>0</v>
      </c>
      <c r="AA221" s="103">
        <f t="shared" si="86"/>
        <v>0</v>
      </c>
      <c r="AB221" s="128">
        <f t="shared" si="90"/>
        <v>0.63287425367297967</v>
      </c>
      <c r="AC221" s="128" t="e">
        <f t="shared" si="91"/>
        <v>#REF!</v>
      </c>
    </row>
    <row r="222" spans="1:29" ht="50.1" customHeight="1">
      <c r="A222" s="169"/>
      <c r="B222" s="169"/>
      <c r="C222" s="172"/>
      <c r="D222" s="172"/>
      <c r="E222" s="131"/>
      <c r="F222" s="175"/>
      <c r="G222" s="178"/>
      <c r="H222" s="189"/>
      <c r="I222" s="163"/>
      <c r="J222" s="166"/>
      <c r="K222" s="62" t="s">
        <v>88</v>
      </c>
      <c r="L222" s="63">
        <v>20670</v>
      </c>
      <c r="M222" s="63">
        <v>12917</v>
      </c>
      <c r="N222" s="142" t="s">
        <v>718</v>
      </c>
      <c r="O222" s="127"/>
      <c r="P222" s="100"/>
      <c r="Q222" s="63">
        <f t="shared" si="87"/>
        <v>0</v>
      </c>
      <c r="R222" s="64"/>
      <c r="S222" s="67">
        <v>77</v>
      </c>
      <c r="T222" s="46"/>
      <c r="U222" s="106">
        <f>IF(EXACT(O222,Y222),M222,M222*(1-'Расчет ПРЕДЗАКАЗ'!$D$10))</f>
        <v>12658.66</v>
      </c>
      <c r="V222" s="106">
        <f t="shared" si="88"/>
        <v>0</v>
      </c>
      <c r="W222" s="106" t="e">
        <f>IF(EXACT(O222,Y222),M222,M222*(1-#REF!))</f>
        <v>#REF!</v>
      </c>
      <c r="X222" s="106" t="e">
        <f t="shared" si="89"/>
        <v>#REF!</v>
      </c>
      <c r="Y222" s="107" t="s">
        <v>72</v>
      </c>
      <c r="Z222" s="103">
        <f t="shared" si="85"/>
        <v>0</v>
      </c>
      <c r="AA222" s="103">
        <f t="shared" si="86"/>
        <v>0</v>
      </c>
      <c r="AB222" s="128">
        <f t="shared" si="90"/>
        <v>0.63287425367297967</v>
      </c>
      <c r="AC222" s="128" t="e">
        <f t="shared" si="91"/>
        <v>#REF!</v>
      </c>
    </row>
    <row r="223" spans="1:29" ht="50.1" customHeight="1">
      <c r="A223" s="169"/>
      <c r="B223" s="169"/>
      <c r="C223" s="172"/>
      <c r="D223" s="172"/>
      <c r="E223" s="131"/>
      <c r="F223" s="175"/>
      <c r="G223" s="178"/>
      <c r="H223" s="189"/>
      <c r="I223" s="163"/>
      <c r="J223" s="166"/>
      <c r="K223" s="62" t="s">
        <v>109</v>
      </c>
      <c r="L223" s="63">
        <v>20670</v>
      </c>
      <c r="M223" s="63">
        <v>12917</v>
      </c>
      <c r="N223" s="142" t="s">
        <v>719</v>
      </c>
      <c r="O223" s="127"/>
      <c r="P223" s="100"/>
      <c r="Q223" s="63">
        <f t="shared" si="87"/>
        <v>0</v>
      </c>
      <c r="R223" s="64"/>
      <c r="S223" s="67">
        <v>15</v>
      </c>
      <c r="T223" s="46"/>
      <c r="U223" s="106">
        <f>IF(EXACT(O223,Y223),M223,M223*(1-'Расчет ПРЕДЗАКАЗ'!$D$10))</f>
        <v>12658.66</v>
      </c>
      <c r="V223" s="106">
        <f t="shared" si="88"/>
        <v>0</v>
      </c>
      <c r="W223" s="106" t="e">
        <f>IF(EXACT(O223,Y223),M223,M223*(1-#REF!))</f>
        <v>#REF!</v>
      </c>
      <c r="X223" s="106" t="e">
        <f t="shared" si="89"/>
        <v>#REF!</v>
      </c>
      <c r="Y223" s="107" t="s">
        <v>72</v>
      </c>
      <c r="Z223" s="103">
        <f t="shared" si="85"/>
        <v>0</v>
      </c>
      <c r="AA223" s="103">
        <f t="shared" si="86"/>
        <v>0</v>
      </c>
      <c r="AB223" s="128">
        <f t="shared" si="90"/>
        <v>0.63287425367297967</v>
      </c>
      <c r="AC223" s="128" t="e">
        <f t="shared" si="91"/>
        <v>#REF!</v>
      </c>
    </row>
    <row r="224" spans="1:29" ht="50.1" customHeight="1">
      <c r="A224" s="169"/>
      <c r="B224" s="169"/>
      <c r="C224" s="172"/>
      <c r="D224" s="172"/>
      <c r="E224" s="131"/>
      <c r="F224" s="175"/>
      <c r="G224" s="178"/>
      <c r="H224" s="189"/>
      <c r="I224" s="163"/>
      <c r="J224" s="166"/>
      <c r="K224" s="62" t="s">
        <v>142</v>
      </c>
      <c r="L224" s="63">
        <v>20670</v>
      </c>
      <c r="M224" s="63">
        <v>12917</v>
      </c>
      <c r="N224" s="142" t="s">
        <v>720</v>
      </c>
      <c r="O224" s="127"/>
      <c r="P224" s="100"/>
      <c r="Q224" s="63">
        <f t="shared" si="87"/>
        <v>0</v>
      </c>
      <c r="R224" s="64"/>
      <c r="S224" s="67">
        <v>39</v>
      </c>
      <c r="T224" s="46"/>
      <c r="U224" s="106">
        <f>IF(EXACT(O224,Y224),M224,M224*(1-'Расчет ПРЕДЗАКАЗ'!$D$10))</f>
        <v>12658.66</v>
      </c>
      <c r="V224" s="106">
        <f t="shared" si="88"/>
        <v>0</v>
      </c>
      <c r="W224" s="106" t="e">
        <f>IF(EXACT(O224,Y224),M224,M224*(1-#REF!))</f>
        <v>#REF!</v>
      </c>
      <c r="X224" s="106" t="e">
        <f t="shared" si="89"/>
        <v>#REF!</v>
      </c>
      <c r="Y224" s="107" t="s">
        <v>72</v>
      </c>
      <c r="Z224" s="103">
        <f t="shared" si="85"/>
        <v>0</v>
      </c>
      <c r="AA224" s="103">
        <f t="shared" si="86"/>
        <v>0</v>
      </c>
      <c r="AB224" s="128">
        <f t="shared" si="90"/>
        <v>0.63287425367297967</v>
      </c>
      <c r="AC224" s="128" t="e">
        <f t="shared" si="91"/>
        <v>#REF!</v>
      </c>
    </row>
    <row r="225" spans="1:29" ht="50.1" customHeight="1">
      <c r="A225" s="169"/>
      <c r="B225" s="169"/>
      <c r="C225" s="172"/>
      <c r="D225" s="172"/>
      <c r="E225" s="131"/>
      <c r="F225" s="175"/>
      <c r="G225" s="178"/>
      <c r="H225" s="189"/>
      <c r="I225" s="163"/>
      <c r="J225" s="166"/>
      <c r="K225" s="62"/>
      <c r="L225" s="63"/>
      <c r="M225" s="63"/>
      <c r="N225" s="121"/>
      <c r="O225" s="127"/>
      <c r="P225" s="100"/>
      <c r="Q225" s="63">
        <f t="shared" si="87"/>
        <v>0</v>
      </c>
      <c r="R225" s="65"/>
      <c r="S225" s="67"/>
      <c r="T225" s="40"/>
      <c r="U225" s="106">
        <f>IF(EXACT(O225,Y225),M225,M225*(1-'Расчет ПРЕДЗАКАЗ'!$D$10))</f>
        <v>0</v>
      </c>
      <c r="V225" s="106">
        <f t="shared" si="88"/>
        <v>0</v>
      </c>
      <c r="W225" s="106" t="e">
        <f>IF(EXACT(O225,Y225),M225,M225*(1-#REF!))</f>
        <v>#REF!</v>
      </c>
      <c r="X225" s="106" t="e">
        <f t="shared" si="89"/>
        <v>#REF!</v>
      </c>
      <c r="Y225" s="107" t="s">
        <v>72</v>
      </c>
      <c r="Z225" s="103">
        <f t="shared" si="85"/>
        <v>0</v>
      </c>
      <c r="AA225" s="103">
        <f t="shared" si="86"/>
        <v>0</v>
      </c>
      <c r="AB225" s="128" t="str">
        <f t="shared" si="90"/>
        <v/>
      </c>
      <c r="AC225" s="128" t="e">
        <f t="shared" si="91"/>
        <v>#REF!</v>
      </c>
    </row>
    <row r="226" spans="1:29" ht="50.1" customHeight="1">
      <c r="A226" s="169"/>
      <c r="B226" s="169"/>
      <c r="C226" s="172"/>
      <c r="D226" s="172"/>
      <c r="E226" s="131"/>
      <c r="F226" s="175"/>
      <c r="G226" s="178"/>
      <c r="H226" s="189"/>
      <c r="I226" s="163"/>
      <c r="J226" s="166"/>
      <c r="K226" s="62"/>
      <c r="L226" s="63"/>
      <c r="M226" s="63"/>
      <c r="N226" s="121"/>
      <c r="O226" s="127"/>
      <c r="P226" s="100"/>
      <c r="Q226" s="63">
        <f t="shared" si="87"/>
        <v>0</v>
      </c>
      <c r="R226" s="65"/>
      <c r="S226" s="67"/>
      <c r="T226" s="40"/>
      <c r="U226" s="106">
        <f>IF(EXACT(O226,Y226),M226,M226*(1-'Расчет ПРЕДЗАКАЗ'!$D$10))</f>
        <v>0</v>
      </c>
      <c r="V226" s="106">
        <f t="shared" si="88"/>
        <v>0</v>
      </c>
      <c r="W226" s="106" t="e">
        <f>IF(EXACT(O226,Y226),M226,M226*(1-#REF!))</f>
        <v>#REF!</v>
      </c>
      <c r="X226" s="106" t="e">
        <f t="shared" si="89"/>
        <v>#REF!</v>
      </c>
      <c r="Y226" s="107" t="s">
        <v>72</v>
      </c>
      <c r="Z226" s="103">
        <f t="shared" si="85"/>
        <v>0</v>
      </c>
      <c r="AA226" s="103">
        <f t="shared" si="86"/>
        <v>0</v>
      </c>
      <c r="AB226" s="128" t="str">
        <f t="shared" si="90"/>
        <v/>
      </c>
      <c r="AC226" s="128" t="e">
        <f t="shared" si="91"/>
        <v>#REF!</v>
      </c>
    </row>
    <row r="227" spans="1:29" ht="50.1" customHeight="1">
      <c r="A227" s="169"/>
      <c r="B227" s="169"/>
      <c r="C227" s="172"/>
      <c r="D227" s="172"/>
      <c r="E227" s="131"/>
      <c r="F227" s="175"/>
      <c r="G227" s="178"/>
      <c r="H227" s="189"/>
      <c r="I227" s="163"/>
      <c r="J227" s="166"/>
      <c r="K227" s="62"/>
      <c r="L227" s="63"/>
      <c r="M227" s="63"/>
      <c r="N227" s="121"/>
      <c r="O227" s="127"/>
      <c r="P227" s="100"/>
      <c r="Q227" s="63">
        <f t="shared" si="87"/>
        <v>0</v>
      </c>
      <c r="R227" s="65"/>
      <c r="S227" s="67"/>
      <c r="T227" s="40"/>
      <c r="U227" s="106">
        <f>IF(EXACT(O227,Y227),M227,M227*(1-'Расчет ПРЕДЗАКАЗ'!$D$10))</f>
        <v>0</v>
      </c>
      <c r="V227" s="106">
        <f t="shared" si="88"/>
        <v>0</v>
      </c>
      <c r="W227" s="106" t="e">
        <f>IF(EXACT(O227,Y227),M227,M227*(1-#REF!))</f>
        <v>#REF!</v>
      </c>
      <c r="X227" s="106" t="e">
        <f t="shared" si="89"/>
        <v>#REF!</v>
      </c>
      <c r="Y227" s="107" t="s">
        <v>72</v>
      </c>
      <c r="Z227" s="103">
        <f t="shared" si="85"/>
        <v>0</v>
      </c>
      <c r="AA227" s="103">
        <f t="shared" si="86"/>
        <v>0</v>
      </c>
      <c r="AB227" s="128" t="str">
        <f t="shared" si="90"/>
        <v/>
      </c>
      <c r="AC227" s="128" t="e">
        <f t="shared" si="91"/>
        <v>#REF!</v>
      </c>
    </row>
    <row r="228" spans="1:29" ht="50.1" customHeight="1">
      <c r="A228" s="169"/>
      <c r="B228" s="169"/>
      <c r="C228" s="172"/>
      <c r="D228" s="172"/>
      <c r="E228" s="131"/>
      <c r="F228" s="175"/>
      <c r="G228" s="178"/>
      <c r="H228" s="189"/>
      <c r="I228" s="163"/>
      <c r="J228" s="166"/>
      <c r="K228" s="62"/>
      <c r="L228" s="63"/>
      <c r="M228" s="63"/>
      <c r="N228" s="121"/>
      <c r="O228" s="127"/>
      <c r="P228" s="100"/>
      <c r="Q228" s="63">
        <f t="shared" si="87"/>
        <v>0</v>
      </c>
      <c r="R228" s="65"/>
      <c r="S228" s="67"/>
      <c r="T228" s="40"/>
      <c r="U228" s="106">
        <f>IF(EXACT(O228,Y228),M228,M228*(1-'Расчет ПРЕДЗАКАЗ'!$D$10))</f>
        <v>0</v>
      </c>
      <c r="V228" s="106">
        <f t="shared" si="88"/>
        <v>0</v>
      </c>
      <c r="W228" s="106" t="e">
        <f>IF(EXACT(O228,Y228),M228,M228*(1-#REF!))</f>
        <v>#REF!</v>
      </c>
      <c r="X228" s="106" t="e">
        <f t="shared" si="89"/>
        <v>#REF!</v>
      </c>
      <c r="Y228" s="107" t="s">
        <v>72</v>
      </c>
      <c r="Z228" s="103">
        <f t="shared" si="85"/>
        <v>0</v>
      </c>
      <c r="AA228" s="103">
        <f t="shared" si="86"/>
        <v>0</v>
      </c>
      <c r="AB228" s="128" t="str">
        <f t="shared" si="90"/>
        <v/>
      </c>
      <c r="AC228" s="128" t="e">
        <f t="shared" si="91"/>
        <v>#REF!</v>
      </c>
    </row>
    <row r="229" spans="1:29" ht="50.1" customHeight="1">
      <c r="A229" s="169"/>
      <c r="B229" s="169"/>
      <c r="C229" s="172"/>
      <c r="D229" s="172"/>
      <c r="E229" s="131"/>
      <c r="F229" s="175"/>
      <c r="G229" s="178"/>
      <c r="H229" s="189"/>
      <c r="I229" s="163"/>
      <c r="J229" s="166"/>
      <c r="K229" s="62"/>
      <c r="L229" s="63"/>
      <c r="M229" s="63"/>
      <c r="N229" s="121"/>
      <c r="O229" s="127"/>
      <c r="P229" s="100"/>
      <c r="Q229" s="63">
        <f t="shared" si="87"/>
        <v>0</v>
      </c>
      <c r="R229" s="65"/>
      <c r="S229" s="67"/>
      <c r="T229" s="40"/>
      <c r="U229" s="106">
        <f>IF(EXACT(O229,Y229),M229,M229*(1-'Расчет ПРЕДЗАКАЗ'!$D$10))</f>
        <v>0</v>
      </c>
      <c r="V229" s="106">
        <f t="shared" si="88"/>
        <v>0</v>
      </c>
      <c r="W229" s="106" t="e">
        <f>IF(EXACT(O229,Y229),M229,M229*(1-#REF!))</f>
        <v>#REF!</v>
      </c>
      <c r="X229" s="106" t="e">
        <f t="shared" si="89"/>
        <v>#REF!</v>
      </c>
      <c r="Y229" s="107" t="s">
        <v>72</v>
      </c>
      <c r="Z229" s="103">
        <f t="shared" si="85"/>
        <v>0</v>
      </c>
      <c r="AA229" s="103">
        <f t="shared" si="86"/>
        <v>0</v>
      </c>
      <c r="AB229" s="128" t="str">
        <f t="shared" si="90"/>
        <v/>
      </c>
      <c r="AC229" s="128" t="e">
        <f t="shared" si="91"/>
        <v>#REF!</v>
      </c>
    </row>
    <row r="230" spans="1:29" ht="50.1" customHeight="1">
      <c r="A230" s="170"/>
      <c r="B230" s="170"/>
      <c r="C230" s="173"/>
      <c r="D230" s="173"/>
      <c r="E230" s="132"/>
      <c r="F230" s="176"/>
      <c r="G230" s="179"/>
      <c r="H230" s="190"/>
      <c r="I230" s="164"/>
      <c r="J230" s="167"/>
      <c r="K230" s="62"/>
      <c r="L230" s="63"/>
      <c r="M230" s="63"/>
      <c r="N230" s="121"/>
      <c r="O230" s="127"/>
      <c r="P230" s="100"/>
      <c r="Q230" s="63">
        <f t="shared" si="87"/>
        <v>0</v>
      </c>
      <c r="R230" s="65"/>
      <c r="S230" s="64"/>
      <c r="T230" s="40"/>
      <c r="U230" s="106">
        <f>IF(EXACT(O230,Y230),M230,M230*(1-'Расчет ПРЕДЗАКАЗ'!$D$10))</f>
        <v>0</v>
      </c>
      <c r="V230" s="106">
        <f t="shared" si="88"/>
        <v>0</v>
      </c>
      <c r="W230" s="106" t="e">
        <f>IF(EXACT(O230,Y230),M230,M230*(1-#REF!))</f>
        <v>#REF!</v>
      </c>
      <c r="X230" s="106" t="e">
        <f t="shared" si="89"/>
        <v>#REF!</v>
      </c>
      <c r="Y230" s="107" t="s">
        <v>72</v>
      </c>
      <c r="Z230" s="103">
        <f t="shared" si="85"/>
        <v>0</v>
      </c>
      <c r="AA230" s="103">
        <f t="shared" si="86"/>
        <v>0</v>
      </c>
      <c r="AB230" s="128" t="str">
        <f t="shared" si="90"/>
        <v/>
      </c>
      <c r="AC230" s="128" t="e">
        <f t="shared" si="91"/>
        <v>#REF!</v>
      </c>
    </row>
    <row r="231" spans="1:29" ht="11.25" customHeight="1" thickBot="1"/>
    <row r="232" spans="1:29" ht="50.1" customHeight="1">
      <c r="A232" s="168">
        <v>66</v>
      </c>
      <c r="B232" s="168" t="s">
        <v>721</v>
      </c>
      <c r="C232" s="171" t="s">
        <v>722</v>
      </c>
      <c r="D232" s="171" t="s">
        <v>77</v>
      </c>
      <c r="E232" s="131"/>
      <c r="F232" s="193" t="s">
        <v>691</v>
      </c>
      <c r="G232" s="177" t="s">
        <v>121</v>
      </c>
      <c r="H232" s="162"/>
      <c r="I232" s="194" t="s">
        <v>723</v>
      </c>
      <c r="J232" s="165" t="s">
        <v>19</v>
      </c>
      <c r="K232" s="62" t="s">
        <v>84</v>
      </c>
      <c r="L232" s="63">
        <v>16990</v>
      </c>
      <c r="M232" s="63">
        <v>9437</v>
      </c>
      <c r="N232" s="142" t="s">
        <v>724</v>
      </c>
      <c r="O232" s="127" t="s">
        <v>72</v>
      </c>
      <c r="P232" s="100"/>
      <c r="Q232" s="63">
        <f>P232*M232</f>
        <v>0</v>
      </c>
      <c r="R232" s="64"/>
      <c r="S232" s="67">
        <v>1</v>
      </c>
      <c r="T232" s="46"/>
      <c r="U232" s="106">
        <f>IF(EXACT(O232,Y232),M232,M232*(1-'Расчет ПРЕДЗАКАЗ'!$D$10))</f>
        <v>9437</v>
      </c>
      <c r="V232" s="106">
        <f>P232*U232</f>
        <v>0</v>
      </c>
      <c r="W232" s="106">
        <f>IF(EXACT(O232,Y232),M232,M232*(1-#REF!))</f>
        <v>9437</v>
      </c>
      <c r="X232" s="106">
        <f>P232*W232</f>
        <v>0</v>
      </c>
      <c r="Y232" s="107" t="s">
        <v>72</v>
      </c>
      <c r="Z232" s="103">
        <f t="shared" ref="Z232:Z246" si="92">IF(EXACT(O232,Y232),Q232,0)</f>
        <v>0</v>
      </c>
      <c r="AA232" s="103">
        <f t="shared" ref="AA232:AA246" si="93">IF(Z232=0,Q232,0)</f>
        <v>0</v>
      </c>
      <c r="AB232" s="128">
        <f>IF(U232=0,"",L232/U232-1)</f>
        <v>0.80036028398855574</v>
      </c>
      <c r="AC232" s="128">
        <f>IF(W232=0,"",L232/W232-1)</f>
        <v>0.80036028398855574</v>
      </c>
    </row>
    <row r="233" spans="1:29" ht="50.1" customHeight="1">
      <c r="A233" s="169"/>
      <c r="B233" s="169"/>
      <c r="C233" s="172"/>
      <c r="D233" s="172"/>
      <c r="E233" s="131"/>
      <c r="F233" s="175"/>
      <c r="G233" s="178"/>
      <c r="H233" s="189"/>
      <c r="I233" s="163"/>
      <c r="J233" s="166"/>
      <c r="K233" s="62"/>
      <c r="L233" s="63"/>
      <c r="M233" s="63"/>
      <c r="N233" s="142"/>
      <c r="O233" s="127"/>
      <c r="P233" s="100"/>
      <c r="Q233" s="63">
        <f t="shared" ref="Q233:Q246" si="94">P233*M233</f>
        <v>0</v>
      </c>
      <c r="R233" s="64"/>
      <c r="S233" s="67"/>
      <c r="T233" s="46"/>
      <c r="U233" s="106">
        <f>IF(EXACT(O233,Y233),M233,M233*(1-'Расчет ПРЕДЗАКАЗ'!$D$10))</f>
        <v>0</v>
      </c>
      <c r="V233" s="106">
        <f t="shared" ref="V233:V246" si="95">P233*U233</f>
        <v>0</v>
      </c>
      <c r="W233" s="106" t="e">
        <f>IF(EXACT(O233,Y233),M233,M233*(1-#REF!))</f>
        <v>#REF!</v>
      </c>
      <c r="X233" s="106" t="e">
        <f t="shared" ref="X233:X246" si="96">P233*W233</f>
        <v>#REF!</v>
      </c>
      <c r="Y233" s="107" t="s">
        <v>72</v>
      </c>
      <c r="Z233" s="103">
        <f t="shared" si="92"/>
        <v>0</v>
      </c>
      <c r="AA233" s="103">
        <f t="shared" si="93"/>
        <v>0</v>
      </c>
      <c r="AB233" s="128" t="str">
        <f t="shared" ref="AB233:AB246" si="97">IF(U233=0,"",L233/U233-1)</f>
        <v/>
      </c>
      <c r="AC233" s="128" t="e">
        <f t="shared" ref="AC233:AC246" si="98">IF(W233=0,"",L233/W233-1)</f>
        <v>#REF!</v>
      </c>
    </row>
    <row r="234" spans="1:29" ht="50.1" customHeight="1">
      <c r="A234" s="169"/>
      <c r="B234" s="169"/>
      <c r="C234" s="172"/>
      <c r="D234" s="172"/>
      <c r="E234" s="131"/>
      <c r="F234" s="175"/>
      <c r="G234" s="178"/>
      <c r="H234" s="189"/>
      <c r="I234" s="163"/>
      <c r="J234" s="166"/>
      <c r="K234" s="62"/>
      <c r="L234" s="63"/>
      <c r="M234" s="63"/>
      <c r="N234" s="142"/>
      <c r="O234" s="127"/>
      <c r="P234" s="100"/>
      <c r="Q234" s="63">
        <f t="shared" si="94"/>
        <v>0</v>
      </c>
      <c r="R234" s="64"/>
      <c r="S234" s="67"/>
      <c r="T234" s="46"/>
      <c r="U234" s="106">
        <f>IF(EXACT(O234,Y234),M234,M234*(1-'Расчет ПРЕДЗАКАЗ'!$D$10))</f>
        <v>0</v>
      </c>
      <c r="V234" s="106">
        <f t="shared" si="95"/>
        <v>0</v>
      </c>
      <c r="W234" s="106" t="e">
        <f>IF(EXACT(O234,Y234),M234,M234*(1-#REF!))</f>
        <v>#REF!</v>
      </c>
      <c r="X234" s="106" t="e">
        <f t="shared" si="96"/>
        <v>#REF!</v>
      </c>
      <c r="Y234" s="107" t="s">
        <v>72</v>
      </c>
      <c r="Z234" s="103">
        <f t="shared" si="92"/>
        <v>0</v>
      </c>
      <c r="AA234" s="103">
        <f t="shared" si="93"/>
        <v>0</v>
      </c>
      <c r="AB234" s="128" t="str">
        <f t="shared" si="97"/>
        <v/>
      </c>
      <c r="AC234" s="128" t="e">
        <f t="shared" si="98"/>
        <v>#REF!</v>
      </c>
    </row>
    <row r="235" spans="1:29" ht="50.1" customHeight="1">
      <c r="A235" s="169"/>
      <c r="B235" s="169"/>
      <c r="C235" s="172"/>
      <c r="D235" s="172"/>
      <c r="E235" s="131"/>
      <c r="F235" s="175"/>
      <c r="G235" s="178"/>
      <c r="H235" s="189"/>
      <c r="I235" s="163"/>
      <c r="J235" s="166"/>
      <c r="K235" s="62"/>
      <c r="L235" s="63"/>
      <c r="M235" s="63"/>
      <c r="N235" s="142"/>
      <c r="O235" s="127"/>
      <c r="P235" s="100"/>
      <c r="Q235" s="63">
        <f t="shared" si="94"/>
        <v>0</v>
      </c>
      <c r="R235" s="64"/>
      <c r="S235" s="67"/>
      <c r="T235" s="46"/>
      <c r="U235" s="106">
        <f>IF(EXACT(O235,Y235),M235,M235*(1-'Расчет ПРЕДЗАКАЗ'!$D$10))</f>
        <v>0</v>
      </c>
      <c r="V235" s="106">
        <f t="shared" si="95"/>
        <v>0</v>
      </c>
      <c r="W235" s="106" t="e">
        <f>IF(EXACT(O235,Y235),M235,M235*(1-#REF!))</f>
        <v>#REF!</v>
      </c>
      <c r="X235" s="106" t="e">
        <f t="shared" si="96"/>
        <v>#REF!</v>
      </c>
      <c r="Y235" s="107" t="s">
        <v>72</v>
      </c>
      <c r="Z235" s="103">
        <f t="shared" si="92"/>
        <v>0</v>
      </c>
      <c r="AA235" s="103">
        <f t="shared" si="93"/>
        <v>0</v>
      </c>
      <c r="AB235" s="128" t="str">
        <f t="shared" si="97"/>
        <v/>
      </c>
      <c r="AC235" s="128" t="e">
        <f t="shared" si="98"/>
        <v>#REF!</v>
      </c>
    </row>
    <row r="236" spans="1:29" ht="50.1" customHeight="1">
      <c r="A236" s="169"/>
      <c r="B236" s="169"/>
      <c r="C236" s="172"/>
      <c r="D236" s="172"/>
      <c r="E236" s="131"/>
      <c r="F236" s="175"/>
      <c r="G236" s="178"/>
      <c r="H236" s="189"/>
      <c r="I236" s="163"/>
      <c r="J236" s="166"/>
      <c r="K236" s="62"/>
      <c r="L236" s="63"/>
      <c r="M236" s="63"/>
      <c r="N236" s="142"/>
      <c r="O236" s="127"/>
      <c r="P236" s="100"/>
      <c r="Q236" s="63">
        <f t="shared" si="94"/>
        <v>0</v>
      </c>
      <c r="R236" s="64"/>
      <c r="S236" s="67"/>
      <c r="T236" s="46"/>
      <c r="U236" s="106">
        <f>IF(EXACT(O236,Y236),M236,M236*(1-'Расчет ПРЕДЗАКАЗ'!$D$10))</f>
        <v>0</v>
      </c>
      <c r="V236" s="106">
        <f t="shared" si="95"/>
        <v>0</v>
      </c>
      <c r="W236" s="106" t="e">
        <f>IF(EXACT(O236,Y236),M236,M236*(1-#REF!))</f>
        <v>#REF!</v>
      </c>
      <c r="X236" s="106" t="e">
        <f t="shared" si="96"/>
        <v>#REF!</v>
      </c>
      <c r="Y236" s="107" t="s">
        <v>72</v>
      </c>
      <c r="Z236" s="103">
        <f t="shared" si="92"/>
        <v>0</v>
      </c>
      <c r="AA236" s="103">
        <f t="shared" si="93"/>
        <v>0</v>
      </c>
      <c r="AB236" s="128" t="str">
        <f t="shared" si="97"/>
        <v/>
      </c>
      <c r="AC236" s="128" t="e">
        <f t="shared" si="98"/>
        <v>#REF!</v>
      </c>
    </row>
    <row r="237" spans="1:29" ht="50.1" customHeight="1">
      <c r="A237" s="169"/>
      <c r="B237" s="169"/>
      <c r="C237" s="172"/>
      <c r="D237" s="172"/>
      <c r="E237" s="131"/>
      <c r="F237" s="175"/>
      <c r="G237" s="178"/>
      <c r="H237" s="189"/>
      <c r="I237" s="163"/>
      <c r="J237" s="166"/>
      <c r="K237" s="62"/>
      <c r="L237" s="63"/>
      <c r="M237" s="63"/>
      <c r="N237" s="142"/>
      <c r="O237" s="127"/>
      <c r="P237" s="100"/>
      <c r="Q237" s="63">
        <f t="shared" si="94"/>
        <v>0</v>
      </c>
      <c r="R237" s="64"/>
      <c r="S237" s="67"/>
      <c r="T237" s="46"/>
      <c r="U237" s="106">
        <f>IF(EXACT(O237,Y237),M237,M237*(1-'Расчет ПРЕДЗАКАЗ'!$D$10))</f>
        <v>0</v>
      </c>
      <c r="V237" s="106">
        <f t="shared" si="95"/>
        <v>0</v>
      </c>
      <c r="W237" s="106" t="e">
        <f>IF(EXACT(O237,Y237),M237,M237*(1-#REF!))</f>
        <v>#REF!</v>
      </c>
      <c r="X237" s="106" t="e">
        <f t="shared" si="96"/>
        <v>#REF!</v>
      </c>
      <c r="Y237" s="107" t="s">
        <v>72</v>
      </c>
      <c r="Z237" s="103">
        <f t="shared" si="92"/>
        <v>0</v>
      </c>
      <c r="AA237" s="103">
        <f t="shared" si="93"/>
        <v>0</v>
      </c>
      <c r="AB237" s="128" t="str">
        <f t="shared" si="97"/>
        <v/>
      </c>
      <c r="AC237" s="128" t="e">
        <f t="shared" si="98"/>
        <v>#REF!</v>
      </c>
    </row>
    <row r="238" spans="1:29" ht="50.1" customHeight="1">
      <c r="A238" s="169"/>
      <c r="B238" s="169"/>
      <c r="C238" s="172"/>
      <c r="D238" s="172"/>
      <c r="E238" s="131"/>
      <c r="F238" s="175"/>
      <c r="G238" s="178"/>
      <c r="H238" s="189"/>
      <c r="I238" s="163"/>
      <c r="J238" s="166"/>
      <c r="K238" s="62"/>
      <c r="L238" s="63"/>
      <c r="M238" s="63"/>
      <c r="N238" s="142"/>
      <c r="O238" s="127"/>
      <c r="P238" s="100"/>
      <c r="Q238" s="63">
        <f t="shared" si="94"/>
        <v>0</v>
      </c>
      <c r="R238" s="64"/>
      <c r="S238" s="67"/>
      <c r="T238" s="46"/>
      <c r="U238" s="106">
        <f>IF(EXACT(O238,Y238),M238,M238*(1-'Расчет ПРЕДЗАКАЗ'!$D$10))</f>
        <v>0</v>
      </c>
      <c r="V238" s="106">
        <f t="shared" si="95"/>
        <v>0</v>
      </c>
      <c r="W238" s="106" t="e">
        <f>IF(EXACT(O238,Y238),M238,M238*(1-#REF!))</f>
        <v>#REF!</v>
      </c>
      <c r="X238" s="106" t="e">
        <f t="shared" si="96"/>
        <v>#REF!</v>
      </c>
      <c r="Y238" s="107" t="s">
        <v>72</v>
      </c>
      <c r="Z238" s="103">
        <f t="shared" si="92"/>
        <v>0</v>
      </c>
      <c r="AA238" s="103">
        <f t="shared" si="93"/>
        <v>0</v>
      </c>
      <c r="AB238" s="128" t="str">
        <f t="shared" si="97"/>
        <v/>
      </c>
      <c r="AC238" s="128" t="e">
        <f t="shared" si="98"/>
        <v>#REF!</v>
      </c>
    </row>
    <row r="239" spans="1:29" ht="50.1" customHeight="1">
      <c r="A239" s="169"/>
      <c r="B239" s="169"/>
      <c r="C239" s="172"/>
      <c r="D239" s="172"/>
      <c r="E239" s="131"/>
      <c r="F239" s="175"/>
      <c r="G239" s="178"/>
      <c r="H239" s="189"/>
      <c r="I239" s="163"/>
      <c r="J239" s="166"/>
      <c r="K239" s="62"/>
      <c r="L239" s="63"/>
      <c r="M239" s="63"/>
      <c r="N239" s="142"/>
      <c r="O239" s="127"/>
      <c r="P239" s="100"/>
      <c r="Q239" s="63">
        <f t="shared" si="94"/>
        <v>0</v>
      </c>
      <c r="R239" s="64"/>
      <c r="S239" s="67"/>
      <c r="T239" s="46"/>
      <c r="U239" s="106">
        <f>IF(EXACT(O239,Y239),M239,M239*(1-'Расчет ПРЕДЗАКАЗ'!$D$10))</f>
        <v>0</v>
      </c>
      <c r="V239" s="106">
        <f t="shared" si="95"/>
        <v>0</v>
      </c>
      <c r="W239" s="106" t="e">
        <f>IF(EXACT(O239,Y239),M239,M239*(1-#REF!))</f>
        <v>#REF!</v>
      </c>
      <c r="X239" s="106" t="e">
        <f t="shared" si="96"/>
        <v>#REF!</v>
      </c>
      <c r="Y239" s="107" t="s">
        <v>72</v>
      </c>
      <c r="Z239" s="103">
        <f t="shared" si="92"/>
        <v>0</v>
      </c>
      <c r="AA239" s="103">
        <f t="shared" si="93"/>
        <v>0</v>
      </c>
      <c r="AB239" s="128" t="str">
        <f t="shared" si="97"/>
        <v/>
      </c>
      <c r="AC239" s="128" t="e">
        <f t="shared" si="98"/>
        <v>#REF!</v>
      </c>
    </row>
    <row r="240" spans="1:29" ht="50.1" customHeight="1">
      <c r="A240" s="169"/>
      <c r="B240" s="169"/>
      <c r="C240" s="172"/>
      <c r="D240" s="172"/>
      <c r="E240" s="131"/>
      <c r="F240" s="175"/>
      <c r="G240" s="178"/>
      <c r="H240" s="189"/>
      <c r="I240" s="163"/>
      <c r="J240" s="166"/>
      <c r="K240" s="62"/>
      <c r="L240" s="63"/>
      <c r="M240" s="63"/>
      <c r="N240" s="142"/>
      <c r="O240" s="127"/>
      <c r="P240" s="100"/>
      <c r="Q240" s="63">
        <f t="shared" si="94"/>
        <v>0</v>
      </c>
      <c r="R240" s="64"/>
      <c r="S240" s="67"/>
      <c r="T240" s="46"/>
      <c r="U240" s="106">
        <f>IF(EXACT(O240,Y240),M240,M240*(1-'Расчет ПРЕДЗАКАЗ'!$D$10))</f>
        <v>0</v>
      </c>
      <c r="V240" s="106">
        <f t="shared" si="95"/>
        <v>0</v>
      </c>
      <c r="W240" s="106" t="e">
        <f>IF(EXACT(O240,Y240),M240,M240*(1-#REF!))</f>
        <v>#REF!</v>
      </c>
      <c r="X240" s="106" t="e">
        <f t="shared" si="96"/>
        <v>#REF!</v>
      </c>
      <c r="Y240" s="107" t="s">
        <v>72</v>
      </c>
      <c r="Z240" s="103">
        <f t="shared" si="92"/>
        <v>0</v>
      </c>
      <c r="AA240" s="103">
        <f t="shared" si="93"/>
        <v>0</v>
      </c>
      <c r="AB240" s="128" t="str">
        <f t="shared" si="97"/>
        <v/>
      </c>
      <c r="AC240" s="128" t="e">
        <f t="shared" si="98"/>
        <v>#REF!</v>
      </c>
    </row>
    <row r="241" spans="1:29" ht="50.1" customHeight="1">
      <c r="A241" s="169"/>
      <c r="B241" s="169"/>
      <c r="C241" s="172"/>
      <c r="D241" s="172"/>
      <c r="E241" s="131"/>
      <c r="F241" s="175"/>
      <c r="G241" s="178"/>
      <c r="H241" s="189"/>
      <c r="I241" s="163"/>
      <c r="J241" s="166"/>
      <c r="K241" s="62"/>
      <c r="L241" s="63"/>
      <c r="M241" s="63"/>
      <c r="N241" s="121"/>
      <c r="O241" s="127"/>
      <c r="P241" s="100"/>
      <c r="Q241" s="63">
        <f t="shared" si="94"/>
        <v>0</v>
      </c>
      <c r="R241" s="65"/>
      <c r="S241" s="67"/>
      <c r="T241" s="40"/>
      <c r="U241" s="106">
        <f>IF(EXACT(O241,Y241),M241,M241*(1-'Расчет ПРЕДЗАКАЗ'!$D$10))</f>
        <v>0</v>
      </c>
      <c r="V241" s="106">
        <f t="shared" si="95"/>
        <v>0</v>
      </c>
      <c r="W241" s="106" t="e">
        <f>IF(EXACT(O241,Y241),M241,M241*(1-#REF!))</f>
        <v>#REF!</v>
      </c>
      <c r="X241" s="106" t="e">
        <f t="shared" si="96"/>
        <v>#REF!</v>
      </c>
      <c r="Y241" s="107" t="s">
        <v>72</v>
      </c>
      <c r="Z241" s="103">
        <f t="shared" si="92"/>
        <v>0</v>
      </c>
      <c r="AA241" s="103">
        <f t="shared" si="93"/>
        <v>0</v>
      </c>
      <c r="AB241" s="128" t="str">
        <f t="shared" si="97"/>
        <v/>
      </c>
      <c r="AC241" s="128" t="e">
        <f t="shared" si="98"/>
        <v>#REF!</v>
      </c>
    </row>
    <row r="242" spans="1:29" ht="50.1" customHeight="1">
      <c r="A242" s="169"/>
      <c r="B242" s="169"/>
      <c r="C242" s="172"/>
      <c r="D242" s="172"/>
      <c r="E242" s="131"/>
      <c r="F242" s="175"/>
      <c r="G242" s="178"/>
      <c r="H242" s="189"/>
      <c r="I242" s="163"/>
      <c r="J242" s="166"/>
      <c r="K242" s="62"/>
      <c r="L242" s="63"/>
      <c r="M242" s="63"/>
      <c r="N242" s="121"/>
      <c r="O242" s="127"/>
      <c r="P242" s="100"/>
      <c r="Q242" s="63">
        <f t="shared" si="94"/>
        <v>0</v>
      </c>
      <c r="R242" s="65"/>
      <c r="S242" s="67"/>
      <c r="T242" s="40"/>
      <c r="U242" s="106">
        <f>IF(EXACT(O242,Y242),M242,M242*(1-'Расчет ПРЕДЗАКАЗ'!$D$10))</f>
        <v>0</v>
      </c>
      <c r="V242" s="106">
        <f t="shared" si="95"/>
        <v>0</v>
      </c>
      <c r="W242" s="106" t="e">
        <f>IF(EXACT(O242,Y242),M242,M242*(1-#REF!))</f>
        <v>#REF!</v>
      </c>
      <c r="X242" s="106" t="e">
        <f t="shared" si="96"/>
        <v>#REF!</v>
      </c>
      <c r="Y242" s="107" t="s">
        <v>72</v>
      </c>
      <c r="Z242" s="103">
        <f t="shared" si="92"/>
        <v>0</v>
      </c>
      <c r="AA242" s="103">
        <f t="shared" si="93"/>
        <v>0</v>
      </c>
      <c r="AB242" s="128" t="str">
        <f t="shared" si="97"/>
        <v/>
      </c>
      <c r="AC242" s="128" t="e">
        <f t="shared" si="98"/>
        <v>#REF!</v>
      </c>
    </row>
    <row r="243" spans="1:29" ht="50.1" customHeight="1">
      <c r="A243" s="169"/>
      <c r="B243" s="169"/>
      <c r="C243" s="172"/>
      <c r="D243" s="172"/>
      <c r="E243" s="131"/>
      <c r="F243" s="175"/>
      <c r="G243" s="178"/>
      <c r="H243" s="189"/>
      <c r="I243" s="163"/>
      <c r="J243" s="166"/>
      <c r="K243" s="62"/>
      <c r="L243" s="63"/>
      <c r="M243" s="63"/>
      <c r="N243" s="121"/>
      <c r="O243" s="127"/>
      <c r="P243" s="100"/>
      <c r="Q243" s="63">
        <f t="shared" si="94"/>
        <v>0</v>
      </c>
      <c r="R243" s="65"/>
      <c r="S243" s="67"/>
      <c r="T243" s="40"/>
      <c r="U243" s="106">
        <f>IF(EXACT(O243,Y243),M243,M243*(1-'Расчет ПРЕДЗАКАЗ'!$D$10))</f>
        <v>0</v>
      </c>
      <c r="V243" s="106">
        <f t="shared" si="95"/>
        <v>0</v>
      </c>
      <c r="W243" s="106" t="e">
        <f>IF(EXACT(O243,Y243),M243,M243*(1-#REF!))</f>
        <v>#REF!</v>
      </c>
      <c r="X243" s="106" t="e">
        <f t="shared" si="96"/>
        <v>#REF!</v>
      </c>
      <c r="Y243" s="107" t="s">
        <v>72</v>
      </c>
      <c r="Z243" s="103">
        <f t="shared" si="92"/>
        <v>0</v>
      </c>
      <c r="AA243" s="103">
        <f t="shared" si="93"/>
        <v>0</v>
      </c>
      <c r="AB243" s="128" t="str">
        <f t="shared" si="97"/>
        <v/>
      </c>
      <c r="AC243" s="128" t="e">
        <f t="shared" si="98"/>
        <v>#REF!</v>
      </c>
    </row>
    <row r="244" spans="1:29" ht="50.1" customHeight="1">
      <c r="A244" s="169"/>
      <c r="B244" s="169"/>
      <c r="C244" s="172"/>
      <c r="D244" s="172"/>
      <c r="E244" s="131"/>
      <c r="F244" s="175"/>
      <c r="G244" s="178"/>
      <c r="H244" s="189"/>
      <c r="I244" s="163"/>
      <c r="J244" s="166"/>
      <c r="K244" s="62"/>
      <c r="L244" s="63"/>
      <c r="M244" s="63"/>
      <c r="N244" s="121"/>
      <c r="O244" s="127"/>
      <c r="P244" s="100"/>
      <c r="Q244" s="63">
        <f t="shared" si="94"/>
        <v>0</v>
      </c>
      <c r="R244" s="65"/>
      <c r="S244" s="67"/>
      <c r="T244" s="40"/>
      <c r="U244" s="106">
        <f>IF(EXACT(O244,Y244),M244,M244*(1-'Расчет ПРЕДЗАКАЗ'!$D$10))</f>
        <v>0</v>
      </c>
      <c r="V244" s="106">
        <f t="shared" si="95"/>
        <v>0</v>
      </c>
      <c r="W244" s="106" t="e">
        <f>IF(EXACT(O244,Y244),M244,M244*(1-#REF!))</f>
        <v>#REF!</v>
      </c>
      <c r="X244" s="106" t="e">
        <f t="shared" si="96"/>
        <v>#REF!</v>
      </c>
      <c r="Y244" s="107" t="s">
        <v>72</v>
      </c>
      <c r="Z244" s="103">
        <f t="shared" si="92"/>
        <v>0</v>
      </c>
      <c r="AA244" s="103">
        <f t="shared" si="93"/>
        <v>0</v>
      </c>
      <c r="AB244" s="128" t="str">
        <f t="shared" si="97"/>
        <v/>
      </c>
      <c r="AC244" s="128" t="e">
        <f t="shared" si="98"/>
        <v>#REF!</v>
      </c>
    </row>
    <row r="245" spans="1:29" ht="50.1" customHeight="1">
      <c r="A245" s="169"/>
      <c r="B245" s="169"/>
      <c r="C245" s="172"/>
      <c r="D245" s="172"/>
      <c r="E245" s="131"/>
      <c r="F245" s="175"/>
      <c r="G245" s="178"/>
      <c r="H245" s="189"/>
      <c r="I245" s="163"/>
      <c r="J245" s="166"/>
      <c r="K245" s="62"/>
      <c r="L245" s="63"/>
      <c r="M245" s="63"/>
      <c r="N245" s="121"/>
      <c r="O245" s="127"/>
      <c r="P245" s="100"/>
      <c r="Q245" s="63">
        <f t="shared" si="94"/>
        <v>0</v>
      </c>
      <c r="R245" s="65"/>
      <c r="S245" s="67"/>
      <c r="T245" s="40"/>
      <c r="U245" s="106">
        <f>IF(EXACT(O245,Y245),M245,M245*(1-'Расчет ПРЕДЗАКАЗ'!$D$10))</f>
        <v>0</v>
      </c>
      <c r="V245" s="106">
        <f t="shared" si="95"/>
        <v>0</v>
      </c>
      <c r="W245" s="106" t="e">
        <f>IF(EXACT(O245,Y245),M245,M245*(1-#REF!))</f>
        <v>#REF!</v>
      </c>
      <c r="X245" s="106" t="e">
        <f t="shared" si="96"/>
        <v>#REF!</v>
      </c>
      <c r="Y245" s="107" t="s">
        <v>72</v>
      </c>
      <c r="Z245" s="103">
        <f t="shared" si="92"/>
        <v>0</v>
      </c>
      <c r="AA245" s="103">
        <f t="shared" si="93"/>
        <v>0</v>
      </c>
      <c r="AB245" s="128" t="str">
        <f t="shared" si="97"/>
        <v/>
      </c>
      <c r="AC245" s="128" t="e">
        <f t="shared" si="98"/>
        <v>#REF!</v>
      </c>
    </row>
    <row r="246" spans="1:29" ht="50.1" customHeight="1">
      <c r="A246" s="170"/>
      <c r="B246" s="170"/>
      <c r="C246" s="173"/>
      <c r="D246" s="173"/>
      <c r="E246" s="132"/>
      <c r="F246" s="176"/>
      <c r="G246" s="179"/>
      <c r="H246" s="190"/>
      <c r="I246" s="164"/>
      <c r="J246" s="167"/>
      <c r="K246" s="62"/>
      <c r="L246" s="63"/>
      <c r="M246" s="63"/>
      <c r="N246" s="121"/>
      <c r="O246" s="127"/>
      <c r="P246" s="100"/>
      <c r="Q246" s="63">
        <f t="shared" si="94"/>
        <v>0</v>
      </c>
      <c r="R246" s="65"/>
      <c r="S246" s="64"/>
      <c r="T246" s="40"/>
      <c r="U246" s="106">
        <f>IF(EXACT(O246,Y246),M246,M246*(1-'Расчет ПРЕДЗАКАЗ'!$D$10))</f>
        <v>0</v>
      </c>
      <c r="V246" s="106">
        <f t="shared" si="95"/>
        <v>0</v>
      </c>
      <c r="W246" s="106" t="e">
        <f>IF(EXACT(O246,Y246),M246,M246*(1-#REF!))</f>
        <v>#REF!</v>
      </c>
      <c r="X246" s="106" t="e">
        <f t="shared" si="96"/>
        <v>#REF!</v>
      </c>
      <c r="Y246" s="107" t="s">
        <v>72</v>
      </c>
      <c r="Z246" s="103">
        <f t="shared" si="92"/>
        <v>0</v>
      </c>
      <c r="AA246" s="103">
        <f t="shared" si="93"/>
        <v>0</v>
      </c>
      <c r="AB246" s="128" t="str">
        <f t="shared" si="97"/>
        <v/>
      </c>
      <c r="AC246" s="128" t="e">
        <f t="shared" si="98"/>
        <v>#REF!</v>
      </c>
    </row>
    <row r="247" spans="1:29" ht="11.25" customHeight="1" thickBot="1"/>
    <row r="248" spans="1:29" ht="50.1" customHeight="1">
      <c r="A248" s="168">
        <v>67</v>
      </c>
      <c r="B248" s="168" t="s">
        <v>725</v>
      </c>
      <c r="C248" s="171" t="s">
        <v>726</v>
      </c>
      <c r="D248" s="171" t="s">
        <v>77</v>
      </c>
      <c r="E248" s="131"/>
      <c r="F248" s="193" t="s">
        <v>727</v>
      </c>
      <c r="G248" s="177" t="s">
        <v>659</v>
      </c>
      <c r="H248" s="162" t="s">
        <v>728</v>
      </c>
      <c r="I248" s="194" t="s">
        <v>729</v>
      </c>
      <c r="J248" s="165" t="s">
        <v>19</v>
      </c>
      <c r="K248" s="62" t="s">
        <v>82</v>
      </c>
      <c r="L248" s="63">
        <v>7540</v>
      </c>
      <c r="M248" s="63">
        <v>4187</v>
      </c>
      <c r="N248" s="142" t="s">
        <v>730</v>
      </c>
      <c r="O248" s="127" t="s">
        <v>72</v>
      </c>
      <c r="P248" s="100"/>
      <c r="Q248" s="63">
        <f>P248*M248</f>
        <v>0</v>
      </c>
      <c r="R248" s="64"/>
      <c r="S248" s="67">
        <v>6</v>
      </c>
      <c r="T248" s="46"/>
      <c r="U248" s="106">
        <f>IF(EXACT(O248,Y248),M248,M248*(1-'Расчет ПРЕДЗАКАЗ'!$D$10))</f>
        <v>4187</v>
      </c>
      <c r="V248" s="106">
        <f>P248*U248</f>
        <v>0</v>
      </c>
      <c r="W248" s="106">
        <f>IF(EXACT(O248,Y248),M248,M248*(1-#REF!))</f>
        <v>4187</v>
      </c>
      <c r="X248" s="106">
        <f>P248*W248</f>
        <v>0</v>
      </c>
      <c r="Y248" s="107" t="s">
        <v>72</v>
      </c>
      <c r="Z248" s="103">
        <f t="shared" ref="Z248:Z262" si="99">IF(EXACT(O248,Y248),Q248,0)</f>
        <v>0</v>
      </c>
      <c r="AA248" s="103">
        <f t="shared" ref="AA248:AA262" si="100">IF(Z248=0,Q248,0)</f>
        <v>0</v>
      </c>
      <c r="AB248" s="128">
        <f>IF(U248=0,"",L248/U248-1)</f>
        <v>0.80081203725818018</v>
      </c>
      <c r="AC248" s="128">
        <f>IF(W248=0,"",L248/W248-1)</f>
        <v>0.80081203725818018</v>
      </c>
    </row>
    <row r="249" spans="1:29" ht="50.1" customHeight="1">
      <c r="A249" s="169"/>
      <c r="B249" s="169"/>
      <c r="C249" s="172"/>
      <c r="D249" s="172"/>
      <c r="E249" s="131"/>
      <c r="F249" s="175"/>
      <c r="G249" s="178"/>
      <c r="H249" s="189"/>
      <c r="I249" s="163"/>
      <c r="J249" s="166"/>
      <c r="K249" s="62" t="s">
        <v>104</v>
      </c>
      <c r="L249" s="63">
        <v>7540</v>
      </c>
      <c r="M249" s="63">
        <v>4187</v>
      </c>
      <c r="N249" s="142" t="s">
        <v>731</v>
      </c>
      <c r="O249" s="127" t="s">
        <v>72</v>
      </c>
      <c r="P249" s="100"/>
      <c r="Q249" s="63">
        <f t="shared" ref="Q249:Q262" si="101">P249*M249</f>
        <v>0</v>
      </c>
      <c r="R249" s="64"/>
      <c r="S249" s="67">
        <v>53</v>
      </c>
      <c r="T249" s="46"/>
      <c r="U249" s="106">
        <f>IF(EXACT(O249,Y249),M249,M249*(1-'Расчет ПРЕДЗАКАЗ'!$D$10))</f>
        <v>4187</v>
      </c>
      <c r="V249" s="106">
        <f t="shared" ref="V249:V262" si="102">P249*U249</f>
        <v>0</v>
      </c>
      <c r="W249" s="106">
        <f>IF(EXACT(O249,Y249),M249,M249*(1-#REF!))</f>
        <v>4187</v>
      </c>
      <c r="X249" s="106">
        <f t="shared" ref="X249:X262" si="103">P249*W249</f>
        <v>0</v>
      </c>
      <c r="Y249" s="107" t="s">
        <v>72</v>
      </c>
      <c r="Z249" s="103">
        <f t="shared" si="99"/>
        <v>0</v>
      </c>
      <c r="AA249" s="103">
        <f t="shared" si="100"/>
        <v>0</v>
      </c>
      <c r="AB249" s="128">
        <f t="shared" ref="AB249:AB262" si="104">IF(U249=0,"",L249/U249-1)</f>
        <v>0.80081203725818018</v>
      </c>
      <c r="AC249" s="128">
        <f t="shared" ref="AC249:AC262" si="105">IF(W249=0,"",L249/W249-1)</f>
        <v>0.80081203725818018</v>
      </c>
    </row>
    <row r="250" spans="1:29" ht="50.1" customHeight="1">
      <c r="A250" s="169"/>
      <c r="B250" s="169"/>
      <c r="C250" s="172"/>
      <c r="D250" s="172"/>
      <c r="E250" s="131"/>
      <c r="F250" s="175"/>
      <c r="G250" s="178"/>
      <c r="H250" s="189"/>
      <c r="I250" s="163"/>
      <c r="J250" s="166"/>
      <c r="K250" s="62" t="s">
        <v>134</v>
      </c>
      <c r="L250" s="63">
        <v>7540</v>
      </c>
      <c r="M250" s="63">
        <v>4187</v>
      </c>
      <c r="N250" s="142" t="s">
        <v>732</v>
      </c>
      <c r="O250" s="127" t="s">
        <v>72</v>
      </c>
      <c r="P250" s="100"/>
      <c r="Q250" s="63">
        <f t="shared" si="101"/>
        <v>0</v>
      </c>
      <c r="R250" s="64"/>
      <c r="S250" s="67">
        <v>2</v>
      </c>
      <c r="T250" s="46"/>
      <c r="U250" s="106">
        <f>IF(EXACT(O250,Y250),M250,M250*(1-'Расчет ПРЕДЗАКАЗ'!$D$10))</f>
        <v>4187</v>
      </c>
      <c r="V250" s="106">
        <f t="shared" si="102"/>
        <v>0</v>
      </c>
      <c r="W250" s="106">
        <f>IF(EXACT(O250,Y250),M250,M250*(1-#REF!))</f>
        <v>4187</v>
      </c>
      <c r="X250" s="106">
        <f t="shared" si="103"/>
        <v>0</v>
      </c>
      <c r="Y250" s="107" t="s">
        <v>72</v>
      </c>
      <c r="Z250" s="103">
        <f t="shared" si="99"/>
        <v>0</v>
      </c>
      <c r="AA250" s="103">
        <f t="shared" si="100"/>
        <v>0</v>
      </c>
      <c r="AB250" s="128">
        <f t="shared" si="104"/>
        <v>0.80081203725818018</v>
      </c>
      <c r="AC250" s="128">
        <f t="shared" si="105"/>
        <v>0.80081203725818018</v>
      </c>
    </row>
    <row r="251" spans="1:29" ht="50.1" customHeight="1">
      <c r="A251" s="169"/>
      <c r="B251" s="169"/>
      <c r="C251" s="172"/>
      <c r="D251" s="172"/>
      <c r="E251" s="131"/>
      <c r="F251" s="175"/>
      <c r="G251" s="178"/>
      <c r="H251" s="189"/>
      <c r="I251" s="163"/>
      <c r="J251" s="166"/>
      <c r="K251" s="62" t="s">
        <v>84</v>
      </c>
      <c r="L251" s="63">
        <v>7540</v>
      </c>
      <c r="M251" s="63">
        <v>4187</v>
      </c>
      <c r="N251" s="142" t="s">
        <v>733</v>
      </c>
      <c r="O251" s="127" t="s">
        <v>72</v>
      </c>
      <c r="P251" s="100"/>
      <c r="Q251" s="63">
        <f t="shared" si="101"/>
        <v>0</v>
      </c>
      <c r="R251" s="64"/>
      <c r="S251" s="67">
        <v>55</v>
      </c>
      <c r="T251" s="46"/>
      <c r="U251" s="106">
        <f>IF(EXACT(O251,Y251),M251,M251*(1-'Расчет ПРЕДЗАКАЗ'!$D$10))</f>
        <v>4187</v>
      </c>
      <c r="V251" s="106">
        <f t="shared" si="102"/>
        <v>0</v>
      </c>
      <c r="W251" s="106">
        <f>IF(EXACT(O251,Y251),M251,M251*(1-#REF!))</f>
        <v>4187</v>
      </c>
      <c r="X251" s="106">
        <f t="shared" si="103"/>
        <v>0</v>
      </c>
      <c r="Y251" s="107" t="s">
        <v>72</v>
      </c>
      <c r="Z251" s="103">
        <f t="shared" si="99"/>
        <v>0</v>
      </c>
      <c r="AA251" s="103">
        <f t="shared" si="100"/>
        <v>0</v>
      </c>
      <c r="AB251" s="128">
        <f t="shared" si="104"/>
        <v>0.80081203725818018</v>
      </c>
      <c r="AC251" s="128">
        <f t="shared" si="105"/>
        <v>0.80081203725818018</v>
      </c>
    </row>
    <row r="252" spans="1:29" ht="50.1" customHeight="1">
      <c r="A252" s="169"/>
      <c r="B252" s="169"/>
      <c r="C252" s="172"/>
      <c r="D252" s="172"/>
      <c r="E252" s="131"/>
      <c r="F252" s="175"/>
      <c r="G252" s="178"/>
      <c r="H252" s="189"/>
      <c r="I252" s="163"/>
      <c r="J252" s="166"/>
      <c r="K252" s="62" t="s">
        <v>137</v>
      </c>
      <c r="L252" s="63">
        <v>7540</v>
      </c>
      <c r="M252" s="63">
        <v>4187</v>
      </c>
      <c r="N252" s="142" t="s">
        <v>734</v>
      </c>
      <c r="O252" s="127" t="s">
        <v>72</v>
      </c>
      <c r="P252" s="100"/>
      <c r="Q252" s="63">
        <f t="shared" si="101"/>
        <v>0</v>
      </c>
      <c r="R252" s="64"/>
      <c r="S252" s="67">
        <v>38</v>
      </c>
      <c r="T252" s="46"/>
      <c r="U252" s="106">
        <f>IF(EXACT(O252,Y252),M252,M252*(1-'Расчет ПРЕДЗАКАЗ'!$D$10))</f>
        <v>4187</v>
      </c>
      <c r="V252" s="106">
        <f t="shared" si="102"/>
        <v>0</v>
      </c>
      <c r="W252" s="106">
        <f>IF(EXACT(O252,Y252),M252,M252*(1-#REF!))</f>
        <v>4187</v>
      </c>
      <c r="X252" s="106">
        <f t="shared" si="103"/>
        <v>0</v>
      </c>
      <c r="Y252" s="107" t="s">
        <v>72</v>
      </c>
      <c r="Z252" s="103">
        <f t="shared" si="99"/>
        <v>0</v>
      </c>
      <c r="AA252" s="103">
        <f t="shared" si="100"/>
        <v>0</v>
      </c>
      <c r="AB252" s="128">
        <f t="shared" si="104"/>
        <v>0.80081203725818018</v>
      </c>
      <c r="AC252" s="128">
        <f t="shared" si="105"/>
        <v>0.80081203725818018</v>
      </c>
    </row>
    <row r="253" spans="1:29" ht="50.1" customHeight="1">
      <c r="A253" s="169"/>
      <c r="B253" s="169"/>
      <c r="C253" s="172"/>
      <c r="D253" s="172"/>
      <c r="E253" s="131"/>
      <c r="F253" s="175"/>
      <c r="G253" s="178"/>
      <c r="H253" s="189"/>
      <c r="I253" s="163"/>
      <c r="J253" s="166"/>
      <c r="K253" s="62" t="s">
        <v>86</v>
      </c>
      <c r="L253" s="63">
        <v>7540</v>
      </c>
      <c r="M253" s="63">
        <v>4187</v>
      </c>
      <c r="N253" s="142" t="s">
        <v>735</v>
      </c>
      <c r="O253" s="127" t="s">
        <v>72</v>
      </c>
      <c r="P253" s="100"/>
      <c r="Q253" s="63">
        <f t="shared" si="101"/>
        <v>0</v>
      </c>
      <c r="R253" s="64"/>
      <c r="S253" s="67">
        <v>4</v>
      </c>
      <c r="T253" s="46"/>
      <c r="U253" s="106">
        <f>IF(EXACT(O253,Y253),M253,M253*(1-'Расчет ПРЕДЗАКАЗ'!$D$10))</f>
        <v>4187</v>
      </c>
      <c r="V253" s="106">
        <f t="shared" si="102"/>
        <v>0</v>
      </c>
      <c r="W253" s="106">
        <f>IF(EXACT(O253,Y253),M253,M253*(1-#REF!))</f>
        <v>4187</v>
      </c>
      <c r="X253" s="106">
        <f t="shared" si="103"/>
        <v>0</v>
      </c>
      <c r="Y253" s="107" t="s">
        <v>72</v>
      </c>
      <c r="Z253" s="103">
        <f t="shared" si="99"/>
        <v>0</v>
      </c>
      <c r="AA253" s="103">
        <f t="shared" si="100"/>
        <v>0</v>
      </c>
      <c r="AB253" s="128">
        <f t="shared" si="104"/>
        <v>0.80081203725818018</v>
      </c>
      <c r="AC253" s="128">
        <f t="shared" si="105"/>
        <v>0.80081203725818018</v>
      </c>
    </row>
    <row r="254" spans="1:29" ht="50.1" customHeight="1">
      <c r="A254" s="169"/>
      <c r="B254" s="169"/>
      <c r="C254" s="172"/>
      <c r="D254" s="172"/>
      <c r="E254" s="131"/>
      <c r="F254" s="175"/>
      <c r="G254" s="178"/>
      <c r="H254" s="189"/>
      <c r="I254" s="163"/>
      <c r="J254" s="166"/>
      <c r="K254" s="62" t="s">
        <v>88</v>
      </c>
      <c r="L254" s="63">
        <v>7540</v>
      </c>
      <c r="M254" s="63">
        <v>4187</v>
      </c>
      <c r="N254" s="142" t="s">
        <v>736</v>
      </c>
      <c r="O254" s="127" t="s">
        <v>72</v>
      </c>
      <c r="P254" s="100"/>
      <c r="Q254" s="63">
        <f t="shared" si="101"/>
        <v>0</v>
      </c>
      <c r="R254" s="64"/>
      <c r="S254" s="67">
        <v>26</v>
      </c>
      <c r="T254" s="46"/>
      <c r="U254" s="106">
        <f>IF(EXACT(O254,Y254),M254,M254*(1-'Расчет ПРЕДЗАКАЗ'!$D$10))</f>
        <v>4187</v>
      </c>
      <c r="V254" s="106">
        <f t="shared" si="102"/>
        <v>0</v>
      </c>
      <c r="W254" s="106">
        <f>IF(EXACT(O254,Y254),M254,M254*(1-#REF!))</f>
        <v>4187</v>
      </c>
      <c r="X254" s="106">
        <f t="shared" si="103"/>
        <v>0</v>
      </c>
      <c r="Y254" s="107" t="s">
        <v>72</v>
      </c>
      <c r="Z254" s="103">
        <f t="shared" si="99"/>
        <v>0</v>
      </c>
      <c r="AA254" s="103">
        <f t="shared" si="100"/>
        <v>0</v>
      </c>
      <c r="AB254" s="128">
        <f t="shared" si="104"/>
        <v>0.80081203725818018</v>
      </c>
      <c r="AC254" s="128">
        <f t="shared" si="105"/>
        <v>0.80081203725818018</v>
      </c>
    </row>
    <row r="255" spans="1:29" ht="50.1" customHeight="1">
      <c r="A255" s="169"/>
      <c r="B255" s="169"/>
      <c r="C255" s="172"/>
      <c r="D255" s="172"/>
      <c r="E255" s="131"/>
      <c r="F255" s="175"/>
      <c r="G255" s="178"/>
      <c r="H255" s="189"/>
      <c r="I255" s="163"/>
      <c r="J255" s="166"/>
      <c r="K255" s="62" t="s">
        <v>142</v>
      </c>
      <c r="L255" s="63">
        <v>7540</v>
      </c>
      <c r="M255" s="63">
        <v>4187</v>
      </c>
      <c r="N255" s="142" t="s">
        <v>737</v>
      </c>
      <c r="O255" s="127" t="s">
        <v>72</v>
      </c>
      <c r="P255" s="100"/>
      <c r="Q255" s="63">
        <f t="shared" si="101"/>
        <v>0</v>
      </c>
      <c r="R255" s="64"/>
      <c r="S255" s="67">
        <v>12</v>
      </c>
      <c r="T255" s="46"/>
      <c r="U255" s="106">
        <f>IF(EXACT(O255,Y255),M255,M255*(1-'Расчет ПРЕДЗАКАЗ'!$D$10))</f>
        <v>4187</v>
      </c>
      <c r="V255" s="106">
        <f t="shared" si="102"/>
        <v>0</v>
      </c>
      <c r="W255" s="106">
        <f>IF(EXACT(O255,Y255),M255,M255*(1-#REF!))</f>
        <v>4187</v>
      </c>
      <c r="X255" s="106">
        <f t="shared" si="103"/>
        <v>0</v>
      </c>
      <c r="Y255" s="107" t="s">
        <v>72</v>
      </c>
      <c r="Z255" s="103">
        <f t="shared" si="99"/>
        <v>0</v>
      </c>
      <c r="AA255" s="103">
        <f t="shared" si="100"/>
        <v>0</v>
      </c>
      <c r="AB255" s="128">
        <f t="shared" si="104"/>
        <v>0.80081203725818018</v>
      </c>
      <c r="AC255" s="128">
        <f t="shared" si="105"/>
        <v>0.80081203725818018</v>
      </c>
    </row>
    <row r="256" spans="1:29" ht="50.1" customHeight="1">
      <c r="A256" s="169"/>
      <c r="B256" s="169"/>
      <c r="C256" s="172"/>
      <c r="D256" s="172"/>
      <c r="E256" s="131"/>
      <c r="F256" s="175"/>
      <c r="G256" s="178"/>
      <c r="H256" s="189"/>
      <c r="I256" s="163"/>
      <c r="J256" s="166"/>
      <c r="K256" s="62"/>
      <c r="L256" s="63"/>
      <c r="M256" s="63"/>
      <c r="N256" s="142"/>
      <c r="O256" s="127"/>
      <c r="P256" s="100"/>
      <c r="Q256" s="63">
        <f t="shared" si="101"/>
        <v>0</v>
      </c>
      <c r="R256" s="64"/>
      <c r="S256" s="67"/>
      <c r="T256" s="46"/>
      <c r="U256" s="106">
        <f>IF(EXACT(O256,Y256),M256,M256*(1-'Расчет ПРЕДЗАКАЗ'!$D$10))</f>
        <v>0</v>
      </c>
      <c r="V256" s="106">
        <f t="shared" si="102"/>
        <v>0</v>
      </c>
      <c r="W256" s="106" t="e">
        <f>IF(EXACT(O256,Y256),M256,M256*(1-#REF!))</f>
        <v>#REF!</v>
      </c>
      <c r="X256" s="106" t="e">
        <f t="shared" si="103"/>
        <v>#REF!</v>
      </c>
      <c r="Y256" s="107" t="s">
        <v>72</v>
      </c>
      <c r="Z256" s="103">
        <f t="shared" si="99"/>
        <v>0</v>
      </c>
      <c r="AA256" s="103">
        <f t="shared" si="100"/>
        <v>0</v>
      </c>
      <c r="AB256" s="128" t="str">
        <f t="shared" si="104"/>
        <v/>
      </c>
      <c r="AC256" s="128" t="e">
        <f t="shared" si="105"/>
        <v>#REF!</v>
      </c>
    </row>
    <row r="257" spans="1:29" ht="50.1" customHeight="1">
      <c r="A257" s="169"/>
      <c r="B257" s="169"/>
      <c r="C257" s="172"/>
      <c r="D257" s="172"/>
      <c r="E257" s="131"/>
      <c r="F257" s="175"/>
      <c r="G257" s="178"/>
      <c r="H257" s="189"/>
      <c r="I257" s="163"/>
      <c r="J257" s="166"/>
      <c r="K257" s="62"/>
      <c r="L257" s="63"/>
      <c r="M257" s="63"/>
      <c r="N257" s="121"/>
      <c r="O257" s="127"/>
      <c r="P257" s="100"/>
      <c r="Q257" s="63">
        <f t="shared" si="101"/>
        <v>0</v>
      </c>
      <c r="R257" s="65"/>
      <c r="S257" s="67"/>
      <c r="T257" s="40"/>
      <c r="U257" s="106">
        <f>IF(EXACT(O257,Y257),M257,M257*(1-'Расчет ПРЕДЗАКАЗ'!$D$10))</f>
        <v>0</v>
      </c>
      <c r="V257" s="106">
        <f t="shared" si="102"/>
        <v>0</v>
      </c>
      <c r="W257" s="106" t="e">
        <f>IF(EXACT(O257,Y257),M257,M257*(1-#REF!))</f>
        <v>#REF!</v>
      </c>
      <c r="X257" s="106" t="e">
        <f t="shared" si="103"/>
        <v>#REF!</v>
      </c>
      <c r="Y257" s="107" t="s">
        <v>72</v>
      </c>
      <c r="Z257" s="103">
        <f t="shared" si="99"/>
        <v>0</v>
      </c>
      <c r="AA257" s="103">
        <f t="shared" si="100"/>
        <v>0</v>
      </c>
      <c r="AB257" s="128" t="str">
        <f t="shared" si="104"/>
        <v/>
      </c>
      <c r="AC257" s="128" t="e">
        <f t="shared" si="105"/>
        <v>#REF!</v>
      </c>
    </row>
    <row r="258" spans="1:29" ht="50.1" customHeight="1">
      <c r="A258" s="169"/>
      <c r="B258" s="169"/>
      <c r="C258" s="172"/>
      <c r="D258" s="172"/>
      <c r="E258" s="131"/>
      <c r="F258" s="175"/>
      <c r="G258" s="178"/>
      <c r="H258" s="189"/>
      <c r="I258" s="163"/>
      <c r="J258" s="166"/>
      <c r="K258" s="62"/>
      <c r="L258" s="63"/>
      <c r="M258" s="63"/>
      <c r="N258" s="121"/>
      <c r="O258" s="127"/>
      <c r="P258" s="100"/>
      <c r="Q258" s="63">
        <f t="shared" si="101"/>
        <v>0</v>
      </c>
      <c r="R258" s="65"/>
      <c r="S258" s="67"/>
      <c r="T258" s="40"/>
      <c r="U258" s="106">
        <f>IF(EXACT(O258,Y258),M258,M258*(1-'Расчет ПРЕДЗАКАЗ'!$D$10))</f>
        <v>0</v>
      </c>
      <c r="V258" s="106">
        <f t="shared" si="102"/>
        <v>0</v>
      </c>
      <c r="W258" s="106" t="e">
        <f>IF(EXACT(O258,Y258),M258,M258*(1-#REF!))</f>
        <v>#REF!</v>
      </c>
      <c r="X258" s="106" t="e">
        <f t="shared" si="103"/>
        <v>#REF!</v>
      </c>
      <c r="Y258" s="107" t="s">
        <v>72</v>
      </c>
      <c r="Z258" s="103">
        <f t="shared" si="99"/>
        <v>0</v>
      </c>
      <c r="AA258" s="103">
        <f t="shared" si="100"/>
        <v>0</v>
      </c>
      <c r="AB258" s="128" t="str">
        <f t="shared" si="104"/>
        <v/>
      </c>
      <c r="AC258" s="128" t="e">
        <f t="shared" si="105"/>
        <v>#REF!</v>
      </c>
    </row>
    <row r="259" spans="1:29" ht="50.1" customHeight="1">
      <c r="A259" s="169"/>
      <c r="B259" s="169"/>
      <c r="C259" s="172"/>
      <c r="D259" s="172"/>
      <c r="E259" s="131"/>
      <c r="F259" s="175"/>
      <c r="G259" s="178"/>
      <c r="H259" s="189"/>
      <c r="I259" s="163"/>
      <c r="J259" s="166"/>
      <c r="K259" s="62"/>
      <c r="L259" s="63"/>
      <c r="M259" s="63"/>
      <c r="N259" s="121"/>
      <c r="O259" s="127"/>
      <c r="P259" s="100"/>
      <c r="Q259" s="63">
        <f t="shared" si="101"/>
        <v>0</v>
      </c>
      <c r="R259" s="65"/>
      <c r="S259" s="67"/>
      <c r="T259" s="40"/>
      <c r="U259" s="106">
        <f>IF(EXACT(O259,Y259),M259,M259*(1-'Расчет ПРЕДЗАКАЗ'!$D$10))</f>
        <v>0</v>
      </c>
      <c r="V259" s="106">
        <f t="shared" si="102"/>
        <v>0</v>
      </c>
      <c r="W259" s="106" t="e">
        <f>IF(EXACT(O259,Y259),M259,M259*(1-#REF!))</f>
        <v>#REF!</v>
      </c>
      <c r="X259" s="106" t="e">
        <f t="shared" si="103"/>
        <v>#REF!</v>
      </c>
      <c r="Y259" s="107" t="s">
        <v>72</v>
      </c>
      <c r="Z259" s="103">
        <f t="shared" si="99"/>
        <v>0</v>
      </c>
      <c r="AA259" s="103">
        <f t="shared" si="100"/>
        <v>0</v>
      </c>
      <c r="AB259" s="128" t="str">
        <f t="shared" si="104"/>
        <v/>
      </c>
      <c r="AC259" s="128" t="e">
        <f t="shared" si="105"/>
        <v>#REF!</v>
      </c>
    </row>
    <row r="260" spans="1:29" ht="50.1" customHeight="1">
      <c r="A260" s="169"/>
      <c r="B260" s="169"/>
      <c r="C260" s="172"/>
      <c r="D260" s="172"/>
      <c r="E260" s="131"/>
      <c r="F260" s="175"/>
      <c r="G260" s="178"/>
      <c r="H260" s="189"/>
      <c r="I260" s="163"/>
      <c r="J260" s="166"/>
      <c r="K260" s="62"/>
      <c r="L260" s="63"/>
      <c r="M260" s="63"/>
      <c r="N260" s="121"/>
      <c r="O260" s="127"/>
      <c r="P260" s="100"/>
      <c r="Q260" s="63">
        <f t="shared" si="101"/>
        <v>0</v>
      </c>
      <c r="R260" s="65"/>
      <c r="S260" s="67"/>
      <c r="T260" s="40"/>
      <c r="U260" s="106">
        <f>IF(EXACT(O260,Y260),M260,M260*(1-'Расчет ПРЕДЗАКАЗ'!$D$10))</f>
        <v>0</v>
      </c>
      <c r="V260" s="106">
        <f t="shared" si="102"/>
        <v>0</v>
      </c>
      <c r="W260" s="106" t="e">
        <f>IF(EXACT(O260,Y260),M260,M260*(1-#REF!))</f>
        <v>#REF!</v>
      </c>
      <c r="X260" s="106" t="e">
        <f t="shared" si="103"/>
        <v>#REF!</v>
      </c>
      <c r="Y260" s="107" t="s">
        <v>72</v>
      </c>
      <c r="Z260" s="103">
        <f t="shared" si="99"/>
        <v>0</v>
      </c>
      <c r="AA260" s="103">
        <f t="shared" si="100"/>
        <v>0</v>
      </c>
      <c r="AB260" s="128" t="str">
        <f t="shared" si="104"/>
        <v/>
      </c>
      <c r="AC260" s="128" t="e">
        <f t="shared" si="105"/>
        <v>#REF!</v>
      </c>
    </row>
    <row r="261" spans="1:29" ht="50.1" customHeight="1">
      <c r="A261" s="169"/>
      <c r="B261" s="169"/>
      <c r="C261" s="172"/>
      <c r="D261" s="172"/>
      <c r="E261" s="131"/>
      <c r="F261" s="175"/>
      <c r="G261" s="178"/>
      <c r="H261" s="189"/>
      <c r="I261" s="163"/>
      <c r="J261" s="166"/>
      <c r="K261" s="62"/>
      <c r="L261" s="63"/>
      <c r="M261" s="63"/>
      <c r="N261" s="121"/>
      <c r="O261" s="127"/>
      <c r="P261" s="100"/>
      <c r="Q261" s="63">
        <f t="shared" si="101"/>
        <v>0</v>
      </c>
      <c r="R261" s="65"/>
      <c r="S261" s="67"/>
      <c r="T261" s="40"/>
      <c r="U261" s="106">
        <f>IF(EXACT(O261,Y261),M261,M261*(1-'Расчет ПРЕДЗАКАЗ'!$D$10))</f>
        <v>0</v>
      </c>
      <c r="V261" s="106">
        <f t="shared" si="102"/>
        <v>0</v>
      </c>
      <c r="W261" s="106" t="e">
        <f>IF(EXACT(O261,Y261),M261,M261*(1-#REF!))</f>
        <v>#REF!</v>
      </c>
      <c r="X261" s="106" t="e">
        <f t="shared" si="103"/>
        <v>#REF!</v>
      </c>
      <c r="Y261" s="107" t="s">
        <v>72</v>
      </c>
      <c r="Z261" s="103">
        <f t="shared" si="99"/>
        <v>0</v>
      </c>
      <c r="AA261" s="103">
        <f t="shared" si="100"/>
        <v>0</v>
      </c>
      <c r="AB261" s="128" t="str">
        <f t="shared" si="104"/>
        <v/>
      </c>
      <c r="AC261" s="128" t="e">
        <f t="shared" si="105"/>
        <v>#REF!</v>
      </c>
    </row>
    <row r="262" spans="1:29" ht="50.1" customHeight="1">
      <c r="A262" s="170"/>
      <c r="B262" s="170"/>
      <c r="C262" s="173"/>
      <c r="D262" s="173"/>
      <c r="E262" s="132"/>
      <c r="F262" s="176"/>
      <c r="G262" s="179"/>
      <c r="H262" s="190"/>
      <c r="I262" s="164"/>
      <c r="J262" s="167"/>
      <c r="K262" s="62"/>
      <c r="L262" s="63"/>
      <c r="M262" s="63"/>
      <c r="N262" s="121"/>
      <c r="O262" s="127"/>
      <c r="P262" s="100"/>
      <c r="Q262" s="63">
        <f t="shared" si="101"/>
        <v>0</v>
      </c>
      <c r="R262" s="65"/>
      <c r="S262" s="64"/>
      <c r="T262" s="40"/>
      <c r="U262" s="106">
        <f>IF(EXACT(O262,Y262),M262,M262*(1-'Расчет ПРЕДЗАКАЗ'!$D$10))</f>
        <v>0</v>
      </c>
      <c r="V262" s="106">
        <f t="shared" si="102"/>
        <v>0</v>
      </c>
      <c r="W262" s="106" t="e">
        <f>IF(EXACT(O262,Y262),M262,M262*(1-#REF!))</f>
        <v>#REF!</v>
      </c>
      <c r="X262" s="106" t="e">
        <f t="shared" si="103"/>
        <v>#REF!</v>
      </c>
      <c r="Y262" s="107" t="s">
        <v>72</v>
      </c>
      <c r="Z262" s="103">
        <f t="shared" si="99"/>
        <v>0</v>
      </c>
      <c r="AA262" s="103">
        <f t="shared" si="100"/>
        <v>0</v>
      </c>
      <c r="AB262" s="128" t="str">
        <f t="shared" si="104"/>
        <v/>
      </c>
      <c r="AC262" s="128" t="e">
        <f t="shared" si="105"/>
        <v>#REF!</v>
      </c>
    </row>
    <row r="263" spans="1:29" ht="11.25" customHeight="1" thickBot="1"/>
    <row r="264" spans="1:29" ht="50.1" customHeight="1">
      <c r="A264" s="168">
        <v>68</v>
      </c>
      <c r="B264" s="168" t="s">
        <v>738</v>
      </c>
      <c r="C264" s="171" t="s">
        <v>739</v>
      </c>
      <c r="D264" s="171" t="s">
        <v>77</v>
      </c>
      <c r="E264" s="131"/>
      <c r="F264" s="193" t="s">
        <v>727</v>
      </c>
      <c r="G264" s="177" t="s">
        <v>535</v>
      </c>
      <c r="H264" s="162" t="s">
        <v>728</v>
      </c>
      <c r="I264" s="194" t="s">
        <v>740</v>
      </c>
      <c r="J264" s="165" t="s">
        <v>19</v>
      </c>
      <c r="K264" s="62" t="s">
        <v>104</v>
      </c>
      <c r="L264" s="63">
        <v>7370</v>
      </c>
      <c r="M264" s="63">
        <v>4092</v>
      </c>
      <c r="N264" s="142" t="s">
        <v>741</v>
      </c>
      <c r="O264" s="127" t="s">
        <v>72</v>
      </c>
      <c r="P264" s="100"/>
      <c r="Q264" s="63">
        <f>P264*M264</f>
        <v>0</v>
      </c>
      <c r="R264" s="64"/>
      <c r="S264" s="67">
        <v>41</v>
      </c>
      <c r="T264" s="46"/>
      <c r="U264" s="106">
        <f>IF(EXACT(O264,Y264),M264,M264*(1-'Расчет ПРЕДЗАКАЗ'!$D$10))</f>
        <v>4092</v>
      </c>
      <c r="V264" s="106">
        <f>P264*U264</f>
        <v>0</v>
      </c>
      <c r="W264" s="106">
        <f>IF(EXACT(O264,Y264),M264,M264*(1-#REF!))</f>
        <v>4092</v>
      </c>
      <c r="X264" s="106">
        <f>P264*W264</f>
        <v>0</v>
      </c>
      <c r="Y264" s="107" t="s">
        <v>72</v>
      </c>
      <c r="Z264" s="103">
        <f t="shared" ref="Z264:Z278" si="106">IF(EXACT(O264,Y264),Q264,0)</f>
        <v>0</v>
      </c>
      <c r="AA264" s="103">
        <f t="shared" ref="AA264:AA278" si="107">IF(Z264=0,Q264,0)</f>
        <v>0</v>
      </c>
      <c r="AB264" s="128">
        <f>IF(U264=0,"",L264/U264-1)</f>
        <v>0.80107526881720426</v>
      </c>
      <c r="AC264" s="128">
        <f>IF(W264=0,"",L264/W264-1)</f>
        <v>0.80107526881720426</v>
      </c>
    </row>
    <row r="265" spans="1:29" ht="50.1" customHeight="1">
      <c r="A265" s="169"/>
      <c r="B265" s="169"/>
      <c r="C265" s="172"/>
      <c r="D265" s="172"/>
      <c r="E265" s="131"/>
      <c r="F265" s="175"/>
      <c r="G265" s="178"/>
      <c r="H265" s="189"/>
      <c r="I265" s="163"/>
      <c r="J265" s="166"/>
      <c r="K265" s="62" t="s">
        <v>84</v>
      </c>
      <c r="L265" s="63">
        <v>7370</v>
      </c>
      <c r="M265" s="63">
        <v>4092</v>
      </c>
      <c r="N265" s="142" t="s">
        <v>742</v>
      </c>
      <c r="O265" s="127" t="s">
        <v>72</v>
      </c>
      <c r="P265" s="100"/>
      <c r="Q265" s="63">
        <f t="shared" ref="Q265:Q278" si="108">P265*M265</f>
        <v>0</v>
      </c>
      <c r="R265" s="64"/>
      <c r="S265" s="67">
        <v>59</v>
      </c>
      <c r="T265" s="46"/>
      <c r="U265" s="106">
        <f>IF(EXACT(O265,Y265),M265,M265*(1-'Расчет ПРЕДЗАКАЗ'!$D$10))</f>
        <v>4092</v>
      </c>
      <c r="V265" s="106">
        <f t="shared" ref="V265:V278" si="109">P265*U265</f>
        <v>0</v>
      </c>
      <c r="W265" s="106">
        <f>IF(EXACT(O265,Y265),M265,M265*(1-#REF!))</f>
        <v>4092</v>
      </c>
      <c r="X265" s="106">
        <f t="shared" ref="X265:X278" si="110">P265*W265</f>
        <v>0</v>
      </c>
      <c r="Y265" s="107" t="s">
        <v>72</v>
      </c>
      <c r="Z265" s="103">
        <f t="shared" si="106"/>
        <v>0</v>
      </c>
      <c r="AA265" s="103">
        <f t="shared" si="107"/>
        <v>0</v>
      </c>
      <c r="AB265" s="128">
        <f t="shared" ref="AB265:AB278" si="111">IF(U265=0,"",L265/U265-1)</f>
        <v>0.80107526881720426</v>
      </c>
      <c r="AC265" s="128">
        <f t="shared" ref="AC265:AC278" si="112">IF(W265=0,"",L265/W265-1)</f>
        <v>0.80107526881720426</v>
      </c>
    </row>
    <row r="266" spans="1:29" ht="50.1" customHeight="1">
      <c r="A266" s="169"/>
      <c r="B266" s="169"/>
      <c r="C266" s="172"/>
      <c r="D266" s="172"/>
      <c r="E266" s="131"/>
      <c r="F266" s="175"/>
      <c r="G266" s="178"/>
      <c r="H266" s="189"/>
      <c r="I266" s="163"/>
      <c r="J266" s="166"/>
      <c r="K266" s="62" t="s">
        <v>137</v>
      </c>
      <c r="L266" s="63">
        <v>7370</v>
      </c>
      <c r="M266" s="63">
        <v>4092</v>
      </c>
      <c r="N266" s="142" t="s">
        <v>743</v>
      </c>
      <c r="O266" s="127" t="s">
        <v>72</v>
      </c>
      <c r="P266" s="100"/>
      <c r="Q266" s="63">
        <f t="shared" si="108"/>
        <v>0</v>
      </c>
      <c r="R266" s="64"/>
      <c r="S266" s="67">
        <v>43</v>
      </c>
      <c r="T266" s="46"/>
      <c r="U266" s="106">
        <f>IF(EXACT(O266,Y266),M266,M266*(1-'Расчет ПРЕДЗАКАЗ'!$D$10))</f>
        <v>4092</v>
      </c>
      <c r="V266" s="106">
        <f t="shared" si="109"/>
        <v>0</v>
      </c>
      <c r="W266" s="106">
        <f>IF(EXACT(O266,Y266),M266,M266*(1-#REF!))</f>
        <v>4092</v>
      </c>
      <c r="X266" s="106">
        <f t="shared" si="110"/>
        <v>0</v>
      </c>
      <c r="Y266" s="107" t="s">
        <v>72</v>
      </c>
      <c r="Z266" s="103">
        <f t="shared" si="106"/>
        <v>0</v>
      </c>
      <c r="AA266" s="103">
        <f t="shared" si="107"/>
        <v>0</v>
      </c>
      <c r="AB266" s="128">
        <f t="shared" si="111"/>
        <v>0.80107526881720426</v>
      </c>
      <c r="AC266" s="128">
        <f t="shared" si="112"/>
        <v>0.80107526881720426</v>
      </c>
    </row>
    <row r="267" spans="1:29" ht="50.1" customHeight="1">
      <c r="A267" s="169"/>
      <c r="B267" s="169"/>
      <c r="C267" s="172"/>
      <c r="D267" s="172"/>
      <c r="E267" s="131"/>
      <c r="F267" s="175"/>
      <c r="G267" s="178"/>
      <c r="H267" s="189"/>
      <c r="I267" s="163"/>
      <c r="J267" s="166"/>
      <c r="K267" s="62" t="s">
        <v>86</v>
      </c>
      <c r="L267" s="63">
        <v>7370</v>
      </c>
      <c r="M267" s="63">
        <v>4092</v>
      </c>
      <c r="N267" s="142" t="s">
        <v>744</v>
      </c>
      <c r="O267" s="127" t="s">
        <v>72</v>
      </c>
      <c r="P267" s="100"/>
      <c r="Q267" s="63">
        <f t="shared" si="108"/>
        <v>0</v>
      </c>
      <c r="R267" s="64"/>
      <c r="S267" s="67">
        <v>16</v>
      </c>
      <c r="T267" s="46"/>
      <c r="U267" s="106">
        <f>IF(EXACT(O267,Y267),M267,M267*(1-'Расчет ПРЕДЗАКАЗ'!$D$10))</f>
        <v>4092</v>
      </c>
      <c r="V267" s="106">
        <f t="shared" si="109"/>
        <v>0</v>
      </c>
      <c r="W267" s="106">
        <f>IF(EXACT(O267,Y267),M267,M267*(1-#REF!))</f>
        <v>4092</v>
      </c>
      <c r="X267" s="106">
        <f t="shared" si="110"/>
        <v>0</v>
      </c>
      <c r="Y267" s="107" t="s">
        <v>72</v>
      </c>
      <c r="Z267" s="103">
        <f t="shared" si="106"/>
        <v>0</v>
      </c>
      <c r="AA267" s="103">
        <f t="shared" si="107"/>
        <v>0</v>
      </c>
      <c r="AB267" s="128">
        <f t="shared" si="111"/>
        <v>0.80107526881720426</v>
      </c>
      <c r="AC267" s="128">
        <f t="shared" si="112"/>
        <v>0.80107526881720426</v>
      </c>
    </row>
    <row r="268" spans="1:29" ht="50.1" customHeight="1">
      <c r="A268" s="169"/>
      <c r="B268" s="169"/>
      <c r="C268" s="172"/>
      <c r="D268" s="172"/>
      <c r="E268" s="131"/>
      <c r="F268" s="175"/>
      <c r="G268" s="178"/>
      <c r="H268" s="189"/>
      <c r="I268" s="163"/>
      <c r="J268" s="166"/>
      <c r="K268" s="62" t="s">
        <v>88</v>
      </c>
      <c r="L268" s="63">
        <v>7370</v>
      </c>
      <c r="M268" s="63">
        <v>4092</v>
      </c>
      <c r="N268" s="142" t="s">
        <v>745</v>
      </c>
      <c r="O268" s="127" t="s">
        <v>72</v>
      </c>
      <c r="P268" s="100"/>
      <c r="Q268" s="63">
        <f t="shared" si="108"/>
        <v>0</v>
      </c>
      <c r="R268" s="64"/>
      <c r="S268" s="67">
        <v>29</v>
      </c>
      <c r="T268" s="46"/>
      <c r="U268" s="106">
        <f>IF(EXACT(O268,Y268),M268,M268*(1-'Расчет ПРЕДЗАКАЗ'!$D$10))</f>
        <v>4092</v>
      </c>
      <c r="V268" s="106">
        <f t="shared" si="109"/>
        <v>0</v>
      </c>
      <c r="W268" s="106">
        <f>IF(EXACT(O268,Y268),M268,M268*(1-#REF!))</f>
        <v>4092</v>
      </c>
      <c r="X268" s="106">
        <f t="shared" si="110"/>
        <v>0</v>
      </c>
      <c r="Y268" s="107" t="s">
        <v>72</v>
      </c>
      <c r="Z268" s="103">
        <f t="shared" si="106"/>
        <v>0</v>
      </c>
      <c r="AA268" s="103">
        <f t="shared" si="107"/>
        <v>0</v>
      </c>
      <c r="AB268" s="128">
        <f t="shared" si="111"/>
        <v>0.80107526881720426</v>
      </c>
      <c r="AC268" s="128">
        <f t="shared" si="112"/>
        <v>0.80107526881720426</v>
      </c>
    </row>
    <row r="269" spans="1:29" ht="50.1" customHeight="1">
      <c r="A269" s="169"/>
      <c r="B269" s="169"/>
      <c r="C269" s="172"/>
      <c r="D269" s="172"/>
      <c r="E269" s="131"/>
      <c r="F269" s="175"/>
      <c r="G269" s="178"/>
      <c r="H269" s="189"/>
      <c r="I269" s="163"/>
      <c r="J269" s="166"/>
      <c r="K269" s="62" t="s">
        <v>142</v>
      </c>
      <c r="L269" s="63">
        <v>7370</v>
      </c>
      <c r="M269" s="63">
        <v>4092</v>
      </c>
      <c r="N269" s="142" t="s">
        <v>746</v>
      </c>
      <c r="O269" s="127" t="s">
        <v>72</v>
      </c>
      <c r="P269" s="100"/>
      <c r="Q269" s="63">
        <f t="shared" si="108"/>
        <v>0</v>
      </c>
      <c r="R269" s="64"/>
      <c r="S269" s="67">
        <v>3</v>
      </c>
      <c r="T269" s="46"/>
      <c r="U269" s="106">
        <f>IF(EXACT(O269,Y269),M269,M269*(1-'Расчет ПРЕДЗАКАЗ'!$D$10))</f>
        <v>4092</v>
      </c>
      <c r="V269" s="106">
        <f t="shared" si="109"/>
        <v>0</v>
      </c>
      <c r="W269" s="106">
        <f>IF(EXACT(O269,Y269),M269,M269*(1-#REF!))</f>
        <v>4092</v>
      </c>
      <c r="X269" s="106">
        <f t="shared" si="110"/>
        <v>0</v>
      </c>
      <c r="Y269" s="107" t="s">
        <v>72</v>
      </c>
      <c r="Z269" s="103">
        <f t="shared" si="106"/>
        <v>0</v>
      </c>
      <c r="AA269" s="103">
        <f t="shared" si="107"/>
        <v>0</v>
      </c>
      <c r="AB269" s="128">
        <f t="shared" si="111"/>
        <v>0.80107526881720426</v>
      </c>
      <c r="AC269" s="128">
        <f t="shared" si="112"/>
        <v>0.80107526881720426</v>
      </c>
    </row>
    <row r="270" spans="1:29" ht="50.1" customHeight="1">
      <c r="A270" s="169"/>
      <c r="B270" s="169"/>
      <c r="C270" s="172"/>
      <c r="D270" s="172"/>
      <c r="E270" s="131"/>
      <c r="F270" s="175"/>
      <c r="G270" s="178"/>
      <c r="H270" s="189"/>
      <c r="I270" s="163"/>
      <c r="J270" s="166"/>
      <c r="K270" s="62"/>
      <c r="L270" s="63"/>
      <c r="M270" s="63"/>
      <c r="N270" s="142"/>
      <c r="O270" s="127"/>
      <c r="P270" s="100"/>
      <c r="Q270" s="63">
        <f t="shared" si="108"/>
        <v>0</v>
      </c>
      <c r="R270" s="64"/>
      <c r="S270" s="67"/>
      <c r="T270" s="46"/>
      <c r="U270" s="106">
        <f>IF(EXACT(O270,Y270),M270,M270*(1-'Расчет ПРЕДЗАКАЗ'!$D$10))</f>
        <v>0</v>
      </c>
      <c r="V270" s="106">
        <f t="shared" si="109"/>
        <v>0</v>
      </c>
      <c r="W270" s="106" t="e">
        <f>IF(EXACT(O270,Y270),M270,M270*(1-#REF!))</f>
        <v>#REF!</v>
      </c>
      <c r="X270" s="106" t="e">
        <f t="shared" si="110"/>
        <v>#REF!</v>
      </c>
      <c r="Y270" s="107" t="s">
        <v>72</v>
      </c>
      <c r="Z270" s="103">
        <f t="shared" si="106"/>
        <v>0</v>
      </c>
      <c r="AA270" s="103">
        <f t="shared" si="107"/>
        <v>0</v>
      </c>
      <c r="AB270" s="128" t="str">
        <f t="shared" si="111"/>
        <v/>
      </c>
      <c r="AC270" s="128" t="e">
        <f t="shared" si="112"/>
        <v>#REF!</v>
      </c>
    </row>
    <row r="271" spans="1:29" ht="50.1" customHeight="1">
      <c r="A271" s="169"/>
      <c r="B271" s="169"/>
      <c r="C271" s="172"/>
      <c r="D271" s="172"/>
      <c r="E271" s="131"/>
      <c r="F271" s="175"/>
      <c r="G271" s="178"/>
      <c r="H271" s="189"/>
      <c r="I271" s="163"/>
      <c r="J271" s="166"/>
      <c r="K271" s="62"/>
      <c r="L271" s="63"/>
      <c r="M271" s="63"/>
      <c r="N271" s="142"/>
      <c r="O271" s="127"/>
      <c r="P271" s="100"/>
      <c r="Q271" s="63">
        <f t="shared" si="108"/>
        <v>0</v>
      </c>
      <c r="R271" s="64"/>
      <c r="S271" s="67"/>
      <c r="T271" s="46"/>
      <c r="U271" s="106">
        <f>IF(EXACT(O271,Y271),M271,M271*(1-'Расчет ПРЕДЗАКАЗ'!$D$10))</f>
        <v>0</v>
      </c>
      <c r="V271" s="106">
        <f t="shared" si="109"/>
        <v>0</v>
      </c>
      <c r="W271" s="106" t="e">
        <f>IF(EXACT(O271,Y271),M271,M271*(1-#REF!))</f>
        <v>#REF!</v>
      </c>
      <c r="X271" s="106" t="e">
        <f t="shared" si="110"/>
        <v>#REF!</v>
      </c>
      <c r="Y271" s="107" t="s">
        <v>72</v>
      </c>
      <c r="Z271" s="103">
        <f t="shared" si="106"/>
        <v>0</v>
      </c>
      <c r="AA271" s="103">
        <f t="shared" si="107"/>
        <v>0</v>
      </c>
      <c r="AB271" s="128" t="str">
        <f t="shared" si="111"/>
        <v/>
      </c>
      <c r="AC271" s="128" t="e">
        <f t="shared" si="112"/>
        <v>#REF!</v>
      </c>
    </row>
    <row r="272" spans="1:29" ht="50.1" customHeight="1">
      <c r="A272" s="169"/>
      <c r="B272" s="169"/>
      <c r="C272" s="172"/>
      <c r="D272" s="172"/>
      <c r="E272" s="131"/>
      <c r="F272" s="175"/>
      <c r="G272" s="178"/>
      <c r="H272" s="189"/>
      <c r="I272" s="163"/>
      <c r="J272" s="166"/>
      <c r="K272" s="62"/>
      <c r="L272" s="63"/>
      <c r="M272" s="63"/>
      <c r="N272" s="142"/>
      <c r="O272" s="127"/>
      <c r="P272" s="100"/>
      <c r="Q272" s="63">
        <f t="shared" si="108"/>
        <v>0</v>
      </c>
      <c r="R272" s="64"/>
      <c r="S272" s="67"/>
      <c r="T272" s="46"/>
      <c r="U272" s="106">
        <f>IF(EXACT(O272,Y272),M272,M272*(1-'Расчет ПРЕДЗАКАЗ'!$D$10))</f>
        <v>0</v>
      </c>
      <c r="V272" s="106">
        <f t="shared" si="109"/>
        <v>0</v>
      </c>
      <c r="W272" s="106" t="e">
        <f>IF(EXACT(O272,Y272),M272,M272*(1-#REF!))</f>
        <v>#REF!</v>
      </c>
      <c r="X272" s="106" t="e">
        <f t="shared" si="110"/>
        <v>#REF!</v>
      </c>
      <c r="Y272" s="107" t="s">
        <v>72</v>
      </c>
      <c r="Z272" s="103">
        <f t="shared" si="106"/>
        <v>0</v>
      </c>
      <c r="AA272" s="103">
        <f t="shared" si="107"/>
        <v>0</v>
      </c>
      <c r="AB272" s="128" t="str">
        <f t="shared" si="111"/>
        <v/>
      </c>
      <c r="AC272" s="128" t="e">
        <f t="shared" si="112"/>
        <v>#REF!</v>
      </c>
    </row>
    <row r="273" spans="1:29" ht="50.1" customHeight="1">
      <c r="A273" s="169"/>
      <c r="B273" s="169"/>
      <c r="C273" s="172"/>
      <c r="D273" s="172"/>
      <c r="E273" s="131"/>
      <c r="F273" s="175"/>
      <c r="G273" s="178"/>
      <c r="H273" s="189"/>
      <c r="I273" s="163"/>
      <c r="J273" s="166"/>
      <c r="K273" s="62"/>
      <c r="L273" s="63"/>
      <c r="M273" s="63"/>
      <c r="N273" s="121"/>
      <c r="O273" s="127"/>
      <c r="P273" s="100"/>
      <c r="Q273" s="63">
        <f t="shared" si="108"/>
        <v>0</v>
      </c>
      <c r="R273" s="65"/>
      <c r="S273" s="67"/>
      <c r="T273" s="40"/>
      <c r="U273" s="106">
        <f>IF(EXACT(O273,Y273),M273,M273*(1-'Расчет ПРЕДЗАКАЗ'!$D$10))</f>
        <v>0</v>
      </c>
      <c r="V273" s="106">
        <f t="shared" si="109"/>
        <v>0</v>
      </c>
      <c r="W273" s="106" t="e">
        <f>IF(EXACT(O273,Y273),M273,M273*(1-#REF!))</f>
        <v>#REF!</v>
      </c>
      <c r="X273" s="106" t="e">
        <f t="shared" si="110"/>
        <v>#REF!</v>
      </c>
      <c r="Y273" s="107" t="s">
        <v>72</v>
      </c>
      <c r="Z273" s="103">
        <f t="shared" si="106"/>
        <v>0</v>
      </c>
      <c r="AA273" s="103">
        <f t="shared" si="107"/>
        <v>0</v>
      </c>
      <c r="AB273" s="128" t="str">
        <f t="shared" si="111"/>
        <v/>
      </c>
      <c r="AC273" s="128" t="e">
        <f t="shared" si="112"/>
        <v>#REF!</v>
      </c>
    </row>
    <row r="274" spans="1:29" ht="50.1" customHeight="1">
      <c r="A274" s="169"/>
      <c r="B274" s="169"/>
      <c r="C274" s="172"/>
      <c r="D274" s="172"/>
      <c r="E274" s="131"/>
      <c r="F274" s="175"/>
      <c r="G274" s="178"/>
      <c r="H274" s="189"/>
      <c r="I274" s="163"/>
      <c r="J274" s="166"/>
      <c r="K274" s="62"/>
      <c r="L274" s="63"/>
      <c r="M274" s="63"/>
      <c r="N274" s="121"/>
      <c r="O274" s="127"/>
      <c r="P274" s="100"/>
      <c r="Q274" s="63">
        <f t="shared" si="108"/>
        <v>0</v>
      </c>
      <c r="R274" s="65"/>
      <c r="S274" s="67"/>
      <c r="T274" s="40"/>
      <c r="U274" s="106">
        <f>IF(EXACT(O274,Y274),M274,M274*(1-'Расчет ПРЕДЗАКАЗ'!$D$10))</f>
        <v>0</v>
      </c>
      <c r="V274" s="106">
        <f t="shared" si="109"/>
        <v>0</v>
      </c>
      <c r="W274" s="106" t="e">
        <f>IF(EXACT(O274,Y274),M274,M274*(1-#REF!))</f>
        <v>#REF!</v>
      </c>
      <c r="X274" s="106" t="e">
        <f t="shared" si="110"/>
        <v>#REF!</v>
      </c>
      <c r="Y274" s="107" t="s">
        <v>72</v>
      </c>
      <c r="Z274" s="103">
        <f t="shared" si="106"/>
        <v>0</v>
      </c>
      <c r="AA274" s="103">
        <f t="shared" si="107"/>
        <v>0</v>
      </c>
      <c r="AB274" s="128" t="str">
        <f t="shared" si="111"/>
        <v/>
      </c>
      <c r="AC274" s="128" t="e">
        <f t="shared" si="112"/>
        <v>#REF!</v>
      </c>
    </row>
    <row r="275" spans="1:29" ht="50.1" customHeight="1">
      <c r="A275" s="169"/>
      <c r="B275" s="169"/>
      <c r="C275" s="172"/>
      <c r="D275" s="172"/>
      <c r="E275" s="131"/>
      <c r="F275" s="175"/>
      <c r="G275" s="178"/>
      <c r="H275" s="189"/>
      <c r="I275" s="163"/>
      <c r="J275" s="166"/>
      <c r="K275" s="62"/>
      <c r="L275" s="63"/>
      <c r="M275" s="63"/>
      <c r="N275" s="121"/>
      <c r="O275" s="127"/>
      <c r="P275" s="100"/>
      <c r="Q275" s="63">
        <f t="shared" si="108"/>
        <v>0</v>
      </c>
      <c r="R275" s="65"/>
      <c r="S275" s="67"/>
      <c r="T275" s="40"/>
      <c r="U275" s="106">
        <f>IF(EXACT(O275,Y275),M275,M275*(1-'Расчет ПРЕДЗАКАЗ'!$D$10))</f>
        <v>0</v>
      </c>
      <c r="V275" s="106">
        <f t="shared" si="109"/>
        <v>0</v>
      </c>
      <c r="W275" s="106" t="e">
        <f>IF(EXACT(O275,Y275),M275,M275*(1-#REF!))</f>
        <v>#REF!</v>
      </c>
      <c r="X275" s="106" t="e">
        <f t="shared" si="110"/>
        <v>#REF!</v>
      </c>
      <c r="Y275" s="107" t="s">
        <v>72</v>
      </c>
      <c r="Z275" s="103">
        <f t="shared" si="106"/>
        <v>0</v>
      </c>
      <c r="AA275" s="103">
        <f t="shared" si="107"/>
        <v>0</v>
      </c>
      <c r="AB275" s="128" t="str">
        <f t="shared" si="111"/>
        <v/>
      </c>
      <c r="AC275" s="128" t="e">
        <f t="shared" si="112"/>
        <v>#REF!</v>
      </c>
    </row>
    <row r="276" spans="1:29" ht="50.1" customHeight="1">
      <c r="A276" s="169"/>
      <c r="B276" s="169"/>
      <c r="C276" s="172"/>
      <c r="D276" s="172"/>
      <c r="E276" s="131"/>
      <c r="F276" s="175"/>
      <c r="G276" s="178"/>
      <c r="H276" s="189"/>
      <c r="I276" s="163"/>
      <c r="J276" s="166"/>
      <c r="K276" s="62"/>
      <c r="L276" s="63"/>
      <c r="M276" s="63"/>
      <c r="N276" s="121"/>
      <c r="O276" s="127"/>
      <c r="P276" s="100"/>
      <c r="Q276" s="63">
        <f t="shared" si="108"/>
        <v>0</v>
      </c>
      <c r="R276" s="65"/>
      <c r="S276" s="67"/>
      <c r="T276" s="40"/>
      <c r="U276" s="106">
        <f>IF(EXACT(O276,Y276),M276,M276*(1-'Расчет ПРЕДЗАКАЗ'!$D$10))</f>
        <v>0</v>
      </c>
      <c r="V276" s="106">
        <f t="shared" si="109"/>
        <v>0</v>
      </c>
      <c r="W276" s="106" t="e">
        <f>IF(EXACT(O276,Y276),M276,M276*(1-#REF!))</f>
        <v>#REF!</v>
      </c>
      <c r="X276" s="106" t="e">
        <f t="shared" si="110"/>
        <v>#REF!</v>
      </c>
      <c r="Y276" s="107" t="s">
        <v>72</v>
      </c>
      <c r="Z276" s="103">
        <f t="shared" si="106"/>
        <v>0</v>
      </c>
      <c r="AA276" s="103">
        <f t="shared" si="107"/>
        <v>0</v>
      </c>
      <c r="AB276" s="128" t="str">
        <f t="shared" si="111"/>
        <v/>
      </c>
      <c r="AC276" s="128" t="e">
        <f t="shared" si="112"/>
        <v>#REF!</v>
      </c>
    </row>
    <row r="277" spans="1:29" ht="50.1" customHeight="1">
      <c r="A277" s="169"/>
      <c r="B277" s="169"/>
      <c r="C277" s="172"/>
      <c r="D277" s="172"/>
      <c r="E277" s="131"/>
      <c r="F277" s="175"/>
      <c r="G277" s="178"/>
      <c r="H277" s="189"/>
      <c r="I277" s="163"/>
      <c r="J277" s="166"/>
      <c r="K277" s="62"/>
      <c r="L277" s="63"/>
      <c r="M277" s="63"/>
      <c r="N277" s="121"/>
      <c r="O277" s="127"/>
      <c r="P277" s="100"/>
      <c r="Q277" s="63">
        <f t="shared" si="108"/>
        <v>0</v>
      </c>
      <c r="R277" s="65"/>
      <c r="S277" s="67"/>
      <c r="T277" s="40"/>
      <c r="U277" s="106">
        <f>IF(EXACT(O277,Y277),M277,M277*(1-'Расчет ПРЕДЗАКАЗ'!$D$10))</f>
        <v>0</v>
      </c>
      <c r="V277" s="106">
        <f t="shared" si="109"/>
        <v>0</v>
      </c>
      <c r="W277" s="106" t="e">
        <f>IF(EXACT(O277,Y277),M277,M277*(1-#REF!))</f>
        <v>#REF!</v>
      </c>
      <c r="X277" s="106" t="e">
        <f t="shared" si="110"/>
        <v>#REF!</v>
      </c>
      <c r="Y277" s="107" t="s">
        <v>72</v>
      </c>
      <c r="Z277" s="103">
        <f t="shared" si="106"/>
        <v>0</v>
      </c>
      <c r="AA277" s="103">
        <f t="shared" si="107"/>
        <v>0</v>
      </c>
      <c r="AB277" s="128" t="str">
        <f t="shared" si="111"/>
        <v/>
      </c>
      <c r="AC277" s="128" t="e">
        <f t="shared" si="112"/>
        <v>#REF!</v>
      </c>
    </row>
    <row r="278" spans="1:29" ht="50.1" customHeight="1">
      <c r="A278" s="170"/>
      <c r="B278" s="170"/>
      <c r="C278" s="173"/>
      <c r="D278" s="173"/>
      <c r="E278" s="132"/>
      <c r="F278" s="176"/>
      <c r="G278" s="179"/>
      <c r="H278" s="190"/>
      <c r="I278" s="164"/>
      <c r="J278" s="167"/>
      <c r="K278" s="62"/>
      <c r="L278" s="63"/>
      <c r="M278" s="63"/>
      <c r="N278" s="121"/>
      <c r="O278" s="127"/>
      <c r="P278" s="100"/>
      <c r="Q278" s="63">
        <f t="shared" si="108"/>
        <v>0</v>
      </c>
      <c r="R278" s="65"/>
      <c r="S278" s="64"/>
      <c r="T278" s="40"/>
      <c r="U278" s="106">
        <f>IF(EXACT(O278,Y278),M278,M278*(1-'Расчет ПРЕДЗАКАЗ'!$D$10))</f>
        <v>0</v>
      </c>
      <c r="V278" s="106">
        <f t="shared" si="109"/>
        <v>0</v>
      </c>
      <c r="W278" s="106" t="e">
        <f>IF(EXACT(O278,Y278),M278,M278*(1-#REF!))</f>
        <v>#REF!</v>
      </c>
      <c r="X278" s="106" t="e">
        <f t="shared" si="110"/>
        <v>#REF!</v>
      </c>
      <c r="Y278" s="107" t="s">
        <v>72</v>
      </c>
      <c r="Z278" s="103">
        <f t="shared" si="106"/>
        <v>0</v>
      </c>
      <c r="AA278" s="103">
        <f t="shared" si="107"/>
        <v>0</v>
      </c>
      <c r="AB278" s="128" t="str">
        <f t="shared" si="111"/>
        <v/>
      </c>
      <c r="AC278" s="128" t="e">
        <f t="shared" si="112"/>
        <v>#REF!</v>
      </c>
    </row>
    <row r="279" spans="1:29" ht="11.25" customHeight="1" thickBot="1"/>
    <row r="280" spans="1:29" ht="50.1" customHeight="1">
      <c r="A280" s="168">
        <v>69</v>
      </c>
      <c r="B280" s="168" t="s">
        <v>747</v>
      </c>
      <c r="C280" s="171" t="s">
        <v>748</v>
      </c>
      <c r="D280" s="171" t="s">
        <v>77</v>
      </c>
      <c r="E280" s="131"/>
      <c r="F280" s="193" t="s">
        <v>749</v>
      </c>
      <c r="G280" s="177" t="s">
        <v>659</v>
      </c>
      <c r="H280" s="162" t="s">
        <v>750</v>
      </c>
      <c r="I280" s="194" t="s">
        <v>751</v>
      </c>
      <c r="J280" s="165" t="s">
        <v>19</v>
      </c>
      <c r="K280" s="62" t="s">
        <v>82</v>
      </c>
      <c r="L280" s="63">
        <v>16150</v>
      </c>
      <c r="M280" s="63">
        <v>10087</v>
      </c>
      <c r="N280" s="142" t="s">
        <v>752</v>
      </c>
      <c r="O280" s="127" t="s">
        <v>72</v>
      </c>
      <c r="P280" s="100"/>
      <c r="Q280" s="63">
        <f>P280*M280</f>
        <v>0</v>
      </c>
      <c r="R280" s="64"/>
      <c r="S280" s="67">
        <v>39</v>
      </c>
      <c r="T280" s="46"/>
      <c r="U280" s="106">
        <f>IF(EXACT(O280,Y280),M280,M280*(1-'Расчет ПРЕДЗАКАЗ'!$D$10))</f>
        <v>10087</v>
      </c>
      <c r="V280" s="106">
        <f>P280*U280</f>
        <v>0</v>
      </c>
      <c r="W280" s="106">
        <f>IF(EXACT(O280,Y280),M280,M280*(1-#REF!))</f>
        <v>10087</v>
      </c>
      <c r="X280" s="106">
        <f>P280*W280</f>
        <v>0</v>
      </c>
      <c r="Y280" s="107" t="s">
        <v>72</v>
      </c>
      <c r="Z280" s="103">
        <f t="shared" ref="Z280:Z294" si="113">IF(EXACT(O280,Y280),Q280,0)</f>
        <v>0</v>
      </c>
      <c r="AA280" s="103">
        <f t="shared" ref="AA280:AA294" si="114">IF(Z280=0,Q280,0)</f>
        <v>0</v>
      </c>
      <c r="AB280" s="128">
        <f>IF(U280=0,"",L280/U280-1)</f>
        <v>0.6010706850401506</v>
      </c>
      <c r="AC280" s="128">
        <f>IF(W280=0,"",L280/W280-1)</f>
        <v>0.6010706850401506</v>
      </c>
    </row>
    <row r="281" spans="1:29" ht="50.1" customHeight="1">
      <c r="A281" s="169"/>
      <c r="B281" s="169"/>
      <c r="C281" s="172"/>
      <c r="D281" s="172"/>
      <c r="E281" s="131"/>
      <c r="F281" s="175"/>
      <c r="G281" s="178"/>
      <c r="H281" s="189"/>
      <c r="I281" s="163"/>
      <c r="J281" s="166"/>
      <c r="K281" s="62" t="s">
        <v>104</v>
      </c>
      <c r="L281" s="63">
        <v>16150</v>
      </c>
      <c r="M281" s="63">
        <v>10087</v>
      </c>
      <c r="N281" s="142" t="s">
        <v>753</v>
      </c>
      <c r="O281" s="127" t="s">
        <v>72</v>
      </c>
      <c r="P281" s="100"/>
      <c r="Q281" s="63">
        <f t="shared" ref="Q281:Q294" si="115">P281*M281</f>
        <v>0</v>
      </c>
      <c r="R281" s="64"/>
      <c r="S281" s="67">
        <v>20</v>
      </c>
      <c r="T281" s="46"/>
      <c r="U281" s="106">
        <f>IF(EXACT(O281,Y281),M281,M281*(1-'Расчет ПРЕДЗАКАЗ'!$D$10))</f>
        <v>10087</v>
      </c>
      <c r="V281" s="106">
        <f t="shared" ref="V281:V294" si="116">P281*U281</f>
        <v>0</v>
      </c>
      <c r="W281" s="106">
        <f>IF(EXACT(O281,Y281),M281,M281*(1-#REF!))</f>
        <v>10087</v>
      </c>
      <c r="X281" s="106">
        <f t="shared" ref="X281:X294" si="117">P281*W281</f>
        <v>0</v>
      </c>
      <c r="Y281" s="107" t="s">
        <v>72</v>
      </c>
      <c r="Z281" s="103">
        <f t="shared" si="113"/>
        <v>0</v>
      </c>
      <c r="AA281" s="103">
        <f t="shared" si="114"/>
        <v>0</v>
      </c>
      <c r="AB281" s="128">
        <f t="shared" ref="AB281:AB294" si="118">IF(U281=0,"",L281/U281-1)</f>
        <v>0.6010706850401506</v>
      </c>
      <c r="AC281" s="128">
        <f t="shared" ref="AC281:AC294" si="119">IF(W281=0,"",L281/W281-1)</f>
        <v>0.6010706850401506</v>
      </c>
    </row>
    <row r="282" spans="1:29" ht="50.1" customHeight="1">
      <c r="A282" s="169"/>
      <c r="B282" s="169"/>
      <c r="C282" s="172"/>
      <c r="D282" s="172"/>
      <c r="E282" s="131"/>
      <c r="F282" s="175"/>
      <c r="G282" s="178"/>
      <c r="H282" s="189"/>
      <c r="I282" s="163"/>
      <c r="J282" s="166"/>
      <c r="K282" s="62" t="s">
        <v>134</v>
      </c>
      <c r="L282" s="63">
        <v>16150</v>
      </c>
      <c r="M282" s="63">
        <v>10087</v>
      </c>
      <c r="N282" s="142" t="s">
        <v>754</v>
      </c>
      <c r="O282" s="127" t="s">
        <v>72</v>
      </c>
      <c r="P282" s="100"/>
      <c r="Q282" s="63">
        <f t="shared" si="115"/>
        <v>0</v>
      </c>
      <c r="R282" s="64"/>
      <c r="S282" s="67">
        <v>13</v>
      </c>
      <c r="T282" s="46"/>
      <c r="U282" s="106">
        <f>IF(EXACT(O282,Y282),M282,M282*(1-'Расчет ПРЕДЗАКАЗ'!$D$10))</f>
        <v>10087</v>
      </c>
      <c r="V282" s="106">
        <f t="shared" si="116"/>
        <v>0</v>
      </c>
      <c r="W282" s="106">
        <f>IF(EXACT(O282,Y282),M282,M282*(1-#REF!))</f>
        <v>10087</v>
      </c>
      <c r="X282" s="106">
        <f t="shared" si="117"/>
        <v>0</v>
      </c>
      <c r="Y282" s="107" t="s">
        <v>72</v>
      </c>
      <c r="Z282" s="103">
        <f t="shared" si="113"/>
        <v>0</v>
      </c>
      <c r="AA282" s="103">
        <f t="shared" si="114"/>
        <v>0</v>
      </c>
      <c r="AB282" s="128">
        <f t="shared" si="118"/>
        <v>0.6010706850401506</v>
      </c>
      <c r="AC282" s="128">
        <f t="shared" si="119"/>
        <v>0.6010706850401506</v>
      </c>
    </row>
    <row r="283" spans="1:29" ht="50.1" customHeight="1">
      <c r="A283" s="169"/>
      <c r="B283" s="169"/>
      <c r="C283" s="172"/>
      <c r="D283" s="172"/>
      <c r="E283" s="131"/>
      <c r="F283" s="175"/>
      <c r="G283" s="178"/>
      <c r="H283" s="189"/>
      <c r="I283" s="163"/>
      <c r="J283" s="166"/>
      <c r="K283" s="62" t="s">
        <v>88</v>
      </c>
      <c r="L283" s="63">
        <v>16150</v>
      </c>
      <c r="M283" s="63">
        <v>10087</v>
      </c>
      <c r="N283" s="142" t="s">
        <v>755</v>
      </c>
      <c r="O283" s="127" t="s">
        <v>72</v>
      </c>
      <c r="P283" s="100"/>
      <c r="Q283" s="63">
        <f t="shared" si="115"/>
        <v>0</v>
      </c>
      <c r="R283" s="64"/>
      <c r="S283" s="67">
        <v>1</v>
      </c>
      <c r="T283" s="46"/>
      <c r="U283" s="106">
        <f>IF(EXACT(O283,Y283),M283,M283*(1-'Расчет ПРЕДЗАКАЗ'!$D$10))</f>
        <v>10087</v>
      </c>
      <c r="V283" s="106">
        <f t="shared" si="116"/>
        <v>0</v>
      </c>
      <c r="W283" s="106">
        <f>IF(EXACT(O283,Y283),M283,M283*(1-#REF!))</f>
        <v>10087</v>
      </c>
      <c r="X283" s="106">
        <f t="shared" si="117"/>
        <v>0</v>
      </c>
      <c r="Y283" s="107" t="s">
        <v>72</v>
      </c>
      <c r="Z283" s="103">
        <f t="shared" si="113"/>
        <v>0</v>
      </c>
      <c r="AA283" s="103">
        <f t="shared" si="114"/>
        <v>0</v>
      </c>
      <c r="AB283" s="128">
        <f t="shared" si="118"/>
        <v>0.6010706850401506</v>
      </c>
      <c r="AC283" s="128">
        <f t="shared" si="119"/>
        <v>0.6010706850401506</v>
      </c>
    </row>
    <row r="284" spans="1:29" ht="50.1" customHeight="1">
      <c r="A284" s="169"/>
      <c r="B284" s="169"/>
      <c r="C284" s="172"/>
      <c r="D284" s="172"/>
      <c r="E284" s="131"/>
      <c r="F284" s="175"/>
      <c r="G284" s="178"/>
      <c r="H284" s="189"/>
      <c r="I284" s="163"/>
      <c r="J284" s="166"/>
      <c r="K284" s="62"/>
      <c r="L284" s="63"/>
      <c r="M284" s="63"/>
      <c r="N284" s="142"/>
      <c r="O284" s="127"/>
      <c r="P284" s="100"/>
      <c r="Q284" s="63">
        <f t="shared" si="115"/>
        <v>0</v>
      </c>
      <c r="R284" s="64"/>
      <c r="S284" s="67"/>
      <c r="T284" s="46"/>
      <c r="U284" s="106">
        <f>IF(EXACT(O284,Y284),M284,M284*(1-'Расчет ПРЕДЗАКАЗ'!$D$10))</f>
        <v>0</v>
      </c>
      <c r="V284" s="106">
        <f t="shared" si="116"/>
        <v>0</v>
      </c>
      <c r="W284" s="106" t="e">
        <f>IF(EXACT(O284,Y284),M284,M284*(1-#REF!))</f>
        <v>#REF!</v>
      </c>
      <c r="X284" s="106" t="e">
        <f t="shared" si="117"/>
        <v>#REF!</v>
      </c>
      <c r="Y284" s="107" t="s">
        <v>72</v>
      </c>
      <c r="Z284" s="103">
        <f t="shared" si="113"/>
        <v>0</v>
      </c>
      <c r="AA284" s="103">
        <f t="shared" si="114"/>
        <v>0</v>
      </c>
      <c r="AB284" s="128" t="str">
        <f t="shared" si="118"/>
        <v/>
      </c>
      <c r="AC284" s="128" t="e">
        <f t="shared" si="119"/>
        <v>#REF!</v>
      </c>
    </row>
    <row r="285" spans="1:29" ht="50.1" customHeight="1">
      <c r="A285" s="169"/>
      <c r="B285" s="169"/>
      <c r="C285" s="172"/>
      <c r="D285" s="172"/>
      <c r="E285" s="131"/>
      <c r="F285" s="175"/>
      <c r="G285" s="178"/>
      <c r="H285" s="189"/>
      <c r="I285" s="163"/>
      <c r="J285" s="166"/>
      <c r="K285" s="62"/>
      <c r="L285" s="63"/>
      <c r="M285" s="63"/>
      <c r="N285" s="142"/>
      <c r="O285" s="127"/>
      <c r="P285" s="100"/>
      <c r="Q285" s="63">
        <f t="shared" si="115"/>
        <v>0</v>
      </c>
      <c r="R285" s="64"/>
      <c r="S285" s="67"/>
      <c r="T285" s="46"/>
      <c r="U285" s="106">
        <f>IF(EXACT(O285,Y285),M285,M285*(1-'Расчет ПРЕДЗАКАЗ'!$D$10))</f>
        <v>0</v>
      </c>
      <c r="V285" s="106">
        <f t="shared" si="116"/>
        <v>0</v>
      </c>
      <c r="W285" s="106" t="e">
        <f>IF(EXACT(O285,Y285),M285,M285*(1-#REF!))</f>
        <v>#REF!</v>
      </c>
      <c r="X285" s="106" t="e">
        <f t="shared" si="117"/>
        <v>#REF!</v>
      </c>
      <c r="Y285" s="107" t="s">
        <v>72</v>
      </c>
      <c r="Z285" s="103">
        <f t="shared" si="113"/>
        <v>0</v>
      </c>
      <c r="AA285" s="103">
        <f t="shared" si="114"/>
        <v>0</v>
      </c>
      <c r="AB285" s="128" t="str">
        <f t="shared" si="118"/>
        <v/>
      </c>
      <c r="AC285" s="128" t="e">
        <f t="shared" si="119"/>
        <v>#REF!</v>
      </c>
    </row>
    <row r="286" spans="1:29" ht="50.1" customHeight="1">
      <c r="A286" s="169"/>
      <c r="B286" s="169"/>
      <c r="C286" s="172"/>
      <c r="D286" s="172"/>
      <c r="E286" s="131"/>
      <c r="F286" s="175"/>
      <c r="G286" s="178"/>
      <c r="H286" s="189"/>
      <c r="I286" s="163"/>
      <c r="J286" s="166"/>
      <c r="K286" s="62"/>
      <c r="L286" s="63"/>
      <c r="M286" s="63"/>
      <c r="N286" s="142"/>
      <c r="O286" s="127"/>
      <c r="P286" s="100"/>
      <c r="Q286" s="63">
        <f t="shared" si="115"/>
        <v>0</v>
      </c>
      <c r="R286" s="64"/>
      <c r="S286" s="67"/>
      <c r="T286" s="46"/>
      <c r="U286" s="106">
        <f>IF(EXACT(O286,Y286),M286,M286*(1-'Расчет ПРЕДЗАКАЗ'!$D$10))</f>
        <v>0</v>
      </c>
      <c r="V286" s="106">
        <f t="shared" si="116"/>
        <v>0</v>
      </c>
      <c r="W286" s="106" t="e">
        <f>IF(EXACT(O286,Y286),M286,M286*(1-#REF!))</f>
        <v>#REF!</v>
      </c>
      <c r="X286" s="106" t="e">
        <f t="shared" si="117"/>
        <v>#REF!</v>
      </c>
      <c r="Y286" s="107" t="s">
        <v>72</v>
      </c>
      <c r="Z286" s="103">
        <f t="shared" si="113"/>
        <v>0</v>
      </c>
      <c r="AA286" s="103">
        <f t="shared" si="114"/>
        <v>0</v>
      </c>
      <c r="AB286" s="128" t="str">
        <f t="shared" si="118"/>
        <v/>
      </c>
      <c r="AC286" s="128" t="e">
        <f t="shared" si="119"/>
        <v>#REF!</v>
      </c>
    </row>
    <row r="287" spans="1:29" ht="50.1" customHeight="1">
      <c r="A287" s="169"/>
      <c r="B287" s="169"/>
      <c r="C287" s="172"/>
      <c r="D287" s="172"/>
      <c r="E287" s="131"/>
      <c r="F287" s="175"/>
      <c r="G287" s="178"/>
      <c r="H287" s="189"/>
      <c r="I287" s="163"/>
      <c r="J287" s="166"/>
      <c r="K287" s="62"/>
      <c r="L287" s="63"/>
      <c r="M287" s="63"/>
      <c r="N287" s="142"/>
      <c r="O287" s="127"/>
      <c r="P287" s="100"/>
      <c r="Q287" s="63">
        <f t="shared" si="115"/>
        <v>0</v>
      </c>
      <c r="R287" s="64"/>
      <c r="S287" s="67"/>
      <c r="T287" s="46"/>
      <c r="U287" s="106">
        <f>IF(EXACT(O287,Y287),M287,M287*(1-'Расчет ПРЕДЗАКАЗ'!$D$10))</f>
        <v>0</v>
      </c>
      <c r="V287" s="106">
        <f t="shared" si="116"/>
        <v>0</v>
      </c>
      <c r="W287" s="106" t="e">
        <f>IF(EXACT(O287,Y287),M287,M287*(1-#REF!))</f>
        <v>#REF!</v>
      </c>
      <c r="X287" s="106" t="e">
        <f t="shared" si="117"/>
        <v>#REF!</v>
      </c>
      <c r="Y287" s="107" t="s">
        <v>72</v>
      </c>
      <c r="Z287" s="103">
        <f t="shared" si="113"/>
        <v>0</v>
      </c>
      <c r="AA287" s="103">
        <f t="shared" si="114"/>
        <v>0</v>
      </c>
      <c r="AB287" s="128" t="str">
        <f t="shared" si="118"/>
        <v/>
      </c>
      <c r="AC287" s="128" t="e">
        <f t="shared" si="119"/>
        <v>#REF!</v>
      </c>
    </row>
    <row r="288" spans="1:29" ht="50.1" customHeight="1">
      <c r="A288" s="169"/>
      <c r="B288" s="169"/>
      <c r="C288" s="172"/>
      <c r="D288" s="172"/>
      <c r="E288" s="131"/>
      <c r="F288" s="175"/>
      <c r="G288" s="178"/>
      <c r="H288" s="189"/>
      <c r="I288" s="163"/>
      <c r="J288" s="166"/>
      <c r="K288" s="62"/>
      <c r="L288" s="63"/>
      <c r="M288" s="63"/>
      <c r="N288" s="142"/>
      <c r="O288" s="127"/>
      <c r="P288" s="100"/>
      <c r="Q288" s="63">
        <f t="shared" si="115"/>
        <v>0</v>
      </c>
      <c r="R288" s="64"/>
      <c r="S288" s="67"/>
      <c r="T288" s="46"/>
      <c r="U288" s="106">
        <f>IF(EXACT(O288,Y288),M288,M288*(1-'Расчет ПРЕДЗАКАЗ'!$D$10))</f>
        <v>0</v>
      </c>
      <c r="V288" s="106">
        <f t="shared" si="116"/>
        <v>0</v>
      </c>
      <c r="W288" s="106" t="e">
        <f>IF(EXACT(O288,Y288),M288,M288*(1-#REF!))</f>
        <v>#REF!</v>
      </c>
      <c r="X288" s="106" t="e">
        <f t="shared" si="117"/>
        <v>#REF!</v>
      </c>
      <c r="Y288" s="107" t="s">
        <v>72</v>
      </c>
      <c r="Z288" s="103">
        <f t="shared" si="113"/>
        <v>0</v>
      </c>
      <c r="AA288" s="103">
        <f t="shared" si="114"/>
        <v>0</v>
      </c>
      <c r="AB288" s="128" t="str">
        <f t="shared" si="118"/>
        <v/>
      </c>
      <c r="AC288" s="128" t="e">
        <f t="shared" si="119"/>
        <v>#REF!</v>
      </c>
    </row>
    <row r="289" spans="1:29" ht="50.1" customHeight="1">
      <c r="A289" s="169"/>
      <c r="B289" s="169"/>
      <c r="C289" s="172"/>
      <c r="D289" s="172"/>
      <c r="E289" s="131"/>
      <c r="F289" s="175"/>
      <c r="G289" s="178"/>
      <c r="H289" s="189"/>
      <c r="I289" s="163"/>
      <c r="J289" s="166"/>
      <c r="K289" s="62"/>
      <c r="L289" s="63"/>
      <c r="M289" s="63"/>
      <c r="N289" s="121"/>
      <c r="O289" s="127"/>
      <c r="P289" s="100"/>
      <c r="Q289" s="63">
        <f t="shared" si="115"/>
        <v>0</v>
      </c>
      <c r="R289" s="65"/>
      <c r="S289" s="67"/>
      <c r="T289" s="40"/>
      <c r="U289" s="106">
        <f>IF(EXACT(O289,Y289),M289,M289*(1-'Расчет ПРЕДЗАКАЗ'!$D$10))</f>
        <v>0</v>
      </c>
      <c r="V289" s="106">
        <f t="shared" si="116"/>
        <v>0</v>
      </c>
      <c r="W289" s="106" t="e">
        <f>IF(EXACT(O289,Y289),M289,M289*(1-#REF!))</f>
        <v>#REF!</v>
      </c>
      <c r="X289" s="106" t="e">
        <f t="shared" si="117"/>
        <v>#REF!</v>
      </c>
      <c r="Y289" s="107" t="s">
        <v>72</v>
      </c>
      <c r="Z289" s="103">
        <f t="shared" si="113"/>
        <v>0</v>
      </c>
      <c r="AA289" s="103">
        <f t="shared" si="114"/>
        <v>0</v>
      </c>
      <c r="AB289" s="128" t="str">
        <f t="shared" si="118"/>
        <v/>
      </c>
      <c r="AC289" s="128" t="e">
        <f t="shared" si="119"/>
        <v>#REF!</v>
      </c>
    </row>
    <row r="290" spans="1:29" ht="50.1" customHeight="1">
      <c r="A290" s="169"/>
      <c r="B290" s="169"/>
      <c r="C290" s="172"/>
      <c r="D290" s="172"/>
      <c r="E290" s="131"/>
      <c r="F290" s="175"/>
      <c r="G290" s="178"/>
      <c r="H290" s="189"/>
      <c r="I290" s="163"/>
      <c r="J290" s="166"/>
      <c r="K290" s="62"/>
      <c r="L290" s="63"/>
      <c r="M290" s="63"/>
      <c r="N290" s="121"/>
      <c r="O290" s="127"/>
      <c r="P290" s="100"/>
      <c r="Q290" s="63">
        <f t="shared" si="115"/>
        <v>0</v>
      </c>
      <c r="R290" s="65"/>
      <c r="S290" s="67"/>
      <c r="T290" s="40"/>
      <c r="U290" s="106">
        <f>IF(EXACT(O290,Y290),M290,M290*(1-'Расчет ПРЕДЗАКАЗ'!$D$10))</f>
        <v>0</v>
      </c>
      <c r="V290" s="106">
        <f t="shared" si="116"/>
        <v>0</v>
      </c>
      <c r="W290" s="106" t="e">
        <f>IF(EXACT(O290,Y290),M290,M290*(1-#REF!))</f>
        <v>#REF!</v>
      </c>
      <c r="X290" s="106" t="e">
        <f t="shared" si="117"/>
        <v>#REF!</v>
      </c>
      <c r="Y290" s="107" t="s">
        <v>72</v>
      </c>
      <c r="Z290" s="103">
        <f t="shared" si="113"/>
        <v>0</v>
      </c>
      <c r="AA290" s="103">
        <f t="shared" si="114"/>
        <v>0</v>
      </c>
      <c r="AB290" s="128" t="str">
        <f t="shared" si="118"/>
        <v/>
      </c>
      <c r="AC290" s="128" t="e">
        <f t="shared" si="119"/>
        <v>#REF!</v>
      </c>
    </row>
    <row r="291" spans="1:29" ht="50.1" customHeight="1">
      <c r="A291" s="169"/>
      <c r="B291" s="169"/>
      <c r="C291" s="172"/>
      <c r="D291" s="172"/>
      <c r="E291" s="131"/>
      <c r="F291" s="175"/>
      <c r="G291" s="178"/>
      <c r="H291" s="189"/>
      <c r="I291" s="163"/>
      <c r="J291" s="166"/>
      <c r="K291" s="62"/>
      <c r="L291" s="63"/>
      <c r="M291" s="63"/>
      <c r="N291" s="121"/>
      <c r="O291" s="127"/>
      <c r="P291" s="100"/>
      <c r="Q291" s="63">
        <f t="shared" si="115"/>
        <v>0</v>
      </c>
      <c r="R291" s="65"/>
      <c r="S291" s="67"/>
      <c r="T291" s="40"/>
      <c r="U291" s="106">
        <f>IF(EXACT(O291,Y291),M291,M291*(1-'Расчет ПРЕДЗАКАЗ'!$D$10))</f>
        <v>0</v>
      </c>
      <c r="V291" s="106">
        <f t="shared" si="116"/>
        <v>0</v>
      </c>
      <c r="W291" s="106" t="e">
        <f>IF(EXACT(O291,Y291),M291,M291*(1-#REF!))</f>
        <v>#REF!</v>
      </c>
      <c r="X291" s="106" t="e">
        <f t="shared" si="117"/>
        <v>#REF!</v>
      </c>
      <c r="Y291" s="107" t="s">
        <v>72</v>
      </c>
      <c r="Z291" s="103">
        <f t="shared" si="113"/>
        <v>0</v>
      </c>
      <c r="AA291" s="103">
        <f t="shared" si="114"/>
        <v>0</v>
      </c>
      <c r="AB291" s="128" t="str">
        <f t="shared" si="118"/>
        <v/>
      </c>
      <c r="AC291" s="128" t="e">
        <f t="shared" si="119"/>
        <v>#REF!</v>
      </c>
    </row>
    <row r="292" spans="1:29" ht="50.1" customHeight="1">
      <c r="A292" s="169"/>
      <c r="B292" s="169"/>
      <c r="C292" s="172"/>
      <c r="D292" s="172"/>
      <c r="E292" s="131"/>
      <c r="F292" s="175"/>
      <c r="G292" s="178"/>
      <c r="H292" s="189"/>
      <c r="I292" s="163"/>
      <c r="J292" s="166"/>
      <c r="K292" s="62"/>
      <c r="L292" s="63"/>
      <c r="M292" s="63"/>
      <c r="N292" s="121"/>
      <c r="O292" s="127"/>
      <c r="P292" s="100"/>
      <c r="Q292" s="63">
        <f t="shared" si="115"/>
        <v>0</v>
      </c>
      <c r="R292" s="65"/>
      <c r="S292" s="67"/>
      <c r="T292" s="40"/>
      <c r="U292" s="106">
        <f>IF(EXACT(O292,Y292),M292,M292*(1-'Расчет ПРЕДЗАКАЗ'!$D$10))</f>
        <v>0</v>
      </c>
      <c r="V292" s="106">
        <f t="shared" si="116"/>
        <v>0</v>
      </c>
      <c r="W292" s="106" t="e">
        <f>IF(EXACT(O292,Y292),M292,M292*(1-#REF!))</f>
        <v>#REF!</v>
      </c>
      <c r="X292" s="106" t="e">
        <f t="shared" si="117"/>
        <v>#REF!</v>
      </c>
      <c r="Y292" s="107" t="s">
        <v>72</v>
      </c>
      <c r="Z292" s="103">
        <f t="shared" si="113"/>
        <v>0</v>
      </c>
      <c r="AA292" s="103">
        <f t="shared" si="114"/>
        <v>0</v>
      </c>
      <c r="AB292" s="128" t="str">
        <f t="shared" si="118"/>
        <v/>
      </c>
      <c r="AC292" s="128" t="e">
        <f t="shared" si="119"/>
        <v>#REF!</v>
      </c>
    </row>
    <row r="293" spans="1:29" ht="50.1" customHeight="1">
      <c r="A293" s="169"/>
      <c r="B293" s="169"/>
      <c r="C293" s="172"/>
      <c r="D293" s="172"/>
      <c r="E293" s="131"/>
      <c r="F293" s="175"/>
      <c r="G293" s="178"/>
      <c r="H293" s="189"/>
      <c r="I293" s="163"/>
      <c r="J293" s="166"/>
      <c r="K293" s="62"/>
      <c r="L293" s="63"/>
      <c r="M293" s="63"/>
      <c r="N293" s="121"/>
      <c r="O293" s="127"/>
      <c r="P293" s="100"/>
      <c r="Q293" s="63">
        <f t="shared" si="115"/>
        <v>0</v>
      </c>
      <c r="R293" s="65"/>
      <c r="S293" s="67"/>
      <c r="T293" s="40"/>
      <c r="U293" s="106">
        <f>IF(EXACT(O293,Y293),M293,M293*(1-'Расчет ПРЕДЗАКАЗ'!$D$10))</f>
        <v>0</v>
      </c>
      <c r="V293" s="106">
        <f t="shared" si="116"/>
        <v>0</v>
      </c>
      <c r="W293" s="106" t="e">
        <f>IF(EXACT(O293,Y293),M293,M293*(1-#REF!))</f>
        <v>#REF!</v>
      </c>
      <c r="X293" s="106" t="e">
        <f t="shared" si="117"/>
        <v>#REF!</v>
      </c>
      <c r="Y293" s="107" t="s">
        <v>72</v>
      </c>
      <c r="Z293" s="103">
        <f t="shared" si="113"/>
        <v>0</v>
      </c>
      <c r="AA293" s="103">
        <f t="shared" si="114"/>
        <v>0</v>
      </c>
      <c r="AB293" s="128" t="str">
        <f t="shared" si="118"/>
        <v/>
      </c>
      <c r="AC293" s="128" t="e">
        <f t="shared" si="119"/>
        <v>#REF!</v>
      </c>
    </row>
    <row r="294" spans="1:29" ht="50.1" customHeight="1">
      <c r="A294" s="170"/>
      <c r="B294" s="170"/>
      <c r="C294" s="173"/>
      <c r="D294" s="173"/>
      <c r="E294" s="132"/>
      <c r="F294" s="176"/>
      <c r="G294" s="179"/>
      <c r="H294" s="190"/>
      <c r="I294" s="164"/>
      <c r="J294" s="167"/>
      <c r="K294" s="62"/>
      <c r="L294" s="63"/>
      <c r="M294" s="63"/>
      <c r="N294" s="121"/>
      <c r="O294" s="127"/>
      <c r="P294" s="100"/>
      <c r="Q294" s="63">
        <f t="shared" si="115"/>
        <v>0</v>
      </c>
      <c r="R294" s="65"/>
      <c r="S294" s="64"/>
      <c r="T294" s="40"/>
      <c r="U294" s="106">
        <f>IF(EXACT(O294,Y294),M294,M294*(1-'Расчет ПРЕДЗАКАЗ'!$D$10))</f>
        <v>0</v>
      </c>
      <c r="V294" s="106">
        <f t="shared" si="116"/>
        <v>0</v>
      </c>
      <c r="W294" s="106" t="e">
        <f>IF(EXACT(O294,Y294),M294,M294*(1-#REF!))</f>
        <v>#REF!</v>
      </c>
      <c r="X294" s="106" t="e">
        <f t="shared" si="117"/>
        <v>#REF!</v>
      </c>
      <c r="Y294" s="107" t="s">
        <v>72</v>
      </c>
      <c r="Z294" s="103">
        <f t="shared" si="113"/>
        <v>0</v>
      </c>
      <c r="AA294" s="103">
        <f t="shared" si="114"/>
        <v>0</v>
      </c>
      <c r="AB294" s="128" t="str">
        <f t="shared" si="118"/>
        <v/>
      </c>
      <c r="AC294" s="128" t="e">
        <f t="shared" si="119"/>
        <v>#REF!</v>
      </c>
    </row>
    <row r="295" spans="1:29" ht="11.25" customHeight="1" thickBot="1"/>
    <row r="296" spans="1:29" ht="50.1" customHeight="1">
      <c r="A296" s="168">
        <v>70</v>
      </c>
      <c r="B296" s="168" t="s">
        <v>756</v>
      </c>
      <c r="C296" s="171" t="s">
        <v>757</v>
      </c>
      <c r="D296" s="171" t="s">
        <v>77</v>
      </c>
      <c r="E296" s="131"/>
      <c r="F296" s="193" t="s">
        <v>749</v>
      </c>
      <c r="G296" s="177" t="s">
        <v>535</v>
      </c>
      <c r="H296" s="162" t="s">
        <v>750</v>
      </c>
      <c r="I296" s="194" t="s">
        <v>758</v>
      </c>
      <c r="J296" s="165" t="s">
        <v>19</v>
      </c>
      <c r="K296" s="62" t="s">
        <v>82</v>
      </c>
      <c r="L296" s="63">
        <v>15190</v>
      </c>
      <c r="M296" s="63">
        <v>9490</v>
      </c>
      <c r="N296" s="142" t="s">
        <v>759</v>
      </c>
      <c r="O296" s="127" t="s">
        <v>72</v>
      </c>
      <c r="P296" s="100"/>
      <c r="Q296" s="63">
        <f>P296*M296</f>
        <v>0</v>
      </c>
      <c r="R296" s="64"/>
      <c r="S296" s="67">
        <v>173</v>
      </c>
      <c r="T296" s="46"/>
      <c r="U296" s="106">
        <f>IF(EXACT(O296,Y296),M296,M296*(1-'Расчет ПРЕДЗАКАЗ'!$D$10))</f>
        <v>9490</v>
      </c>
      <c r="V296" s="106">
        <f>P296*U296</f>
        <v>0</v>
      </c>
      <c r="W296" s="106">
        <f>IF(EXACT(O296,Y296),M296,M296*(1-#REF!))</f>
        <v>9490</v>
      </c>
      <c r="X296" s="106">
        <f>P296*W296</f>
        <v>0</v>
      </c>
      <c r="Y296" s="107" t="s">
        <v>72</v>
      </c>
      <c r="Z296" s="103">
        <f t="shared" ref="Z296:Z310" si="120">IF(EXACT(O296,Y296),Q296,0)</f>
        <v>0</v>
      </c>
      <c r="AA296" s="103">
        <f t="shared" ref="AA296:AA310" si="121">IF(Z296=0,Q296,0)</f>
        <v>0</v>
      </c>
      <c r="AB296" s="128">
        <f>IF(U296=0,"",L296/U296-1)</f>
        <v>0.6006322444678609</v>
      </c>
      <c r="AC296" s="128">
        <f>IF(W296=0,"",L296/W296-1)</f>
        <v>0.6006322444678609</v>
      </c>
    </row>
    <row r="297" spans="1:29" ht="50.1" customHeight="1">
      <c r="A297" s="169"/>
      <c r="B297" s="169"/>
      <c r="C297" s="172"/>
      <c r="D297" s="172"/>
      <c r="E297" s="131"/>
      <c r="F297" s="175"/>
      <c r="G297" s="178"/>
      <c r="H297" s="189"/>
      <c r="I297" s="163"/>
      <c r="J297" s="166"/>
      <c r="K297" s="62" t="s">
        <v>104</v>
      </c>
      <c r="L297" s="63">
        <v>15190</v>
      </c>
      <c r="M297" s="63">
        <v>9490</v>
      </c>
      <c r="N297" s="142" t="s">
        <v>760</v>
      </c>
      <c r="O297" s="127" t="s">
        <v>72</v>
      </c>
      <c r="P297" s="100"/>
      <c r="Q297" s="63">
        <f t="shared" ref="Q297:Q310" si="122">P297*M297</f>
        <v>0</v>
      </c>
      <c r="R297" s="64"/>
      <c r="S297" s="67">
        <v>170</v>
      </c>
      <c r="T297" s="46"/>
      <c r="U297" s="106">
        <f>IF(EXACT(O297,Y297),M297,M297*(1-'Расчет ПРЕДЗАКАЗ'!$D$10))</f>
        <v>9490</v>
      </c>
      <c r="V297" s="106">
        <f t="shared" ref="V297:V310" si="123">P297*U297</f>
        <v>0</v>
      </c>
      <c r="W297" s="106">
        <f>IF(EXACT(O297,Y297),M297,M297*(1-#REF!))</f>
        <v>9490</v>
      </c>
      <c r="X297" s="106">
        <f t="shared" ref="X297:X310" si="124">P297*W297</f>
        <v>0</v>
      </c>
      <c r="Y297" s="107" t="s">
        <v>72</v>
      </c>
      <c r="Z297" s="103">
        <f t="shared" si="120"/>
        <v>0</v>
      </c>
      <c r="AA297" s="103">
        <f t="shared" si="121"/>
        <v>0</v>
      </c>
      <c r="AB297" s="128">
        <f t="shared" ref="AB297:AB310" si="125">IF(U297=0,"",L297/U297-1)</f>
        <v>0.6006322444678609</v>
      </c>
      <c r="AC297" s="128">
        <f t="shared" ref="AC297:AC310" si="126">IF(W297=0,"",L297/W297-1)</f>
        <v>0.6006322444678609</v>
      </c>
    </row>
    <row r="298" spans="1:29" ht="50.1" customHeight="1">
      <c r="A298" s="169"/>
      <c r="B298" s="169"/>
      <c r="C298" s="172"/>
      <c r="D298" s="172"/>
      <c r="E298" s="131"/>
      <c r="F298" s="175"/>
      <c r="G298" s="178"/>
      <c r="H298" s="189"/>
      <c r="I298" s="163"/>
      <c r="J298" s="166"/>
      <c r="K298" s="62" t="s">
        <v>134</v>
      </c>
      <c r="L298" s="63">
        <v>15190</v>
      </c>
      <c r="M298" s="63">
        <v>9490</v>
      </c>
      <c r="N298" s="142" t="s">
        <v>761</v>
      </c>
      <c r="O298" s="127" t="s">
        <v>72</v>
      </c>
      <c r="P298" s="100"/>
      <c r="Q298" s="63">
        <f t="shared" si="122"/>
        <v>0</v>
      </c>
      <c r="R298" s="64"/>
      <c r="S298" s="67">
        <v>174</v>
      </c>
      <c r="T298" s="46"/>
      <c r="U298" s="106">
        <f>IF(EXACT(O298,Y298),M298,M298*(1-'Расчет ПРЕДЗАКАЗ'!$D$10))</f>
        <v>9490</v>
      </c>
      <c r="V298" s="106">
        <f t="shared" si="123"/>
        <v>0</v>
      </c>
      <c r="W298" s="106">
        <f>IF(EXACT(O298,Y298),M298,M298*(1-#REF!))</f>
        <v>9490</v>
      </c>
      <c r="X298" s="106">
        <f t="shared" si="124"/>
        <v>0</v>
      </c>
      <c r="Y298" s="107" t="s">
        <v>72</v>
      </c>
      <c r="Z298" s="103">
        <f t="shared" si="120"/>
        <v>0</v>
      </c>
      <c r="AA298" s="103">
        <f t="shared" si="121"/>
        <v>0</v>
      </c>
      <c r="AB298" s="128">
        <f t="shared" si="125"/>
        <v>0.6006322444678609</v>
      </c>
      <c r="AC298" s="128">
        <f t="shared" si="126"/>
        <v>0.6006322444678609</v>
      </c>
    </row>
    <row r="299" spans="1:29" ht="50.1" customHeight="1">
      <c r="A299" s="169"/>
      <c r="B299" s="169"/>
      <c r="C299" s="172"/>
      <c r="D299" s="172"/>
      <c r="E299" s="131"/>
      <c r="F299" s="175"/>
      <c r="G299" s="178"/>
      <c r="H299" s="189"/>
      <c r="I299" s="163"/>
      <c r="J299" s="166"/>
      <c r="K299" s="62" t="s">
        <v>84</v>
      </c>
      <c r="L299" s="63">
        <v>15190</v>
      </c>
      <c r="M299" s="63">
        <v>9490</v>
      </c>
      <c r="N299" s="142" t="s">
        <v>762</v>
      </c>
      <c r="O299" s="127" t="s">
        <v>72</v>
      </c>
      <c r="P299" s="100"/>
      <c r="Q299" s="63">
        <f t="shared" si="122"/>
        <v>0</v>
      </c>
      <c r="R299" s="64"/>
      <c r="S299" s="67">
        <v>122</v>
      </c>
      <c r="T299" s="46"/>
      <c r="U299" s="106">
        <f>IF(EXACT(O299,Y299),M299,M299*(1-'Расчет ПРЕДЗАКАЗ'!$D$10))</f>
        <v>9490</v>
      </c>
      <c r="V299" s="106">
        <f t="shared" si="123"/>
        <v>0</v>
      </c>
      <c r="W299" s="106">
        <f>IF(EXACT(O299,Y299),M299,M299*(1-#REF!))</f>
        <v>9490</v>
      </c>
      <c r="X299" s="106">
        <f t="shared" si="124"/>
        <v>0</v>
      </c>
      <c r="Y299" s="107" t="s">
        <v>72</v>
      </c>
      <c r="Z299" s="103">
        <f t="shared" si="120"/>
        <v>0</v>
      </c>
      <c r="AA299" s="103">
        <f t="shared" si="121"/>
        <v>0</v>
      </c>
      <c r="AB299" s="128">
        <f t="shared" si="125"/>
        <v>0.6006322444678609</v>
      </c>
      <c r="AC299" s="128">
        <f t="shared" si="126"/>
        <v>0.6006322444678609</v>
      </c>
    </row>
    <row r="300" spans="1:29" ht="50.1" customHeight="1">
      <c r="A300" s="169"/>
      <c r="B300" s="169"/>
      <c r="C300" s="172"/>
      <c r="D300" s="172"/>
      <c r="E300" s="131"/>
      <c r="F300" s="175"/>
      <c r="G300" s="178"/>
      <c r="H300" s="189"/>
      <c r="I300" s="163"/>
      <c r="J300" s="166"/>
      <c r="K300" s="62" t="s">
        <v>137</v>
      </c>
      <c r="L300" s="63">
        <v>15190</v>
      </c>
      <c r="M300" s="63">
        <v>9490</v>
      </c>
      <c r="N300" s="142" t="s">
        <v>763</v>
      </c>
      <c r="O300" s="127" t="s">
        <v>72</v>
      </c>
      <c r="P300" s="100"/>
      <c r="Q300" s="63">
        <f t="shared" si="122"/>
        <v>0</v>
      </c>
      <c r="R300" s="64"/>
      <c r="S300" s="67">
        <v>50</v>
      </c>
      <c r="T300" s="46"/>
      <c r="U300" s="106">
        <f>IF(EXACT(O300,Y300),M300,M300*(1-'Расчет ПРЕДЗАКАЗ'!$D$10))</f>
        <v>9490</v>
      </c>
      <c r="V300" s="106">
        <f t="shared" si="123"/>
        <v>0</v>
      </c>
      <c r="W300" s="106">
        <f>IF(EXACT(O300,Y300),M300,M300*(1-#REF!))</f>
        <v>9490</v>
      </c>
      <c r="X300" s="106">
        <f t="shared" si="124"/>
        <v>0</v>
      </c>
      <c r="Y300" s="107" t="s">
        <v>72</v>
      </c>
      <c r="Z300" s="103">
        <f t="shared" si="120"/>
        <v>0</v>
      </c>
      <c r="AA300" s="103">
        <f t="shared" si="121"/>
        <v>0</v>
      </c>
      <c r="AB300" s="128">
        <f t="shared" si="125"/>
        <v>0.6006322444678609</v>
      </c>
      <c r="AC300" s="128">
        <f t="shared" si="126"/>
        <v>0.6006322444678609</v>
      </c>
    </row>
    <row r="301" spans="1:29" ht="50.1" customHeight="1">
      <c r="A301" s="169"/>
      <c r="B301" s="169"/>
      <c r="C301" s="172"/>
      <c r="D301" s="172"/>
      <c r="E301" s="131"/>
      <c r="F301" s="175"/>
      <c r="G301" s="178"/>
      <c r="H301" s="189"/>
      <c r="I301" s="163"/>
      <c r="J301" s="166"/>
      <c r="K301" s="62" t="s">
        <v>86</v>
      </c>
      <c r="L301" s="63">
        <v>15190</v>
      </c>
      <c r="M301" s="63">
        <v>9490</v>
      </c>
      <c r="N301" s="142" t="s">
        <v>764</v>
      </c>
      <c r="O301" s="127" t="s">
        <v>72</v>
      </c>
      <c r="P301" s="100"/>
      <c r="Q301" s="63">
        <f t="shared" si="122"/>
        <v>0</v>
      </c>
      <c r="R301" s="64"/>
      <c r="S301" s="67">
        <v>64</v>
      </c>
      <c r="T301" s="46"/>
      <c r="U301" s="106">
        <f>IF(EXACT(O301,Y301),M301,M301*(1-'Расчет ПРЕДЗАКАЗ'!$D$10))</f>
        <v>9490</v>
      </c>
      <c r="V301" s="106">
        <f t="shared" si="123"/>
        <v>0</v>
      </c>
      <c r="W301" s="106">
        <f>IF(EXACT(O301,Y301),M301,M301*(1-#REF!))</f>
        <v>9490</v>
      </c>
      <c r="X301" s="106">
        <f t="shared" si="124"/>
        <v>0</v>
      </c>
      <c r="Y301" s="107" t="s">
        <v>72</v>
      </c>
      <c r="Z301" s="103">
        <f t="shared" si="120"/>
        <v>0</v>
      </c>
      <c r="AA301" s="103">
        <f t="shared" si="121"/>
        <v>0</v>
      </c>
      <c r="AB301" s="128">
        <f t="shared" si="125"/>
        <v>0.6006322444678609</v>
      </c>
      <c r="AC301" s="128">
        <f t="shared" si="126"/>
        <v>0.6006322444678609</v>
      </c>
    </row>
    <row r="302" spans="1:29" ht="50.1" customHeight="1">
      <c r="A302" s="169"/>
      <c r="B302" s="169"/>
      <c r="C302" s="172"/>
      <c r="D302" s="172"/>
      <c r="E302" s="131"/>
      <c r="F302" s="175"/>
      <c r="G302" s="178"/>
      <c r="H302" s="189"/>
      <c r="I302" s="163"/>
      <c r="J302" s="166"/>
      <c r="K302" s="62" t="s">
        <v>88</v>
      </c>
      <c r="L302" s="63">
        <v>15190</v>
      </c>
      <c r="M302" s="63">
        <v>9490</v>
      </c>
      <c r="N302" s="142" t="s">
        <v>765</v>
      </c>
      <c r="O302" s="127" t="s">
        <v>72</v>
      </c>
      <c r="P302" s="100"/>
      <c r="Q302" s="63">
        <f t="shared" si="122"/>
        <v>0</v>
      </c>
      <c r="R302" s="64"/>
      <c r="S302" s="67">
        <v>42</v>
      </c>
      <c r="T302" s="46"/>
      <c r="U302" s="106">
        <f>IF(EXACT(O302,Y302),M302,M302*(1-'Расчет ПРЕДЗАКАЗ'!$D$10))</f>
        <v>9490</v>
      </c>
      <c r="V302" s="106">
        <f t="shared" si="123"/>
        <v>0</v>
      </c>
      <c r="W302" s="106">
        <f>IF(EXACT(O302,Y302),M302,M302*(1-#REF!))</f>
        <v>9490</v>
      </c>
      <c r="X302" s="106">
        <f t="shared" si="124"/>
        <v>0</v>
      </c>
      <c r="Y302" s="107" t="s">
        <v>72</v>
      </c>
      <c r="Z302" s="103">
        <f t="shared" si="120"/>
        <v>0</v>
      </c>
      <c r="AA302" s="103">
        <f t="shared" si="121"/>
        <v>0</v>
      </c>
      <c r="AB302" s="128">
        <f t="shared" si="125"/>
        <v>0.6006322444678609</v>
      </c>
      <c r="AC302" s="128">
        <f t="shared" si="126"/>
        <v>0.6006322444678609</v>
      </c>
    </row>
    <row r="303" spans="1:29" ht="50.1" customHeight="1">
      <c r="A303" s="169"/>
      <c r="B303" s="169"/>
      <c r="C303" s="172"/>
      <c r="D303" s="172"/>
      <c r="E303" s="131"/>
      <c r="F303" s="175"/>
      <c r="G303" s="178"/>
      <c r="H303" s="189"/>
      <c r="I303" s="163"/>
      <c r="J303" s="166"/>
      <c r="K303" s="62" t="s">
        <v>142</v>
      </c>
      <c r="L303" s="63">
        <v>15190</v>
      </c>
      <c r="M303" s="63">
        <v>9490</v>
      </c>
      <c r="N303" s="142" t="s">
        <v>766</v>
      </c>
      <c r="O303" s="127" t="s">
        <v>72</v>
      </c>
      <c r="P303" s="100"/>
      <c r="Q303" s="63">
        <f t="shared" si="122"/>
        <v>0</v>
      </c>
      <c r="R303" s="64"/>
      <c r="S303" s="67">
        <v>4</v>
      </c>
      <c r="T303" s="46"/>
      <c r="U303" s="106">
        <f>IF(EXACT(O303,Y303),M303,M303*(1-'Расчет ПРЕДЗАКАЗ'!$D$10))</f>
        <v>9490</v>
      </c>
      <c r="V303" s="106">
        <f t="shared" si="123"/>
        <v>0</v>
      </c>
      <c r="W303" s="106">
        <f>IF(EXACT(O303,Y303),M303,M303*(1-#REF!))</f>
        <v>9490</v>
      </c>
      <c r="X303" s="106">
        <f t="shared" si="124"/>
        <v>0</v>
      </c>
      <c r="Y303" s="107" t="s">
        <v>72</v>
      </c>
      <c r="Z303" s="103">
        <f t="shared" si="120"/>
        <v>0</v>
      </c>
      <c r="AA303" s="103">
        <f t="shared" si="121"/>
        <v>0</v>
      </c>
      <c r="AB303" s="128">
        <f t="shared" si="125"/>
        <v>0.6006322444678609</v>
      </c>
      <c r="AC303" s="128">
        <f t="shared" si="126"/>
        <v>0.6006322444678609</v>
      </c>
    </row>
    <row r="304" spans="1:29" ht="50.1" customHeight="1">
      <c r="A304" s="169"/>
      <c r="B304" s="169"/>
      <c r="C304" s="172"/>
      <c r="D304" s="172"/>
      <c r="E304" s="131"/>
      <c r="F304" s="175"/>
      <c r="G304" s="178"/>
      <c r="H304" s="189"/>
      <c r="I304" s="163"/>
      <c r="J304" s="166"/>
      <c r="K304" s="62"/>
      <c r="L304" s="63"/>
      <c r="M304" s="63"/>
      <c r="N304" s="142"/>
      <c r="O304" s="127"/>
      <c r="P304" s="100"/>
      <c r="Q304" s="63">
        <f t="shared" si="122"/>
        <v>0</v>
      </c>
      <c r="R304" s="64"/>
      <c r="S304" s="67"/>
      <c r="T304" s="46"/>
      <c r="U304" s="106">
        <f>IF(EXACT(O304,Y304),M304,M304*(1-'Расчет ПРЕДЗАКАЗ'!$D$10))</f>
        <v>0</v>
      </c>
      <c r="V304" s="106">
        <f t="shared" si="123"/>
        <v>0</v>
      </c>
      <c r="W304" s="106" t="e">
        <f>IF(EXACT(O304,Y304),M304,M304*(1-#REF!))</f>
        <v>#REF!</v>
      </c>
      <c r="X304" s="106" t="e">
        <f t="shared" si="124"/>
        <v>#REF!</v>
      </c>
      <c r="Y304" s="107" t="s">
        <v>72</v>
      </c>
      <c r="Z304" s="103">
        <f t="shared" si="120"/>
        <v>0</v>
      </c>
      <c r="AA304" s="103">
        <f t="shared" si="121"/>
        <v>0</v>
      </c>
      <c r="AB304" s="128" t="str">
        <f t="shared" si="125"/>
        <v/>
      </c>
      <c r="AC304" s="128" t="e">
        <f t="shared" si="126"/>
        <v>#REF!</v>
      </c>
    </row>
    <row r="305" spans="1:29" ht="50.1" customHeight="1">
      <c r="A305" s="169"/>
      <c r="B305" s="169"/>
      <c r="C305" s="172"/>
      <c r="D305" s="172"/>
      <c r="E305" s="131"/>
      <c r="F305" s="175"/>
      <c r="G305" s="178"/>
      <c r="H305" s="189"/>
      <c r="I305" s="163"/>
      <c r="J305" s="166"/>
      <c r="K305" s="62"/>
      <c r="L305" s="63"/>
      <c r="M305" s="63"/>
      <c r="N305" s="121"/>
      <c r="O305" s="127"/>
      <c r="P305" s="100"/>
      <c r="Q305" s="63">
        <f t="shared" si="122"/>
        <v>0</v>
      </c>
      <c r="R305" s="65"/>
      <c r="S305" s="67"/>
      <c r="T305" s="40"/>
      <c r="U305" s="106">
        <f>IF(EXACT(O305,Y305),M305,M305*(1-'Расчет ПРЕДЗАКАЗ'!$D$10))</f>
        <v>0</v>
      </c>
      <c r="V305" s="106">
        <f t="shared" si="123"/>
        <v>0</v>
      </c>
      <c r="W305" s="106" t="e">
        <f>IF(EXACT(O305,Y305),M305,M305*(1-#REF!))</f>
        <v>#REF!</v>
      </c>
      <c r="X305" s="106" t="e">
        <f t="shared" si="124"/>
        <v>#REF!</v>
      </c>
      <c r="Y305" s="107" t="s">
        <v>72</v>
      </c>
      <c r="Z305" s="103">
        <f t="shared" si="120"/>
        <v>0</v>
      </c>
      <c r="AA305" s="103">
        <f t="shared" si="121"/>
        <v>0</v>
      </c>
      <c r="AB305" s="128" t="str">
        <f t="shared" si="125"/>
        <v/>
      </c>
      <c r="AC305" s="128" t="e">
        <f t="shared" si="126"/>
        <v>#REF!</v>
      </c>
    </row>
    <row r="306" spans="1:29" ht="50.1" customHeight="1">
      <c r="A306" s="169"/>
      <c r="B306" s="169"/>
      <c r="C306" s="172"/>
      <c r="D306" s="172"/>
      <c r="E306" s="131"/>
      <c r="F306" s="175"/>
      <c r="G306" s="178"/>
      <c r="H306" s="189"/>
      <c r="I306" s="163"/>
      <c r="J306" s="166"/>
      <c r="K306" s="62"/>
      <c r="L306" s="63"/>
      <c r="M306" s="63"/>
      <c r="N306" s="121"/>
      <c r="O306" s="127"/>
      <c r="P306" s="100"/>
      <c r="Q306" s="63">
        <f t="shared" si="122"/>
        <v>0</v>
      </c>
      <c r="R306" s="65"/>
      <c r="S306" s="67"/>
      <c r="T306" s="40"/>
      <c r="U306" s="106">
        <f>IF(EXACT(O306,Y306),M306,M306*(1-'Расчет ПРЕДЗАКАЗ'!$D$10))</f>
        <v>0</v>
      </c>
      <c r="V306" s="106">
        <f t="shared" si="123"/>
        <v>0</v>
      </c>
      <c r="W306" s="106" t="e">
        <f>IF(EXACT(O306,Y306),M306,M306*(1-#REF!))</f>
        <v>#REF!</v>
      </c>
      <c r="X306" s="106" t="e">
        <f t="shared" si="124"/>
        <v>#REF!</v>
      </c>
      <c r="Y306" s="107" t="s">
        <v>72</v>
      </c>
      <c r="Z306" s="103">
        <f t="shared" si="120"/>
        <v>0</v>
      </c>
      <c r="AA306" s="103">
        <f t="shared" si="121"/>
        <v>0</v>
      </c>
      <c r="AB306" s="128" t="str">
        <f t="shared" si="125"/>
        <v/>
      </c>
      <c r="AC306" s="128" t="e">
        <f t="shared" si="126"/>
        <v>#REF!</v>
      </c>
    </row>
    <row r="307" spans="1:29" ht="50.1" customHeight="1">
      <c r="A307" s="169"/>
      <c r="B307" s="169"/>
      <c r="C307" s="172"/>
      <c r="D307" s="172"/>
      <c r="E307" s="131"/>
      <c r="F307" s="175"/>
      <c r="G307" s="178"/>
      <c r="H307" s="189"/>
      <c r="I307" s="163"/>
      <c r="J307" s="166"/>
      <c r="K307" s="62"/>
      <c r="L307" s="63"/>
      <c r="M307" s="63"/>
      <c r="N307" s="121"/>
      <c r="O307" s="127"/>
      <c r="P307" s="100"/>
      <c r="Q307" s="63">
        <f t="shared" si="122"/>
        <v>0</v>
      </c>
      <c r="R307" s="65"/>
      <c r="S307" s="67"/>
      <c r="T307" s="40"/>
      <c r="U307" s="106">
        <f>IF(EXACT(O307,Y307),M307,M307*(1-'Расчет ПРЕДЗАКАЗ'!$D$10))</f>
        <v>0</v>
      </c>
      <c r="V307" s="106">
        <f t="shared" si="123"/>
        <v>0</v>
      </c>
      <c r="W307" s="106" t="e">
        <f>IF(EXACT(O307,Y307),M307,M307*(1-#REF!))</f>
        <v>#REF!</v>
      </c>
      <c r="X307" s="106" t="e">
        <f t="shared" si="124"/>
        <v>#REF!</v>
      </c>
      <c r="Y307" s="107" t="s">
        <v>72</v>
      </c>
      <c r="Z307" s="103">
        <f t="shared" si="120"/>
        <v>0</v>
      </c>
      <c r="AA307" s="103">
        <f t="shared" si="121"/>
        <v>0</v>
      </c>
      <c r="AB307" s="128" t="str">
        <f t="shared" si="125"/>
        <v/>
      </c>
      <c r="AC307" s="128" t="e">
        <f t="shared" si="126"/>
        <v>#REF!</v>
      </c>
    </row>
    <row r="308" spans="1:29" ht="50.1" customHeight="1">
      <c r="A308" s="169"/>
      <c r="B308" s="169"/>
      <c r="C308" s="172"/>
      <c r="D308" s="172"/>
      <c r="E308" s="131"/>
      <c r="F308" s="175"/>
      <c r="G308" s="178"/>
      <c r="H308" s="189"/>
      <c r="I308" s="163"/>
      <c r="J308" s="166"/>
      <c r="K308" s="62"/>
      <c r="L308" s="63"/>
      <c r="M308" s="63"/>
      <c r="N308" s="121"/>
      <c r="O308" s="127"/>
      <c r="P308" s="100"/>
      <c r="Q308" s="63">
        <f t="shared" si="122"/>
        <v>0</v>
      </c>
      <c r="R308" s="65"/>
      <c r="S308" s="67"/>
      <c r="T308" s="40"/>
      <c r="U308" s="106">
        <f>IF(EXACT(O308,Y308),M308,M308*(1-'Расчет ПРЕДЗАКАЗ'!$D$10))</f>
        <v>0</v>
      </c>
      <c r="V308" s="106">
        <f t="shared" si="123"/>
        <v>0</v>
      </c>
      <c r="W308" s="106" t="e">
        <f>IF(EXACT(O308,Y308),M308,M308*(1-#REF!))</f>
        <v>#REF!</v>
      </c>
      <c r="X308" s="106" t="e">
        <f t="shared" si="124"/>
        <v>#REF!</v>
      </c>
      <c r="Y308" s="107" t="s">
        <v>72</v>
      </c>
      <c r="Z308" s="103">
        <f t="shared" si="120"/>
        <v>0</v>
      </c>
      <c r="AA308" s="103">
        <f t="shared" si="121"/>
        <v>0</v>
      </c>
      <c r="AB308" s="128" t="str">
        <f t="shared" si="125"/>
        <v/>
      </c>
      <c r="AC308" s="128" t="e">
        <f t="shared" si="126"/>
        <v>#REF!</v>
      </c>
    </row>
    <row r="309" spans="1:29" ht="50.1" customHeight="1">
      <c r="A309" s="169"/>
      <c r="B309" s="169"/>
      <c r="C309" s="172"/>
      <c r="D309" s="172"/>
      <c r="E309" s="131"/>
      <c r="F309" s="175"/>
      <c r="G309" s="178"/>
      <c r="H309" s="189"/>
      <c r="I309" s="163"/>
      <c r="J309" s="166"/>
      <c r="K309" s="62"/>
      <c r="L309" s="63"/>
      <c r="M309" s="63"/>
      <c r="N309" s="121"/>
      <c r="O309" s="127"/>
      <c r="P309" s="100"/>
      <c r="Q309" s="63">
        <f t="shared" si="122"/>
        <v>0</v>
      </c>
      <c r="R309" s="65"/>
      <c r="S309" s="67"/>
      <c r="T309" s="40"/>
      <c r="U309" s="106">
        <f>IF(EXACT(O309,Y309),M309,M309*(1-'Расчет ПРЕДЗАКАЗ'!$D$10))</f>
        <v>0</v>
      </c>
      <c r="V309" s="106">
        <f t="shared" si="123"/>
        <v>0</v>
      </c>
      <c r="W309" s="106" t="e">
        <f>IF(EXACT(O309,Y309),M309,M309*(1-#REF!))</f>
        <v>#REF!</v>
      </c>
      <c r="X309" s="106" t="e">
        <f t="shared" si="124"/>
        <v>#REF!</v>
      </c>
      <c r="Y309" s="107" t="s">
        <v>72</v>
      </c>
      <c r="Z309" s="103">
        <f t="shared" si="120"/>
        <v>0</v>
      </c>
      <c r="AA309" s="103">
        <f t="shared" si="121"/>
        <v>0</v>
      </c>
      <c r="AB309" s="128" t="str">
        <f t="shared" si="125"/>
        <v/>
      </c>
      <c r="AC309" s="128" t="e">
        <f t="shared" si="126"/>
        <v>#REF!</v>
      </c>
    </row>
    <row r="310" spans="1:29" ht="50.1" customHeight="1">
      <c r="A310" s="170"/>
      <c r="B310" s="170"/>
      <c r="C310" s="173"/>
      <c r="D310" s="173"/>
      <c r="E310" s="132"/>
      <c r="F310" s="176"/>
      <c r="G310" s="179"/>
      <c r="H310" s="190"/>
      <c r="I310" s="164"/>
      <c r="J310" s="167"/>
      <c r="K310" s="62"/>
      <c r="L310" s="63"/>
      <c r="M310" s="63"/>
      <c r="N310" s="121"/>
      <c r="O310" s="127"/>
      <c r="P310" s="100"/>
      <c r="Q310" s="63">
        <f t="shared" si="122"/>
        <v>0</v>
      </c>
      <c r="R310" s="65"/>
      <c r="S310" s="64"/>
      <c r="T310" s="40"/>
      <c r="U310" s="106">
        <f>IF(EXACT(O310,Y310),M310,M310*(1-'Расчет ПРЕДЗАКАЗ'!$D$10))</f>
        <v>0</v>
      </c>
      <c r="V310" s="106">
        <f t="shared" si="123"/>
        <v>0</v>
      </c>
      <c r="W310" s="106" t="e">
        <f>IF(EXACT(O310,Y310),M310,M310*(1-#REF!))</f>
        <v>#REF!</v>
      </c>
      <c r="X310" s="106" t="e">
        <f t="shared" si="124"/>
        <v>#REF!</v>
      </c>
      <c r="Y310" s="107" t="s">
        <v>72</v>
      </c>
      <c r="Z310" s="103">
        <f t="shared" si="120"/>
        <v>0</v>
      </c>
      <c r="AA310" s="103">
        <f t="shared" si="121"/>
        <v>0</v>
      </c>
      <c r="AB310" s="128" t="str">
        <f t="shared" si="125"/>
        <v/>
      </c>
      <c r="AC310" s="128" t="e">
        <f t="shared" si="126"/>
        <v>#REF!</v>
      </c>
    </row>
    <row r="311" spans="1:29" ht="11.25" customHeight="1" thickBot="1"/>
    <row r="312" spans="1:29" ht="50.1" customHeight="1">
      <c r="A312" s="168">
        <v>71</v>
      </c>
      <c r="B312" s="168" t="s">
        <v>767</v>
      </c>
      <c r="C312" s="171" t="s">
        <v>768</v>
      </c>
      <c r="D312" s="171" t="s">
        <v>77</v>
      </c>
      <c r="E312" s="131"/>
      <c r="F312" s="193" t="s">
        <v>709</v>
      </c>
      <c r="G312" s="177" t="s">
        <v>649</v>
      </c>
      <c r="H312" s="162" t="s">
        <v>750</v>
      </c>
      <c r="I312" s="194" t="s">
        <v>758</v>
      </c>
      <c r="J312" s="165" t="s">
        <v>19</v>
      </c>
      <c r="K312" s="62" t="s">
        <v>82</v>
      </c>
      <c r="L312" s="63">
        <v>26080</v>
      </c>
      <c r="M312" s="63">
        <v>16297</v>
      </c>
      <c r="N312" s="142" t="s">
        <v>769</v>
      </c>
      <c r="O312" s="127"/>
      <c r="P312" s="100"/>
      <c r="Q312" s="63">
        <f>P312*M312</f>
        <v>0</v>
      </c>
      <c r="R312" s="64"/>
      <c r="S312" s="67">
        <v>27</v>
      </c>
      <c r="T312" s="46"/>
      <c r="U312" s="106">
        <f>IF(EXACT(O312,Y312),M312,M312*(1-'Расчет ПРЕДЗАКАЗ'!$D$10))</f>
        <v>15971.06</v>
      </c>
      <c r="V312" s="106">
        <f>P312*U312</f>
        <v>0</v>
      </c>
      <c r="W312" s="106" t="e">
        <f>IF(EXACT(O312,Y312),M312,M312*(1-#REF!))</f>
        <v>#REF!</v>
      </c>
      <c r="X312" s="106" t="e">
        <f>P312*W312</f>
        <v>#REF!</v>
      </c>
      <c r="Y312" s="107" t="s">
        <v>72</v>
      </c>
      <c r="Z312" s="103">
        <f t="shared" ref="Z312:Z326" si="127">IF(EXACT(O312,Y312),Q312,0)</f>
        <v>0</v>
      </c>
      <c r="AA312" s="103">
        <f t="shared" ref="AA312:AA326" si="128">IF(Z312=0,Q312,0)</f>
        <v>0</v>
      </c>
      <c r="AB312" s="128">
        <f>IF(U312=0,"",L312/U312-1)</f>
        <v>0.63295360483274132</v>
      </c>
      <c r="AC312" s="128" t="e">
        <f>IF(W312=0,"",L312/W312-1)</f>
        <v>#REF!</v>
      </c>
    </row>
    <row r="313" spans="1:29" ht="50.1" customHeight="1">
      <c r="A313" s="169"/>
      <c r="B313" s="169"/>
      <c r="C313" s="172"/>
      <c r="D313" s="172"/>
      <c r="E313" s="131"/>
      <c r="F313" s="175"/>
      <c r="G313" s="178"/>
      <c r="H313" s="189"/>
      <c r="I313" s="163"/>
      <c r="J313" s="166"/>
      <c r="K313" s="62" t="s">
        <v>104</v>
      </c>
      <c r="L313" s="63">
        <v>26080</v>
      </c>
      <c r="M313" s="63">
        <v>16297</v>
      </c>
      <c r="N313" s="142" t="s">
        <v>770</v>
      </c>
      <c r="O313" s="127"/>
      <c r="P313" s="100"/>
      <c r="Q313" s="63">
        <f t="shared" ref="Q313:Q326" si="129">P313*M313</f>
        <v>0</v>
      </c>
      <c r="R313" s="64"/>
      <c r="S313" s="67">
        <v>40</v>
      </c>
      <c r="T313" s="46"/>
      <c r="U313" s="106">
        <f>IF(EXACT(O313,Y313),M313,M313*(1-'Расчет ПРЕДЗАКАЗ'!$D$10))</f>
        <v>15971.06</v>
      </c>
      <c r="V313" s="106">
        <f t="shared" ref="V313:V326" si="130">P313*U313</f>
        <v>0</v>
      </c>
      <c r="W313" s="106" t="e">
        <f>IF(EXACT(O313,Y313),M313,M313*(1-#REF!))</f>
        <v>#REF!</v>
      </c>
      <c r="X313" s="106" t="e">
        <f t="shared" ref="X313:X326" si="131">P313*W313</f>
        <v>#REF!</v>
      </c>
      <c r="Y313" s="107" t="s">
        <v>72</v>
      </c>
      <c r="Z313" s="103">
        <f t="shared" si="127"/>
        <v>0</v>
      </c>
      <c r="AA313" s="103">
        <f t="shared" si="128"/>
        <v>0</v>
      </c>
      <c r="AB313" s="128">
        <f t="shared" ref="AB313:AB326" si="132">IF(U313=0,"",L313/U313-1)</f>
        <v>0.63295360483274132</v>
      </c>
      <c r="AC313" s="128" t="e">
        <f t="shared" ref="AC313:AC326" si="133">IF(W313=0,"",L313/W313-1)</f>
        <v>#REF!</v>
      </c>
    </row>
    <row r="314" spans="1:29" ht="50.1" customHeight="1">
      <c r="A314" s="169"/>
      <c r="B314" s="169"/>
      <c r="C314" s="172"/>
      <c r="D314" s="172"/>
      <c r="E314" s="131"/>
      <c r="F314" s="175"/>
      <c r="G314" s="178"/>
      <c r="H314" s="189"/>
      <c r="I314" s="163"/>
      <c r="J314" s="166"/>
      <c r="K314" s="62" t="s">
        <v>134</v>
      </c>
      <c r="L314" s="63">
        <v>26080</v>
      </c>
      <c r="M314" s="63">
        <v>16297</v>
      </c>
      <c r="N314" s="142" t="s">
        <v>771</v>
      </c>
      <c r="O314" s="127"/>
      <c r="P314" s="100"/>
      <c r="Q314" s="63">
        <f t="shared" si="129"/>
        <v>0</v>
      </c>
      <c r="R314" s="64"/>
      <c r="S314" s="67">
        <v>7</v>
      </c>
      <c r="T314" s="46"/>
      <c r="U314" s="106">
        <f>IF(EXACT(O314,Y314),M314,M314*(1-'Расчет ПРЕДЗАКАЗ'!$D$10))</f>
        <v>15971.06</v>
      </c>
      <c r="V314" s="106">
        <f t="shared" si="130"/>
        <v>0</v>
      </c>
      <c r="W314" s="106" t="e">
        <f>IF(EXACT(O314,Y314),M314,M314*(1-#REF!))</f>
        <v>#REF!</v>
      </c>
      <c r="X314" s="106" t="e">
        <f t="shared" si="131"/>
        <v>#REF!</v>
      </c>
      <c r="Y314" s="107" t="s">
        <v>72</v>
      </c>
      <c r="Z314" s="103">
        <f t="shared" si="127"/>
        <v>0</v>
      </c>
      <c r="AA314" s="103">
        <f t="shared" si="128"/>
        <v>0</v>
      </c>
      <c r="AB314" s="128">
        <f t="shared" si="132"/>
        <v>0.63295360483274132</v>
      </c>
      <c r="AC314" s="128" t="e">
        <f t="shared" si="133"/>
        <v>#REF!</v>
      </c>
    </row>
    <row r="315" spans="1:29" ht="50.1" customHeight="1">
      <c r="A315" s="169"/>
      <c r="B315" s="169"/>
      <c r="C315" s="172"/>
      <c r="D315" s="172"/>
      <c r="E315" s="131"/>
      <c r="F315" s="175"/>
      <c r="G315" s="178"/>
      <c r="H315" s="189"/>
      <c r="I315" s="163"/>
      <c r="J315" s="166"/>
      <c r="K315" s="62" t="s">
        <v>84</v>
      </c>
      <c r="L315" s="63">
        <v>26080</v>
      </c>
      <c r="M315" s="63">
        <v>16297</v>
      </c>
      <c r="N315" s="142" t="s">
        <v>772</v>
      </c>
      <c r="O315" s="127"/>
      <c r="P315" s="100"/>
      <c r="Q315" s="63">
        <f t="shared" si="129"/>
        <v>0</v>
      </c>
      <c r="R315" s="64"/>
      <c r="S315" s="67">
        <v>22</v>
      </c>
      <c r="T315" s="46"/>
      <c r="U315" s="106">
        <f>IF(EXACT(O315,Y315),M315,M315*(1-'Расчет ПРЕДЗАКАЗ'!$D$10))</f>
        <v>15971.06</v>
      </c>
      <c r="V315" s="106">
        <f t="shared" si="130"/>
        <v>0</v>
      </c>
      <c r="W315" s="106" t="e">
        <f>IF(EXACT(O315,Y315),M315,M315*(1-#REF!))</f>
        <v>#REF!</v>
      </c>
      <c r="X315" s="106" t="e">
        <f t="shared" si="131"/>
        <v>#REF!</v>
      </c>
      <c r="Y315" s="107" t="s">
        <v>72</v>
      </c>
      <c r="Z315" s="103">
        <f t="shared" si="127"/>
        <v>0</v>
      </c>
      <c r="AA315" s="103">
        <f t="shared" si="128"/>
        <v>0</v>
      </c>
      <c r="AB315" s="128">
        <f t="shared" si="132"/>
        <v>0.63295360483274132</v>
      </c>
      <c r="AC315" s="128" t="e">
        <f t="shared" si="133"/>
        <v>#REF!</v>
      </c>
    </row>
    <row r="316" spans="1:29" ht="50.1" customHeight="1">
      <c r="A316" s="169"/>
      <c r="B316" s="169"/>
      <c r="C316" s="172"/>
      <c r="D316" s="172"/>
      <c r="E316" s="131"/>
      <c r="F316" s="175"/>
      <c r="G316" s="178"/>
      <c r="H316" s="189"/>
      <c r="I316" s="163"/>
      <c r="J316" s="166"/>
      <c r="K316" s="62" t="s">
        <v>86</v>
      </c>
      <c r="L316" s="63">
        <v>26080</v>
      </c>
      <c r="M316" s="63">
        <v>16297</v>
      </c>
      <c r="N316" s="142" t="s">
        <v>773</v>
      </c>
      <c r="O316" s="127"/>
      <c r="P316" s="100"/>
      <c r="Q316" s="63">
        <f t="shared" si="129"/>
        <v>0</v>
      </c>
      <c r="R316" s="64"/>
      <c r="S316" s="67">
        <v>5</v>
      </c>
      <c r="T316" s="46"/>
      <c r="U316" s="106">
        <f>IF(EXACT(O316,Y316),M316,M316*(1-'Расчет ПРЕДЗАКАЗ'!$D$10))</f>
        <v>15971.06</v>
      </c>
      <c r="V316" s="106">
        <f t="shared" si="130"/>
        <v>0</v>
      </c>
      <c r="W316" s="106" t="e">
        <f>IF(EXACT(O316,Y316),M316,M316*(1-#REF!))</f>
        <v>#REF!</v>
      </c>
      <c r="X316" s="106" t="e">
        <f t="shared" si="131"/>
        <v>#REF!</v>
      </c>
      <c r="Y316" s="107" t="s">
        <v>72</v>
      </c>
      <c r="Z316" s="103">
        <f t="shared" si="127"/>
        <v>0</v>
      </c>
      <c r="AA316" s="103">
        <f t="shared" si="128"/>
        <v>0</v>
      </c>
      <c r="AB316" s="128">
        <f t="shared" si="132"/>
        <v>0.63295360483274132</v>
      </c>
      <c r="AC316" s="128" t="e">
        <f t="shared" si="133"/>
        <v>#REF!</v>
      </c>
    </row>
    <row r="317" spans="1:29" ht="50.1" customHeight="1">
      <c r="A317" s="169"/>
      <c r="B317" s="169"/>
      <c r="C317" s="172"/>
      <c r="D317" s="172"/>
      <c r="E317" s="131"/>
      <c r="F317" s="175"/>
      <c r="G317" s="178"/>
      <c r="H317" s="189"/>
      <c r="I317" s="163"/>
      <c r="J317" s="166"/>
      <c r="K317" s="62"/>
      <c r="L317" s="63"/>
      <c r="M317" s="63"/>
      <c r="N317" s="142"/>
      <c r="O317" s="127"/>
      <c r="P317" s="100"/>
      <c r="Q317" s="63">
        <f t="shared" si="129"/>
        <v>0</v>
      </c>
      <c r="R317" s="64"/>
      <c r="S317" s="67"/>
      <c r="T317" s="46"/>
      <c r="U317" s="106">
        <f>IF(EXACT(O317,Y317),M317,M317*(1-'Расчет ПРЕДЗАКАЗ'!$D$10))</f>
        <v>0</v>
      </c>
      <c r="V317" s="106">
        <f t="shared" si="130"/>
        <v>0</v>
      </c>
      <c r="W317" s="106" t="e">
        <f>IF(EXACT(O317,Y317),M317,M317*(1-#REF!))</f>
        <v>#REF!</v>
      </c>
      <c r="X317" s="106" t="e">
        <f t="shared" si="131"/>
        <v>#REF!</v>
      </c>
      <c r="Y317" s="107" t="s">
        <v>72</v>
      </c>
      <c r="Z317" s="103">
        <f t="shared" si="127"/>
        <v>0</v>
      </c>
      <c r="AA317" s="103">
        <f t="shared" si="128"/>
        <v>0</v>
      </c>
      <c r="AB317" s="128" t="str">
        <f t="shared" si="132"/>
        <v/>
      </c>
      <c r="AC317" s="128" t="e">
        <f t="shared" si="133"/>
        <v>#REF!</v>
      </c>
    </row>
    <row r="318" spans="1:29" ht="50.1" customHeight="1">
      <c r="A318" s="169"/>
      <c r="B318" s="169"/>
      <c r="C318" s="172"/>
      <c r="D318" s="172"/>
      <c r="E318" s="131"/>
      <c r="F318" s="175"/>
      <c r="G318" s="178"/>
      <c r="H318" s="189"/>
      <c r="I318" s="163"/>
      <c r="J318" s="166"/>
      <c r="K318" s="62"/>
      <c r="L318" s="63"/>
      <c r="M318" s="63"/>
      <c r="N318" s="142"/>
      <c r="O318" s="127"/>
      <c r="P318" s="100"/>
      <c r="Q318" s="63">
        <f t="shared" si="129"/>
        <v>0</v>
      </c>
      <c r="R318" s="64"/>
      <c r="S318" s="67"/>
      <c r="T318" s="46"/>
      <c r="U318" s="106">
        <f>IF(EXACT(O318,Y318),M318,M318*(1-'Расчет ПРЕДЗАКАЗ'!$D$10))</f>
        <v>0</v>
      </c>
      <c r="V318" s="106">
        <f t="shared" si="130"/>
        <v>0</v>
      </c>
      <c r="W318" s="106" t="e">
        <f>IF(EXACT(O318,Y318),M318,M318*(1-#REF!))</f>
        <v>#REF!</v>
      </c>
      <c r="X318" s="106" t="e">
        <f t="shared" si="131"/>
        <v>#REF!</v>
      </c>
      <c r="Y318" s="107" t="s">
        <v>72</v>
      </c>
      <c r="Z318" s="103">
        <f t="shared" si="127"/>
        <v>0</v>
      </c>
      <c r="AA318" s="103">
        <f t="shared" si="128"/>
        <v>0</v>
      </c>
      <c r="AB318" s="128" t="str">
        <f t="shared" si="132"/>
        <v/>
      </c>
      <c r="AC318" s="128" t="e">
        <f t="shared" si="133"/>
        <v>#REF!</v>
      </c>
    </row>
    <row r="319" spans="1:29" ht="50.1" customHeight="1">
      <c r="A319" s="169"/>
      <c r="B319" s="169"/>
      <c r="C319" s="172"/>
      <c r="D319" s="172"/>
      <c r="E319" s="131"/>
      <c r="F319" s="175"/>
      <c r="G319" s="178"/>
      <c r="H319" s="189"/>
      <c r="I319" s="163"/>
      <c r="J319" s="166"/>
      <c r="K319" s="62"/>
      <c r="L319" s="63"/>
      <c r="M319" s="63"/>
      <c r="N319" s="142"/>
      <c r="O319" s="127"/>
      <c r="P319" s="100"/>
      <c r="Q319" s="63">
        <f t="shared" si="129"/>
        <v>0</v>
      </c>
      <c r="R319" s="64"/>
      <c r="S319" s="67"/>
      <c r="T319" s="46"/>
      <c r="U319" s="106">
        <f>IF(EXACT(O319,Y319),M319,M319*(1-'Расчет ПРЕДЗАКАЗ'!$D$10))</f>
        <v>0</v>
      </c>
      <c r="V319" s="106">
        <f t="shared" si="130"/>
        <v>0</v>
      </c>
      <c r="W319" s="106" t="e">
        <f>IF(EXACT(O319,Y319),M319,M319*(1-#REF!))</f>
        <v>#REF!</v>
      </c>
      <c r="X319" s="106" t="e">
        <f t="shared" si="131"/>
        <v>#REF!</v>
      </c>
      <c r="Y319" s="107" t="s">
        <v>72</v>
      </c>
      <c r="Z319" s="103">
        <f t="shared" si="127"/>
        <v>0</v>
      </c>
      <c r="AA319" s="103">
        <f t="shared" si="128"/>
        <v>0</v>
      </c>
      <c r="AB319" s="128" t="str">
        <f t="shared" si="132"/>
        <v/>
      </c>
      <c r="AC319" s="128" t="e">
        <f t="shared" si="133"/>
        <v>#REF!</v>
      </c>
    </row>
    <row r="320" spans="1:29" ht="50.1" customHeight="1">
      <c r="A320" s="169"/>
      <c r="B320" s="169"/>
      <c r="C320" s="172"/>
      <c r="D320" s="172"/>
      <c r="E320" s="131"/>
      <c r="F320" s="175"/>
      <c r="G320" s="178"/>
      <c r="H320" s="189"/>
      <c r="I320" s="163"/>
      <c r="J320" s="166"/>
      <c r="K320" s="62"/>
      <c r="L320" s="63"/>
      <c r="M320" s="63"/>
      <c r="N320" s="142"/>
      <c r="O320" s="127"/>
      <c r="P320" s="100"/>
      <c r="Q320" s="63">
        <f t="shared" si="129"/>
        <v>0</v>
      </c>
      <c r="R320" s="64"/>
      <c r="S320" s="67"/>
      <c r="T320" s="46"/>
      <c r="U320" s="106">
        <f>IF(EXACT(O320,Y320),M320,M320*(1-'Расчет ПРЕДЗАКАЗ'!$D$10))</f>
        <v>0</v>
      </c>
      <c r="V320" s="106">
        <f t="shared" si="130"/>
        <v>0</v>
      </c>
      <c r="W320" s="106" t="e">
        <f>IF(EXACT(O320,Y320),M320,M320*(1-#REF!))</f>
        <v>#REF!</v>
      </c>
      <c r="X320" s="106" t="e">
        <f t="shared" si="131"/>
        <v>#REF!</v>
      </c>
      <c r="Y320" s="107" t="s">
        <v>72</v>
      </c>
      <c r="Z320" s="103">
        <f t="shared" si="127"/>
        <v>0</v>
      </c>
      <c r="AA320" s="103">
        <f t="shared" si="128"/>
        <v>0</v>
      </c>
      <c r="AB320" s="128" t="str">
        <f t="shared" si="132"/>
        <v/>
      </c>
      <c r="AC320" s="128" t="e">
        <f t="shared" si="133"/>
        <v>#REF!</v>
      </c>
    </row>
    <row r="321" spans="1:29" ht="50.1" customHeight="1">
      <c r="A321" s="169"/>
      <c r="B321" s="169"/>
      <c r="C321" s="172"/>
      <c r="D321" s="172"/>
      <c r="E321" s="131"/>
      <c r="F321" s="175"/>
      <c r="G321" s="178"/>
      <c r="H321" s="189"/>
      <c r="I321" s="163"/>
      <c r="J321" s="166"/>
      <c r="K321" s="62"/>
      <c r="L321" s="63"/>
      <c r="M321" s="63"/>
      <c r="N321" s="121"/>
      <c r="O321" s="127"/>
      <c r="P321" s="100"/>
      <c r="Q321" s="63">
        <f t="shared" si="129"/>
        <v>0</v>
      </c>
      <c r="R321" s="65"/>
      <c r="S321" s="67"/>
      <c r="T321" s="40"/>
      <c r="U321" s="106">
        <f>IF(EXACT(O321,Y321),M321,M321*(1-'Расчет ПРЕДЗАКАЗ'!$D$10))</f>
        <v>0</v>
      </c>
      <c r="V321" s="106">
        <f t="shared" si="130"/>
        <v>0</v>
      </c>
      <c r="W321" s="106" t="e">
        <f>IF(EXACT(O321,Y321),M321,M321*(1-#REF!))</f>
        <v>#REF!</v>
      </c>
      <c r="X321" s="106" t="e">
        <f t="shared" si="131"/>
        <v>#REF!</v>
      </c>
      <c r="Y321" s="107" t="s">
        <v>72</v>
      </c>
      <c r="Z321" s="103">
        <f t="shared" si="127"/>
        <v>0</v>
      </c>
      <c r="AA321" s="103">
        <f t="shared" si="128"/>
        <v>0</v>
      </c>
      <c r="AB321" s="128" t="str">
        <f t="shared" si="132"/>
        <v/>
      </c>
      <c r="AC321" s="128" t="e">
        <f t="shared" si="133"/>
        <v>#REF!</v>
      </c>
    </row>
    <row r="322" spans="1:29" ht="50.1" customHeight="1">
      <c r="A322" s="169"/>
      <c r="B322" s="169"/>
      <c r="C322" s="172"/>
      <c r="D322" s="172"/>
      <c r="E322" s="131"/>
      <c r="F322" s="175"/>
      <c r="G322" s="178"/>
      <c r="H322" s="189"/>
      <c r="I322" s="163"/>
      <c r="J322" s="166"/>
      <c r="K322" s="62"/>
      <c r="L322" s="63"/>
      <c r="M322" s="63"/>
      <c r="N322" s="121"/>
      <c r="O322" s="127"/>
      <c r="P322" s="100"/>
      <c r="Q322" s="63">
        <f t="shared" si="129"/>
        <v>0</v>
      </c>
      <c r="R322" s="65"/>
      <c r="S322" s="67"/>
      <c r="T322" s="40"/>
      <c r="U322" s="106">
        <f>IF(EXACT(O322,Y322),M322,M322*(1-'Расчет ПРЕДЗАКАЗ'!$D$10))</f>
        <v>0</v>
      </c>
      <c r="V322" s="106">
        <f t="shared" si="130"/>
        <v>0</v>
      </c>
      <c r="W322" s="106" t="e">
        <f>IF(EXACT(O322,Y322),M322,M322*(1-#REF!))</f>
        <v>#REF!</v>
      </c>
      <c r="X322" s="106" t="e">
        <f t="shared" si="131"/>
        <v>#REF!</v>
      </c>
      <c r="Y322" s="107" t="s">
        <v>72</v>
      </c>
      <c r="Z322" s="103">
        <f t="shared" si="127"/>
        <v>0</v>
      </c>
      <c r="AA322" s="103">
        <f t="shared" si="128"/>
        <v>0</v>
      </c>
      <c r="AB322" s="128" t="str">
        <f t="shared" si="132"/>
        <v/>
      </c>
      <c r="AC322" s="128" t="e">
        <f t="shared" si="133"/>
        <v>#REF!</v>
      </c>
    </row>
    <row r="323" spans="1:29" ht="50.1" customHeight="1">
      <c r="A323" s="169"/>
      <c r="B323" s="169"/>
      <c r="C323" s="172"/>
      <c r="D323" s="172"/>
      <c r="E323" s="131"/>
      <c r="F323" s="175"/>
      <c r="G323" s="178"/>
      <c r="H323" s="189"/>
      <c r="I323" s="163"/>
      <c r="J323" s="166"/>
      <c r="K323" s="62"/>
      <c r="L323" s="63"/>
      <c r="M323" s="63"/>
      <c r="N323" s="121"/>
      <c r="O323" s="127"/>
      <c r="P323" s="100"/>
      <c r="Q323" s="63">
        <f t="shared" si="129"/>
        <v>0</v>
      </c>
      <c r="R323" s="65"/>
      <c r="S323" s="67"/>
      <c r="T323" s="40"/>
      <c r="U323" s="106">
        <f>IF(EXACT(O323,Y323),M323,M323*(1-'Расчет ПРЕДЗАКАЗ'!$D$10))</f>
        <v>0</v>
      </c>
      <c r="V323" s="106">
        <f t="shared" si="130"/>
        <v>0</v>
      </c>
      <c r="W323" s="106" t="e">
        <f>IF(EXACT(O323,Y323),M323,M323*(1-#REF!))</f>
        <v>#REF!</v>
      </c>
      <c r="X323" s="106" t="e">
        <f t="shared" si="131"/>
        <v>#REF!</v>
      </c>
      <c r="Y323" s="107" t="s">
        <v>72</v>
      </c>
      <c r="Z323" s="103">
        <f t="shared" si="127"/>
        <v>0</v>
      </c>
      <c r="AA323" s="103">
        <f t="shared" si="128"/>
        <v>0</v>
      </c>
      <c r="AB323" s="128" t="str">
        <f t="shared" si="132"/>
        <v/>
      </c>
      <c r="AC323" s="128" t="e">
        <f t="shared" si="133"/>
        <v>#REF!</v>
      </c>
    </row>
    <row r="324" spans="1:29" ht="50.1" customHeight="1">
      <c r="A324" s="169"/>
      <c r="B324" s="169"/>
      <c r="C324" s="172"/>
      <c r="D324" s="172"/>
      <c r="E324" s="131"/>
      <c r="F324" s="175"/>
      <c r="G324" s="178"/>
      <c r="H324" s="189"/>
      <c r="I324" s="163"/>
      <c r="J324" s="166"/>
      <c r="K324" s="62"/>
      <c r="L324" s="63"/>
      <c r="M324" s="63"/>
      <c r="N324" s="121"/>
      <c r="O324" s="127"/>
      <c r="P324" s="100"/>
      <c r="Q324" s="63">
        <f t="shared" si="129"/>
        <v>0</v>
      </c>
      <c r="R324" s="65"/>
      <c r="S324" s="67"/>
      <c r="T324" s="40"/>
      <c r="U324" s="106">
        <f>IF(EXACT(O324,Y324),M324,M324*(1-'Расчет ПРЕДЗАКАЗ'!$D$10))</f>
        <v>0</v>
      </c>
      <c r="V324" s="106">
        <f t="shared" si="130"/>
        <v>0</v>
      </c>
      <c r="W324" s="106" t="e">
        <f>IF(EXACT(O324,Y324),M324,M324*(1-#REF!))</f>
        <v>#REF!</v>
      </c>
      <c r="X324" s="106" t="e">
        <f t="shared" si="131"/>
        <v>#REF!</v>
      </c>
      <c r="Y324" s="107" t="s">
        <v>72</v>
      </c>
      <c r="Z324" s="103">
        <f t="shared" si="127"/>
        <v>0</v>
      </c>
      <c r="AA324" s="103">
        <f t="shared" si="128"/>
        <v>0</v>
      </c>
      <c r="AB324" s="128" t="str">
        <f t="shared" si="132"/>
        <v/>
      </c>
      <c r="AC324" s="128" t="e">
        <f t="shared" si="133"/>
        <v>#REF!</v>
      </c>
    </row>
    <row r="325" spans="1:29" ht="50.1" customHeight="1">
      <c r="A325" s="169"/>
      <c r="B325" s="169"/>
      <c r="C325" s="172"/>
      <c r="D325" s="172"/>
      <c r="E325" s="131"/>
      <c r="F325" s="175"/>
      <c r="G325" s="178"/>
      <c r="H325" s="189"/>
      <c r="I325" s="163"/>
      <c r="J325" s="166"/>
      <c r="K325" s="62"/>
      <c r="L325" s="63"/>
      <c r="M325" s="63"/>
      <c r="N325" s="121"/>
      <c r="O325" s="127"/>
      <c r="P325" s="100"/>
      <c r="Q325" s="63">
        <f t="shared" si="129"/>
        <v>0</v>
      </c>
      <c r="R325" s="65"/>
      <c r="S325" s="67"/>
      <c r="T325" s="40"/>
      <c r="U325" s="106">
        <f>IF(EXACT(O325,Y325),M325,M325*(1-'Расчет ПРЕДЗАКАЗ'!$D$10))</f>
        <v>0</v>
      </c>
      <c r="V325" s="106">
        <f t="shared" si="130"/>
        <v>0</v>
      </c>
      <c r="W325" s="106" t="e">
        <f>IF(EXACT(O325,Y325),M325,M325*(1-#REF!))</f>
        <v>#REF!</v>
      </c>
      <c r="X325" s="106" t="e">
        <f t="shared" si="131"/>
        <v>#REF!</v>
      </c>
      <c r="Y325" s="107" t="s">
        <v>72</v>
      </c>
      <c r="Z325" s="103">
        <f t="shared" si="127"/>
        <v>0</v>
      </c>
      <c r="AA325" s="103">
        <f t="shared" si="128"/>
        <v>0</v>
      </c>
      <c r="AB325" s="128" t="str">
        <f t="shared" si="132"/>
        <v/>
      </c>
      <c r="AC325" s="128" t="e">
        <f t="shared" si="133"/>
        <v>#REF!</v>
      </c>
    </row>
    <row r="326" spans="1:29" ht="50.1" customHeight="1">
      <c r="A326" s="170"/>
      <c r="B326" s="170"/>
      <c r="C326" s="173"/>
      <c r="D326" s="173"/>
      <c r="E326" s="132"/>
      <c r="F326" s="176"/>
      <c r="G326" s="179"/>
      <c r="H326" s="190"/>
      <c r="I326" s="164"/>
      <c r="J326" s="167"/>
      <c r="K326" s="62"/>
      <c r="L326" s="63"/>
      <c r="M326" s="63"/>
      <c r="N326" s="121"/>
      <c r="O326" s="127"/>
      <c r="P326" s="100"/>
      <c r="Q326" s="63">
        <f t="shared" si="129"/>
        <v>0</v>
      </c>
      <c r="R326" s="65"/>
      <c r="S326" s="64"/>
      <c r="T326" s="40"/>
      <c r="U326" s="106">
        <f>IF(EXACT(O326,Y326),M326,M326*(1-'Расчет ПРЕДЗАКАЗ'!$D$10))</f>
        <v>0</v>
      </c>
      <c r="V326" s="106">
        <f t="shared" si="130"/>
        <v>0</v>
      </c>
      <c r="W326" s="106" t="e">
        <f>IF(EXACT(O326,Y326),M326,M326*(1-#REF!))</f>
        <v>#REF!</v>
      </c>
      <c r="X326" s="106" t="e">
        <f t="shared" si="131"/>
        <v>#REF!</v>
      </c>
      <c r="Y326" s="107" t="s">
        <v>72</v>
      </c>
      <c r="Z326" s="103">
        <f t="shared" si="127"/>
        <v>0</v>
      </c>
      <c r="AA326" s="103">
        <f t="shared" si="128"/>
        <v>0</v>
      </c>
      <c r="AB326" s="128" t="str">
        <f t="shared" si="132"/>
        <v/>
      </c>
      <c r="AC326" s="128" t="e">
        <f t="shared" si="133"/>
        <v>#REF!</v>
      </c>
    </row>
    <row r="327" spans="1:29" ht="11.25" customHeight="1" thickBot="1"/>
    <row r="328" spans="1:29" ht="50.1" customHeight="1">
      <c r="A328" s="168">
        <v>72</v>
      </c>
      <c r="B328" s="168" t="s">
        <v>774</v>
      </c>
      <c r="C328" s="171" t="s">
        <v>775</v>
      </c>
      <c r="D328" s="171" t="s">
        <v>77</v>
      </c>
      <c r="E328" s="131"/>
      <c r="F328" s="193" t="s">
        <v>776</v>
      </c>
      <c r="G328" s="177" t="s">
        <v>535</v>
      </c>
      <c r="H328" s="162" t="s">
        <v>777</v>
      </c>
      <c r="I328" s="194" t="s">
        <v>778</v>
      </c>
      <c r="J328" s="165" t="s">
        <v>19</v>
      </c>
      <c r="K328" s="62" t="s">
        <v>82</v>
      </c>
      <c r="L328" s="63">
        <v>14150</v>
      </c>
      <c r="M328" s="63">
        <v>8840</v>
      </c>
      <c r="N328" s="142" t="s">
        <v>779</v>
      </c>
      <c r="O328" s="127" t="s">
        <v>72</v>
      </c>
      <c r="P328" s="100"/>
      <c r="Q328" s="63">
        <f>P328*M328</f>
        <v>0</v>
      </c>
      <c r="R328" s="64"/>
      <c r="S328" s="67">
        <v>111</v>
      </c>
      <c r="T328" s="46"/>
      <c r="U328" s="106">
        <f>IF(EXACT(O328,Y328),M328,M328*(1-'Расчет ПРЕДЗАКАЗ'!$D$10))</f>
        <v>8840</v>
      </c>
      <c r="V328" s="106">
        <f>P328*U328</f>
        <v>0</v>
      </c>
      <c r="W328" s="106">
        <f>IF(EXACT(O328,Y328),M328,M328*(1-#REF!))</f>
        <v>8840</v>
      </c>
      <c r="X328" s="106">
        <f>P328*W328</f>
        <v>0</v>
      </c>
      <c r="Y328" s="107" t="s">
        <v>72</v>
      </c>
      <c r="Z328" s="103">
        <f t="shared" ref="Z328:Z342" si="134">IF(EXACT(O328,Y328),Q328,0)</f>
        <v>0</v>
      </c>
      <c r="AA328" s="103">
        <f t="shared" ref="AA328:AA342" si="135">IF(Z328=0,Q328,0)</f>
        <v>0</v>
      </c>
      <c r="AB328" s="128">
        <f>IF(U328=0,"",L328/U328-1)</f>
        <v>0.60067873303167429</v>
      </c>
      <c r="AC328" s="128">
        <f>IF(W328=0,"",L328/W328-1)</f>
        <v>0.60067873303167429</v>
      </c>
    </row>
    <row r="329" spans="1:29" ht="50.1" customHeight="1">
      <c r="A329" s="169"/>
      <c r="B329" s="169"/>
      <c r="C329" s="172"/>
      <c r="D329" s="172"/>
      <c r="E329" s="131"/>
      <c r="F329" s="175"/>
      <c r="G329" s="178"/>
      <c r="H329" s="189"/>
      <c r="I329" s="163"/>
      <c r="J329" s="166"/>
      <c r="K329" s="62" t="s">
        <v>104</v>
      </c>
      <c r="L329" s="63">
        <v>14150</v>
      </c>
      <c r="M329" s="63">
        <v>8840</v>
      </c>
      <c r="N329" s="142" t="s">
        <v>780</v>
      </c>
      <c r="O329" s="127" t="s">
        <v>72</v>
      </c>
      <c r="P329" s="100"/>
      <c r="Q329" s="63">
        <f t="shared" ref="Q329:Q342" si="136">P329*M329</f>
        <v>0</v>
      </c>
      <c r="R329" s="64"/>
      <c r="S329" s="67">
        <v>282</v>
      </c>
      <c r="T329" s="46"/>
      <c r="U329" s="106">
        <f>IF(EXACT(O329,Y329),M329,M329*(1-'Расчет ПРЕДЗАКАЗ'!$D$10))</f>
        <v>8840</v>
      </c>
      <c r="V329" s="106">
        <f t="shared" ref="V329:V342" si="137">P329*U329</f>
        <v>0</v>
      </c>
      <c r="W329" s="106">
        <f>IF(EXACT(O329,Y329),M329,M329*(1-#REF!))</f>
        <v>8840</v>
      </c>
      <c r="X329" s="106">
        <f t="shared" ref="X329:X342" si="138">P329*W329</f>
        <v>0</v>
      </c>
      <c r="Y329" s="107" t="s">
        <v>72</v>
      </c>
      <c r="Z329" s="103">
        <f t="shared" si="134"/>
        <v>0</v>
      </c>
      <c r="AA329" s="103">
        <f t="shared" si="135"/>
        <v>0</v>
      </c>
      <c r="AB329" s="128">
        <f t="shared" ref="AB329:AB342" si="139">IF(U329=0,"",L329/U329-1)</f>
        <v>0.60067873303167429</v>
      </c>
      <c r="AC329" s="128">
        <f t="shared" ref="AC329:AC342" si="140">IF(W329=0,"",L329/W329-1)</f>
        <v>0.60067873303167429</v>
      </c>
    </row>
    <row r="330" spans="1:29" ht="50.1" customHeight="1">
      <c r="A330" s="169"/>
      <c r="B330" s="169"/>
      <c r="C330" s="172"/>
      <c r="D330" s="172"/>
      <c r="E330" s="131"/>
      <c r="F330" s="175"/>
      <c r="G330" s="178"/>
      <c r="H330" s="189"/>
      <c r="I330" s="163"/>
      <c r="J330" s="166"/>
      <c r="K330" s="62" t="s">
        <v>134</v>
      </c>
      <c r="L330" s="63">
        <v>14150</v>
      </c>
      <c r="M330" s="63">
        <v>8840</v>
      </c>
      <c r="N330" s="142" t="s">
        <v>781</v>
      </c>
      <c r="O330" s="127" t="s">
        <v>72</v>
      </c>
      <c r="P330" s="100"/>
      <c r="Q330" s="63">
        <f t="shared" si="136"/>
        <v>0</v>
      </c>
      <c r="R330" s="64"/>
      <c r="S330" s="67">
        <v>89</v>
      </c>
      <c r="T330" s="46"/>
      <c r="U330" s="106">
        <f>IF(EXACT(O330,Y330),M330,M330*(1-'Расчет ПРЕДЗАКАЗ'!$D$10))</f>
        <v>8840</v>
      </c>
      <c r="V330" s="106">
        <f t="shared" si="137"/>
        <v>0</v>
      </c>
      <c r="W330" s="106">
        <f>IF(EXACT(O330,Y330),M330,M330*(1-#REF!))</f>
        <v>8840</v>
      </c>
      <c r="X330" s="106">
        <f t="shared" si="138"/>
        <v>0</v>
      </c>
      <c r="Y330" s="107" t="s">
        <v>72</v>
      </c>
      <c r="Z330" s="103">
        <f t="shared" si="134"/>
        <v>0</v>
      </c>
      <c r="AA330" s="103">
        <f t="shared" si="135"/>
        <v>0</v>
      </c>
      <c r="AB330" s="128">
        <f t="shared" si="139"/>
        <v>0.60067873303167429</v>
      </c>
      <c r="AC330" s="128">
        <f t="shared" si="140"/>
        <v>0.60067873303167429</v>
      </c>
    </row>
    <row r="331" spans="1:29" ht="50.1" customHeight="1">
      <c r="A331" s="169"/>
      <c r="B331" s="169"/>
      <c r="C331" s="172"/>
      <c r="D331" s="172"/>
      <c r="E331" s="131"/>
      <c r="F331" s="175"/>
      <c r="G331" s="178"/>
      <c r="H331" s="189"/>
      <c r="I331" s="163"/>
      <c r="J331" s="166"/>
      <c r="K331" s="62" t="s">
        <v>84</v>
      </c>
      <c r="L331" s="63">
        <v>14150</v>
      </c>
      <c r="M331" s="63">
        <v>8840</v>
      </c>
      <c r="N331" s="142" t="s">
        <v>782</v>
      </c>
      <c r="O331" s="127" t="s">
        <v>72</v>
      </c>
      <c r="P331" s="100"/>
      <c r="Q331" s="63">
        <f t="shared" si="136"/>
        <v>0</v>
      </c>
      <c r="R331" s="64"/>
      <c r="S331" s="67">
        <v>238</v>
      </c>
      <c r="T331" s="46"/>
      <c r="U331" s="106">
        <f>IF(EXACT(O331,Y331),M331,M331*(1-'Расчет ПРЕДЗАКАЗ'!$D$10))</f>
        <v>8840</v>
      </c>
      <c r="V331" s="106">
        <f t="shared" si="137"/>
        <v>0</v>
      </c>
      <c r="W331" s="106">
        <f>IF(EXACT(O331,Y331),M331,M331*(1-#REF!))</f>
        <v>8840</v>
      </c>
      <c r="X331" s="106">
        <f t="shared" si="138"/>
        <v>0</v>
      </c>
      <c r="Y331" s="107" t="s">
        <v>72</v>
      </c>
      <c r="Z331" s="103">
        <f t="shared" si="134"/>
        <v>0</v>
      </c>
      <c r="AA331" s="103">
        <f t="shared" si="135"/>
        <v>0</v>
      </c>
      <c r="AB331" s="128">
        <f t="shared" si="139"/>
        <v>0.60067873303167429</v>
      </c>
      <c r="AC331" s="128">
        <f t="shared" si="140"/>
        <v>0.60067873303167429</v>
      </c>
    </row>
    <row r="332" spans="1:29" ht="50.1" customHeight="1">
      <c r="A332" s="169"/>
      <c r="B332" s="169"/>
      <c r="C332" s="172"/>
      <c r="D332" s="172"/>
      <c r="E332" s="131"/>
      <c r="F332" s="175"/>
      <c r="G332" s="178"/>
      <c r="H332" s="189"/>
      <c r="I332" s="163"/>
      <c r="J332" s="166"/>
      <c r="K332" s="62" t="s">
        <v>137</v>
      </c>
      <c r="L332" s="63">
        <v>14150</v>
      </c>
      <c r="M332" s="63">
        <v>8840</v>
      </c>
      <c r="N332" s="142" t="s">
        <v>783</v>
      </c>
      <c r="O332" s="127" t="s">
        <v>72</v>
      </c>
      <c r="P332" s="100"/>
      <c r="Q332" s="63">
        <f t="shared" si="136"/>
        <v>0</v>
      </c>
      <c r="R332" s="64"/>
      <c r="S332" s="67">
        <v>114</v>
      </c>
      <c r="T332" s="46"/>
      <c r="U332" s="106">
        <f>IF(EXACT(O332,Y332),M332,M332*(1-'Расчет ПРЕДЗАКАЗ'!$D$10))</f>
        <v>8840</v>
      </c>
      <c r="V332" s="106">
        <f t="shared" si="137"/>
        <v>0</v>
      </c>
      <c r="W332" s="106">
        <f>IF(EXACT(O332,Y332),M332,M332*(1-#REF!))</f>
        <v>8840</v>
      </c>
      <c r="X332" s="106">
        <f t="shared" si="138"/>
        <v>0</v>
      </c>
      <c r="Y332" s="107" t="s">
        <v>72</v>
      </c>
      <c r="Z332" s="103">
        <f t="shared" si="134"/>
        <v>0</v>
      </c>
      <c r="AA332" s="103">
        <f t="shared" si="135"/>
        <v>0</v>
      </c>
      <c r="AB332" s="128">
        <f t="shared" si="139"/>
        <v>0.60067873303167429</v>
      </c>
      <c r="AC332" s="128">
        <f t="shared" si="140"/>
        <v>0.60067873303167429</v>
      </c>
    </row>
    <row r="333" spans="1:29" ht="50.1" customHeight="1">
      <c r="A333" s="169"/>
      <c r="B333" s="169"/>
      <c r="C333" s="172"/>
      <c r="D333" s="172"/>
      <c r="E333" s="131"/>
      <c r="F333" s="175"/>
      <c r="G333" s="178"/>
      <c r="H333" s="189"/>
      <c r="I333" s="163"/>
      <c r="J333" s="166"/>
      <c r="K333" s="62" t="s">
        <v>86</v>
      </c>
      <c r="L333" s="63">
        <v>14150</v>
      </c>
      <c r="M333" s="63">
        <v>8840</v>
      </c>
      <c r="N333" s="142" t="s">
        <v>784</v>
      </c>
      <c r="O333" s="127" t="s">
        <v>72</v>
      </c>
      <c r="P333" s="100"/>
      <c r="Q333" s="63">
        <f t="shared" si="136"/>
        <v>0</v>
      </c>
      <c r="R333" s="64"/>
      <c r="S333" s="67">
        <v>159</v>
      </c>
      <c r="T333" s="46"/>
      <c r="U333" s="106">
        <f>IF(EXACT(O333,Y333),M333,M333*(1-'Расчет ПРЕДЗАКАЗ'!$D$10))</f>
        <v>8840</v>
      </c>
      <c r="V333" s="106">
        <f t="shared" si="137"/>
        <v>0</v>
      </c>
      <c r="W333" s="106">
        <f>IF(EXACT(O333,Y333),M333,M333*(1-#REF!))</f>
        <v>8840</v>
      </c>
      <c r="X333" s="106">
        <f t="shared" si="138"/>
        <v>0</v>
      </c>
      <c r="Y333" s="107" t="s">
        <v>72</v>
      </c>
      <c r="Z333" s="103">
        <f t="shared" si="134"/>
        <v>0</v>
      </c>
      <c r="AA333" s="103">
        <f t="shared" si="135"/>
        <v>0</v>
      </c>
      <c r="AB333" s="128">
        <f t="shared" si="139"/>
        <v>0.60067873303167429</v>
      </c>
      <c r="AC333" s="128">
        <f t="shared" si="140"/>
        <v>0.60067873303167429</v>
      </c>
    </row>
    <row r="334" spans="1:29" ht="50.1" customHeight="1">
      <c r="A334" s="169"/>
      <c r="B334" s="169"/>
      <c r="C334" s="172"/>
      <c r="D334" s="172"/>
      <c r="E334" s="131"/>
      <c r="F334" s="175"/>
      <c r="G334" s="178"/>
      <c r="H334" s="189"/>
      <c r="I334" s="163"/>
      <c r="J334" s="166"/>
      <c r="K334" s="62" t="s">
        <v>88</v>
      </c>
      <c r="L334" s="63">
        <v>14150</v>
      </c>
      <c r="M334" s="63">
        <v>8840</v>
      </c>
      <c r="N334" s="142" t="s">
        <v>785</v>
      </c>
      <c r="O334" s="127" t="s">
        <v>72</v>
      </c>
      <c r="P334" s="100"/>
      <c r="Q334" s="63">
        <f t="shared" si="136"/>
        <v>0</v>
      </c>
      <c r="R334" s="64"/>
      <c r="S334" s="67">
        <v>50</v>
      </c>
      <c r="T334" s="46"/>
      <c r="U334" s="106">
        <f>IF(EXACT(O334,Y334),M334,M334*(1-'Расчет ПРЕДЗАКАЗ'!$D$10))</f>
        <v>8840</v>
      </c>
      <c r="V334" s="106">
        <f t="shared" si="137"/>
        <v>0</v>
      </c>
      <c r="W334" s="106">
        <f>IF(EXACT(O334,Y334),M334,M334*(1-#REF!))</f>
        <v>8840</v>
      </c>
      <c r="X334" s="106">
        <f t="shared" si="138"/>
        <v>0</v>
      </c>
      <c r="Y334" s="107" t="s">
        <v>72</v>
      </c>
      <c r="Z334" s="103">
        <f t="shared" si="134"/>
        <v>0</v>
      </c>
      <c r="AA334" s="103">
        <f t="shared" si="135"/>
        <v>0</v>
      </c>
      <c r="AB334" s="128">
        <f t="shared" si="139"/>
        <v>0.60067873303167429</v>
      </c>
      <c r="AC334" s="128">
        <f t="shared" si="140"/>
        <v>0.60067873303167429</v>
      </c>
    </row>
    <row r="335" spans="1:29" ht="50.1" customHeight="1">
      <c r="A335" s="169"/>
      <c r="B335" s="169"/>
      <c r="C335" s="172"/>
      <c r="D335" s="172"/>
      <c r="E335" s="131"/>
      <c r="F335" s="175"/>
      <c r="G335" s="178"/>
      <c r="H335" s="189"/>
      <c r="I335" s="163"/>
      <c r="J335" s="166"/>
      <c r="K335" s="62" t="s">
        <v>109</v>
      </c>
      <c r="L335" s="63">
        <v>14150</v>
      </c>
      <c r="M335" s="63">
        <v>8840</v>
      </c>
      <c r="N335" s="142" t="s">
        <v>786</v>
      </c>
      <c r="O335" s="127" t="s">
        <v>72</v>
      </c>
      <c r="P335" s="100"/>
      <c r="Q335" s="63">
        <f t="shared" si="136"/>
        <v>0</v>
      </c>
      <c r="R335" s="64"/>
      <c r="S335" s="67">
        <v>36</v>
      </c>
      <c r="T335" s="46"/>
      <c r="U335" s="106">
        <f>IF(EXACT(O335,Y335),M335,M335*(1-'Расчет ПРЕДЗАКАЗ'!$D$10))</f>
        <v>8840</v>
      </c>
      <c r="V335" s="106">
        <f t="shared" si="137"/>
        <v>0</v>
      </c>
      <c r="W335" s="106">
        <f>IF(EXACT(O335,Y335),M335,M335*(1-#REF!))</f>
        <v>8840</v>
      </c>
      <c r="X335" s="106">
        <f t="shared" si="138"/>
        <v>0</v>
      </c>
      <c r="Y335" s="107" t="s">
        <v>72</v>
      </c>
      <c r="Z335" s="103">
        <f t="shared" si="134"/>
        <v>0</v>
      </c>
      <c r="AA335" s="103">
        <f t="shared" si="135"/>
        <v>0</v>
      </c>
      <c r="AB335" s="128">
        <f t="shared" si="139"/>
        <v>0.60067873303167429</v>
      </c>
      <c r="AC335" s="128">
        <f t="shared" si="140"/>
        <v>0.60067873303167429</v>
      </c>
    </row>
    <row r="336" spans="1:29" ht="50.1" customHeight="1">
      <c r="A336" s="169"/>
      <c r="B336" s="169"/>
      <c r="C336" s="172"/>
      <c r="D336" s="172"/>
      <c r="E336" s="131"/>
      <c r="F336" s="175"/>
      <c r="G336" s="178"/>
      <c r="H336" s="189"/>
      <c r="I336" s="163"/>
      <c r="J336" s="166"/>
      <c r="K336" s="62" t="s">
        <v>142</v>
      </c>
      <c r="L336" s="63">
        <v>14150</v>
      </c>
      <c r="M336" s="63">
        <v>8840</v>
      </c>
      <c r="N336" s="142" t="s">
        <v>787</v>
      </c>
      <c r="O336" s="127" t="s">
        <v>72</v>
      </c>
      <c r="P336" s="100"/>
      <c r="Q336" s="63">
        <f t="shared" si="136"/>
        <v>0</v>
      </c>
      <c r="R336" s="64"/>
      <c r="S336" s="67">
        <v>33</v>
      </c>
      <c r="T336" s="46"/>
      <c r="U336" s="106">
        <f>IF(EXACT(O336,Y336),M336,M336*(1-'Расчет ПРЕДЗАКАЗ'!$D$10))</f>
        <v>8840</v>
      </c>
      <c r="V336" s="106">
        <f t="shared" si="137"/>
        <v>0</v>
      </c>
      <c r="W336" s="106">
        <f>IF(EXACT(O336,Y336),M336,M336*(1-#REF!))</f>
        <v>8840</v>
      </c>
      <c r="X336" s="106">
        <f t="shared" si="138"/>
        <v>0</v>
      </c>
      <c r="Y336" s="107" t="s">
        <v>72</v>
      </c>
      <c r="Z336" s="103">
        <f t="shared" si="134"/>
        <v>0</v>
      </c>
      <c r="AA336" s="103">
        <f t="shared" si="135"/>
        <v>0</v>
      </c>
      <c r="AB336" s="128">
        <f t="shared" si="139"/>
        <v>0.60067873303167429</v>
      </c>
      <c r="AC336" s="128">
        <f t="shared" si="140"/>
        <v>0.60067873303167429</v>
      </c>
    </row>
    <row r="337" spans="1:29" ht="50.1" customHeight="1">
      <c r="A337" s="169"/>
      <c r="B337" s="169"/>
      <c r="C337" s="172"/>
      <c r="D337" s="172"/>
      <c r="E337" s="131"/>
      <c r="F337" s="175"/>
      <c r="G337" s="178"/>
      <c r="H337" s="189"/>
      <c r="I337" s="163"/>
      <c r="J337" s="166"/>
      <c r="K337" s="62"/>
      <c r="L337" s="63"/>
      <c r="M337" s="63"/>
      <c r="N337" s="121"/>
      <c r="O337" s="127"/>
      <c r="P337" s="100"/>
      <c r="Q337" s="63">
        <f t="shared" si="136"/>
        <v>0</v>
      </c>
      <c r="R337" s="65"/>
      <c r="S337" s="67"/>
      <c r="T337" s="40"/>
      <c r="U337" s="106">
        <f>IF(EXACT(O337,Y337),M337,M337*(1-'Расчет ПРЕДЗАКАЗ'!$D$10))</f>
        <v>0</v>
      </c>
      <c r="V337" s="106">
        <f t="shared" si="137"/>
        <v>0</v>
      </c>
      <c r="W337" s="106" t="e">
        <f>IF(EXACT(O337,Y337),M337,M337*(1-#REF!))</f>
        <v>#REF!</v>
      </c>
      <c r="X337" s="106" t="e">
        <f t="shared" si="138"/>
        <v>#REF!</v>
      </c>
      <c r="Y337" s="107" t="s">
        <v>72</v>
      </c>
      <c r="Z337" s="103">
        <f t="shared" si="134"/>
        <v>0</v>
      </c>
      <c r="AA337" s="103">
        <f t="shared" si="135"/>
        <v>0</v>
      </c>
      <c r="AB337" s="128" t="str">
        <f t="shared" si="139"/>
        <v/>
      </c>
      <c r="AC337" s="128" t="e">
        <f t="shared" si="140"/>
        <v>#REF!</v>
      </c>
    </row>
    <row r="338" spans="1:29" ht="50.1" customHeight="1">
      <c r="A338" s="169"/>
      <c r="B338" s="169"/>
      <c r="C338" s="172"/>
      <c r="D338" s="172"/>
      <c r="E338" s="131"/>
      <c r="F338" s="175"/>
      <c r="G338" s="178"/>
      <c r="H338" s="189"/>
      <c r="I338" s="163"/>
      <c r="J338" s="166"/>
      <c r="K338" s="62"/>
      <c r="L338" s="63"/>
      <c r="M338" s="63"/>
      <c r="N338" s="121"/>
      <c r="O338" s="127"/>
      <c r="P338" s="100"/>
      <c r="Q338" s="63">
        <f t="shared" si="136"/>
        <v>0</v>
      </c>
      <c r="R338" s="65"/>
      <c r="S338" s="67"/>
      <c r="T338" s="40"/>
      <c r="U338" s="106">
        <f>IF(EXACT(O338,Y338),M338,M338*(1-'Расчет ПРЕДЗАКАЗ'!$D$10))</f>
        <v>0</v>
      </c>
      <c r="V338" s="106">
        <f t="shared" si="137"/>
        <v>0</v>
      </c>
      <c r="W338" s="106" t="e">
        <f>IF(EXACT(O338,Y338),M338,M338*(1-#REF!))</f>
        <v>#REF!</v>
      </c>
      <c r="X338" s="106" t="e">
        <f t="shared" si="138"/>
        <v>#REF!</v>
      </c>
      <c r="Y338" s="107" t="s">
        <v>72</v>
      </c>
      <c r="Z338" s="103">
        <f t="shared" si="134"/>
        <v>0</v>
      </c>
      <c r="AA338" s="103">
        <f t="shared" si="135"/>
        <v>0</v>
      </c>
      <c r="AB338" s="128" t="str">
        <f t="shared" si="139"/>
        <v/>
      </c>
      <c r="AC338" s="128" t="e">
        <f t="shared" si="140"/>
        <v>#REF!</v>
      </c>
    </row>
    <row r="339" spans="1:29" ht="50.1" customHeight="1">
      <c r="A339" s="169"/>
      <c r="B339" s="169"/>
      <c r="C339" s="172"/>
      <c r="D339" s="172"/>
      <c r="E339" s="131"/>
      <c r="F339" s="175"/>
      <c r="G339" s="178"/>
      <c r="H339" s="189"/>
      <c r="I339" s="163"/>
      <c r="J339" s="166"/>
      <c r="K339" s="62"/>
      <c r="L339" s="63"/>
      <c r="M339" s="63"/>
      <c r="N339" s="121"/>
      <c r="O339" s="127"/>
      <c r="P339" s="100"/>
      <c r="Q339" s="63">
        <f t="shared" si="136"/>
        <v>0</v>
      </c>
      <c r="R339" s="65"/>
      <c r="S339" s="67"/>
      <c r="T339" s="40"/>
      <c r="U339" s="106">
        <f>IF(EXACT(O339,Y339),M339,M339*(1-'Расчет ПРЕДЗАКАЗ'!$D$10))</f>
        <v>0</v>
      </c>
      <c r="V339" s="106">
        <f t="shared" si="137"/>
        <v>0</v>
      </c>
      <c r="W339" s="106" t="e">
        <f>IF(EXACT(O339,Y339),M339,M339*(1-#REF!))</f>
        <v>#REF!</v>
      </c>
      <c r="X339" s="106" t="e">
        <f t="shared" si="138"/>
        <v>#REF!</v>
      </c>
      <c r="Y339" s="107" t="s">
        <v>72</v>
      </c>
      <c r="Z339" s="103">
        <f t="shared" si="134"/>
        <v>0</v>
      </c>
      <c r="AA339" s="103">
        <f t="shared" si="135"/>
        <v>0</v>
      </c>
      <c r="AB339" s="128" t="str">
        <f t="shared" si="139"/>
        <v/>
      </c>
      <c r="AC339" s="128" t="e">
        <f t="shared" si="140"/>
        <v>#REF!</v>
      </c>
    </row>
    <row r="340" spans="1:29" ht="50.1" customHeight="1">
      <c r="A340" s="169"/>
      <c r="B340" s="169"/>
      <c r="C340" s="172"/>
      <c r="D340" s="172"/>
      <c r="E340" s="131"/>
      <c r="F340" s="175"/>
      <c r="G340" s="178"/>
      <c r="H340" s="189"/>
      <c r="I340" s="163"/>
      <c r="J340" s="166"/>
      <c r="K340" s="62"/>
      <c r="L340" s="63"/>
      <c r="M340" s="63"/>
      <c r="N340" s="121"/>
      <c r="O340" s="127"/>
      <c r="P340" s="100"/>
      <c r="Q340" s="63">
        <f t="shared" si="136"/>
        <v>0</v>
      </c>
      <c r="R340" s="65"/>
      <c r="S340" s="67"/>
      <c r="T340" s="40"/>
      <c r="U340" s="106">
        <f>IF(EXACT(O340,Y340),M340,M340*(1-'Расчет ПРЕДЗАКАЗ'!$D$10))</f>
        <v>0</v>
      </c>
      <c r="V340" s="106">
        <f t="shared" si="137"/>
        <v>0</v>
      </c>
      <c r="W340" s="106" t="e">
        <f>IF(EXACT(O340,Y340),M340,M340*(1-#REF!))</f>
        <v>#REF!</v>
      </c>
      <c r="X340" s="106" t="e">
        <f t="shared" si="138"/>
        <v>#REF!</v>
      </c>
      <c r="Y340" s="107" t="s">
        <v>72</v>
      </c>
      <c r="Z340" s="103">
        <f t="shared" si="134"/>
        <v>0</v>
      </c>
      <c r="AA340" s="103">
        <f t="shared" si="135"/>
        <v>0</v>
      </c>
      <c r="AB340" s="128" t="str">
        <f t="shared" si="139"/>
        <v/>
      </c>
      <c r="AC340" s="128" t="e">
        <f t="shared" si="140"/>
        <v>#REF!</v>
      </c>
    </row>
    <row r="341" spans="1:29" ht="50.1" customHeight="1">
      <c r="A341" s="169"/>
      <c r="B341" s="169"/>
      <c r="C341" s="172"/>
      <c r="D341" s="172"/>
      <c r="E341" s="131"/>
      <c r="F341" s="175"/>
      <c r="G341" s="178"/>
      <c r="H341" s="189"/>
      <c r="I341" s="163"/>
      <c r="J341" s="166"/>
      <c r="K341" s="62"/>
      <c r="L341" s="63"/>
      <c r="M341" s="63"/>
      <c r="N341" s="121"/>
      <c r="O341" s="127"/>
      <c r="P341" s="100"/>
      <c r="Q341" s="63">
        <f t="shared" si="136"/>
        <v>0</v>
      </c>
      <c r="R341" s="65"/>
      <c r="S341" s="67"/>
      <c r="T341" s="40"/>
      <c r="U341" s="106">
        <f>IF(EXACT(O341,Y341),M341,M341*(1-'Расчет ПРЕДЗАКАЗ'!$D$10))</f>
        <v>0</v>
      </c>
      <c r="V341" s="106">
        <f t="shared" si="137"/>
        <v>0</v>
      </c>
      <c r="W341" s="106" t="e">
        <f>IF(EXACT(O341,Y341),M341,M341*(1-#REF!))</f>
        <v>#REF!</v>
      </c>
      <c r="X341" s="106" t="e">
        <f t="shared" si="138"/>
        <v>#REF!</v>
      </c>
      <c r="Y341" s="107" t="s">
        <v>72</v>
      </c>
      <c r="Z341" s="103">
        <f t="shared" si="134"/>
        <v>0</v>
      </c>
      <c r="AA341" s="103">
        <f t="shared" si="135"/>
        <v>0</v>
      </c>
      <c r="AB341" s="128" t="str">
        <f t="shared" si="139"/>
        <v/>
      </c>
      <c r="AC341" s="128" t="e">
        <f t="shared" si="140"/>
        <v>#REF!</v>
      </c>
    </row>
    <row r="342" spans="1:29" ht="50.1" customHeight="1">
      <c r="A342" s="170"/>
      <c r="B342" s="170"/>
      <c r="C342" s="173"/>
      <c r="D342" s="173"/>
      <c r="E342" s="132"/>
      <c r="F342" s="176"/>
      <c r="G342" s="179"/>
      <c r="H342" s="190"/>
      <c r="I342" s="164"/>
      <c r="J342" s="167"/>
      <c r="K342" s="62"/>
      <c r="L342" s="63"/>
      <c r="M342" s="63"/>
      <c r="N342" s="121"/>
      <c r="O342" s="127"/>
      <c r="P342" s="100"/>
      <c r="Q342" s="63">
        <f t="shared" si="136"/>
        <v>0</v>
      </c>
      <c r="R342" s="65"/>
      <c r="S342" s="64"/>
      <c r="T342" s="40"/>
      <c r="U342" s="106">
        <f>IF(EXACT(O342,Y342),M342,M342*(1-'Расчет ПРЕДЗАКАЗ'!$D$10))</f>
        <v>0</v>
      </c>
      <c r="V342" s="106">
        <f t="shared" si="137"/>
        <v>0</v>
      </c>
      <c r="W342" s="106" t="e">
        <f>IF(EXACT(O342,Y342),M342,M342*(1-#REF!))</f>
        <v>#REF!</v>
      </c>
      <c r="X342" s="106" t="e">
        <f t="shared" si="138"/>
        <v>#REF!</v>
      </c>
      <c r="Y342" s="107" t="s">
        <v>72</v>
      </c>
      <c r="Z342" s="103">
        <f t="shared" si="134"/>
        <v>0</v>
      </c>
      <c r="AA342" s="103">
        <f t="shared" si="135"/>
        <v>0</v>
      </c>
      <c r="AB342" s="128" t="str">
        <f t="shared" si="139"/>
        <v/>
      </c>
      <c r="AC342" s="128" t="e">
        <f t="shared" si="140"/>
        <v>#REF!</v>
      </c>
    </row>
    <row r="343" spans="1:29" ht="11.25" customHeight="1" thickBot="1"/>
    <row r="344" spans="1:29" ht="50.1" customHeight="1">
      <c r="A344" s="168">
        <v>73</v>
      </c>
      <c r="B344" s="168" t="s">
        <v>788</v>
      </c>
      <c r="C344" s="171" t="s">
        <v>789</v>
      </c>
      <c r="D344" s="171" t="s">
        <v>77</v>
      </c>
      <c r="E344" s="131"/>
      <c r="F344" s="193" t="s">
        <v>776</v>
      </c>
      <c r="G344" s="177" t="s">
        <v>659</v>
      </c>
      <c r="H344" s="162" t="s">
        <v>777</v>
      </c>
      <c r="I344" s="194" t="s">
        <v>778</v>
      </c>
      <c r="J344" s="165" t="s">
        <v>19</v>
      </c>
      <c r="K344" s="62" t="s">
        <v>82</v>
      </c>
      <c r="L344" s="63">
        <v>14610</v>
      </c>
      <c r="M344" s="63">
        <v>9130</v>
      </c>
      <c r="N344" s="142" t="s">
        <v>790</v>
      </c>
      <c r="O344" s="127" t="s">
        <v>72</v>
      </c>
      <c r="P344" s="100"/>
      <c r="Q344" s="63">
        <f>P344*M344</f>
        <v>0</v>
      </c>
      <c r="R344" s="64"/>
      <c r="S344" s="67">
        <v>44</v>
      </c>
      <c r="T344" s="46"/>
      <c r="U344" s="106">
        <f>IF(EXACT(O344,Y344),M344,M344*(1-'Расчет ПРЕДЗАКАЗ'!$D$10))</f>
        <v>9130</v>
      </c>
      <c r="V344" s="106">
        <f>P344*U344</f>
        <v>0</v>
      </c>
      <c r="W344" s="106">
        <f>IF(EXACT(O344,Y344),M344,M344*(1-#REF!))</f>
        <v>9130</v>
      </c>
      <c r="X344" s="106">
        <f>P344*W344</f>
        <v>0</v>
      </c>
      <c r="Y344" s="107" t="s">
        <v>72</v>
      </c>
      <c r="Z344" s="103">
        <f t="shared" ref="Z344:Z358" si="141">IF(EXACT(O344,Y344),Q344,0)</f>
        <v>0</v>
      </c>
      <c r="AA344" s="103">
        <f t="shared" ref="AA344:AA358" si="142">IF(Z344=0,Q344,0)</f>
        <v>0</v>
      </c>
      <c r="AB344" s="128">
        <f>IF(U344=0,"",L344/U344-1)</f>
        <v>0.60021905805038345</v>
      </c>
      <c r="AC344" s="128">
        <f>IF(W344=0,"",L344/W344-1)</f>
        <v>0.60021905805038345</v>
      </c>
    </row>
    <row r="345" spans="1:29" ht="50.1" customHeight="1">
      <c r="A345" s="169"/>
      <c r="B345" s="169"/>
      <c r="C345" s="172"/>
      <c r="D345" s="172"/>
      <c r="E345" s="131"/>
      <c r="F345" s="175"/>
      <c r="G345" s="178"/>
      <c r="H345" s="189"/>
      <c r="I345" s="163"/>
      <c r="J345" s="166"/>
      <c r="K345" s="62" t="s">
        <v>104</v>
      </c>
      <c r="L345" s="63">
        <v>14610</v>
      </c>
      <c r="M345" s="63">
        <v>9130</v>
      </c>
      <c r="N345" s="142" t="s">
        <v>791</v>
      </c>
      <c r="O345" s="127" t="s">
        <v>72</v>
      </c>
      <c r="P345" s="100"/>
      <c r="Q345" s="63">
        <f t="shared" ref="Q345:Q358" si="143">P345*M345</f>
        <v>0</v>
      </c>
      <c r="R345" s="64"/>
      <c r="S345" s="67">
        <v>90</v>
      </c>
      <c r="T345" s="46"/>
      <c r="U345" s="106">
        <f>IF(EXACT(O345,Y345),M345,M345*(1-'Расчет ПРЕДЗАКАЗ'!$D$10))</f>
        <v>9130</v>
      </c>
      <c r="V345" s="106">
        <f t="shared" ref="V345:V358" si="144">P345*U345</f>
        <v>0</v>
      </c>
      <c r="W345" s="106">
        <f>IF(EXACT(O345,Y345),M345,M345*(1-#REF!))</f>
        <v>9130</v>
      </c>
      <c r="X345" s="106">
        <f t="shared" ref="X345:X358" si="145">P345*W345</f>
        <v>0</v>
      </c>
      <c r="Y345" s="107" t="s">
        <v>72</v>
      </c>
      <c r="Z345" s="103">
        <f t="shared" si="141"/>
        <v>0</v>
      </c>
      <c r="AA345" s="103">
        <f t="shared" si="142"/>
        <v>0</v>
      </c>
      <c r="AB345" s="128">
        <f t="shared" ref="AB345:AB358" si="146">IF(U345=0,"",L345/U345-1)</f>
        <v>0.60021905805038345</v>
      </c>
      <c r="AC345" s="128">
        <f t="shared" ref="AC345:AC358" si="147">IF(W345=0,"",L345/W345-1)</f>
        <v>0.60021905805038345</v>
      </c>
    </row>
    <row r="346" spans="1:29" ht="50.1" customHeight="1">
      <c r="A346" s="169"/>
      <c r="B346" s="169"/>
      <c r="C346" s="172"/>
      <c r="D346" s="172"/>
      <c r="E346" s="131"/>
      <c r="F346" s="175"/>
      <c r="G346" s="178"/>
      <c r="H346" s="189"/>
      <c r="I346" s="163"/>
      <c r="J346" s="166"/>
      <c r="K346" s="62" t="s">
        <v>134</v>
      </c>
      <c r="L346" s="63">
        <v>14610</v>
      </c>
      <c r="M346" s="63">
        <v>9130</v>
      </c>
      <c r="N346" s="142" t="s">
        <v>792</v>
      </c>
      <c r="O346" s="127" t="s">
        <v>72</v>
      </c>
      <c r="P346" s="100"/>
      <c r="Q346" s="63">
        <f t="shared" si="143"/>
        <v>0</v>
      </c>
      <c r="R346" s="64"/>
      <c r="S346" s="67">
        <v>30</v>
      </c>
      <c r="T346" s="46"/>
      <c r="U346" s="106">
        <f>IF(EXACT(O346,Y346),M346,M346*(1-'Расчет ПРЕДЗАКАЗ'!$D$10))</f>
        <v>9130</v>
      </c>
      <c r="V346" s="106">
        <f t="shared" si="144"/>
        <v>0</v>
      </c>
      <c r="W346" s="106">
        <f>IF(EXACT(O346,Y346),M346,M346*(1-#REF!))</f>
        <v>9130</v>
      </c>
      <c r="X346" s="106">
        <f t="shared" si="145"/>
        <v>0</v>
      </c>
      <c r="Y346" s="107" t="s">
        <v>72</v>
      </c>
      <c r="Z346" s="103">
        <f t="shared" si="141"/>
        <v>0</v>
      </c>
      <c r="AA346" s="103">
        <f t="shared" si="142"/>
        <v>0</v>
      </c>
      <c r="AB346" s="128">
        <f t="shared" si="146"/>
        <v>0.60021905805038345</v>
      </c>
      <c r="AC346" s="128">
        <f t="shared" si="147"/>
        <v>0.60021905805038345</v>
      </c>
    </row>
    <row r="347" spans="1:29" ht="50.1" customHeight="1">
      <c r="A347" s="169"/>
      <c r="B347" s="169"/>
      <c r="C347" s="172"/>
      <c r="D347" s="172"/>
      <c r="E347" s="131"/>
      <c r="F347" s="175"/>
      <c r="G347" s="178"/>
      <c r="H347" s="189"/>
      <c r="I347" s="163"/>
      <c r="J347" s="166"/>
      <c r="K347" s="62" t="s">
        <v>84</v>
      </c>
      <c r="L347" s="63">
        <v>14610</v>
      </c>
      <c r="M347" s="63">
        <v>9130</v>
      </c>
      <c r="N347" s="142" t="s">
        <v>793</v>
      </c>
      <c r="O347" s="127" t="s">
        <v>72</v>
      </c>
      <c r="P347" s="100"/>
      <c r="Q347" s="63">
        <f t="shared" si="143"/>
        <v>0</v>
      </c>
      <c r="R347" s="64"/>
      <c r="S347" s="67">
        <v>68</v>
      </c>
      <c r="T347" s="46"/>
      <c r="U347" s="106">
        <f>IF(EXACT(O347,Y347),M347,M347*(1-'Расчет ПРЕДЗАКАЗ'!$D$10))</f>
        <v>9130</v>
      </c>
      <c r="V347" s="106">
        <f t="shared" si="144"/>
        <v>0</v>
      </c>
      <c r="W347" s="106">
        <f>IF(EXACT(O347,Y347),M347,M347*(1-#REF!))</f>
        <v>9130</v>
      </c>
      <c r="X347" s="106">
        <f t="shared" si="145"/>
        <v>0</v>
      </c>
      <c r="Y347" s="107" t="s">
        <v>72</v>
      </c>
      <c r="Z347" s="103">
        <f t="shared" si="141"/>
        <v>0</v>
      </c>
      <c r="AA347" s="103">
        <f t="shared" si="142"/>
        <v>0</v>
      </c>
      <c r="AB347" s="128">
        <f t="shared" si="146"/>
        <v>0.60021905805038345</v>
      </c>
      <c r="AC347" s="128">
        <f t="shared" si="147"/>
        <v>0.60021905805038345</v>
      </c>
    </row>
    <row r="348" spans="1:29" ht="50.1" customHeight="1">
      <c r="A348" s="169"/>
      <c r="B348" s="169"/>
      <c r="C348" s="172"/>
      <c r="D348" s="172"/>
      <c r="E348" s="131"/>
      <c r="F348" s="175"/>
      <c r="G348" s="178"/>
      <c r="H348" s="189"/>
      <c r="I348" s="163"/>
      <c r="J348" s="166"/>
      <c r="K348" s="62" t="s">
        <v>137</v>
      </c>
      <c r="L348" s="63">
        <v>14610</v>
      </c>
      <c r="M348" s="63">
        <v>9130</v>
      </c>
      <c r="N348" s="142" t="s">
        <v>794</v>
      </c>
      <c r="O348" s="127" t="s">
        <v>72</v>
      </c>
      <c r="P348" s="100"/>
      <c r="Q348" s="63">
        <f t="shared" si="143"/>
        <v>0</v>
      </c>
      <c r="R348" s="64"/>
      <c r="S348" s="67">
        <v>38</v>
      </c>
      <c r="T348" s="46"/>
      <c r="U348" s="106">
        <f>IF(EXACT(O348,Y348),M348,M348*(1-'Расчет ПРЕДЗАКАЗ'!$D$10))</f>
        <v>9130</v>
      </c>
      <c r="V348" s="106">
        <f t="shared" si="144"/>
        <v>0</v>
      </c>
      <c r="W348" s="106">
        <f>IF(EXACT(O348,Y348),M348,M348*(1-#REF!))</f>
        <v>9130</v>
      </c>
      <c r="X348" s="106">
        <f t="shared" si="145"/>
        <v>0</v>
      </c>
      <c r="Y348" s="107" t="s">
        <v>72</v>
      </c>
      <c r="Z348" s="103">
        <f t="shared" si="141"/>
        <v>0</v>
      </c>
      <c r="AA348" s="103">
        <f t="shared" si="142"/>
        <v>0</v>
      </c>
      <c r="AB348" s="128">
        <f t="shared" si="146"/>
        <v>0.60021905805038345</v>
      </c>
      <c r="AC348" s="128">
        <f t="shared" si="147"/>
        <v>0.60021905805038345</v>
      </c>
    </row>
    <row r="349" spans="1:29" ht="50.1" customHeight="1">
      <c r="A349" s="169"/>
      <c r="B349" s="169"/>
      <c r="C349" s="172"/>
      <c r="D349" s="172"/>
      <c r="E349" s="131"/>
      <c r="F349" s="175"/>
      <c r="G349" s="178"/>
      <c r="H349" s="189"/>
      <c r="I349" s="163"/>
      <c r="J349" s="166"/>
      <c r="K349" s="62" t="s">
        <v>86</v>
      </c>
      <c r="L349" s="63">
        <v>14610</v>
      </c>
      <c r="M349" s="63">
        <v>9130</v>
      </c>
      <c r="N349" s="142" t="s">
        <v>795</v>
      </c>
      <c r="O349" s="127" t="s">
        <v>72</v>
      </c>
      <c r="P349" s="100"/>
      <c r="Q349" s="63">
        <f t="shared" si="143"/>
        <v>0</v>
      </c>
      <c r="R349" s="64"/>
      <c r="S349" s="67">
        <v>25</v>
      </c>
      <c r="T349" s="46"/>
      <c r="U349" s="106">
        <f>IF(EXACT(O349,Y349),M349,M349*(1-'Расчет ПРЕДЗАКАЗ'!$D$10))</f>
        <v>9130</v>
      </c>
      <c r="V349" s="106">
        <f t="shared" si="144"/>
        <v>0</v>
      </c>
      <c r="W349" s="106">
        <f>IF(EXACT(O349,Y349),M349,M349*(1-#REF!))</f>
        <v>9130</v>
      </c>
      <c r="X349" s="106">
        <f t="shared" si="145"/>
        <v>0</v>
      </c>
      <c r="Y349" s="107" t="s">
        <v>72</v>
      </c>
      <c r="Z349" s="103">
        <f t="shared" si="141"/>
        <v>0</v>
      </c>
      <c r="AA349" s="103">
        <f t="shared" si="142"/>
        <v>0</v>
      </c>
      <c r="AB349" s="128">
        <f t="shared" si="146"/>
        <v>0.60021905805038345</v>
      </c>
      <c r="AC349" s="128">
        <f t="shared" si="147"/>
        <v>0.60021905805038345</v>
      </c>
    </row>
    <row r="350" spans="1:29" ht="50.1" customHeight="1">
      <c r="A350" s="169"/>
      <c r="B350" s="169"/>
      <c r="C350" s="172"/>
      <c r="D350" s="172"/>
      <c r="E350" s="131"/>
      <c r="F350" s="175"/>
      <c r="G350" s="178"/>
      <c r="H350" s="189"/>
      <c r="I350" s="163"/>
      <c r="J350" s="166"/>
      <c r="K350" s="62" t="s">
        <v>88</v>
      </c>
      <c r="L350" s="63">
        <v>14610</v>
      </c>
      <c r="M350" s="63">
        <v>9130</v>
      </c>
      <c r="N350" s="142" t="s">
        <v>796</v>
      </c>
      <c r="O350" s="127" t="s">
        <v>72</v>
      </c>
      <c r="P350" s="100"/>
      <c r="Q350" s="63">
        <f t="shared" si="143"/>
        <v>0</v>
      </c>
      <c r="R350" s="64"/>
      <c r="S350" s="67">
        <v>19</v>
      </c>
      <c r="T350" s="46"/>
      <c r="U350" s="106">
        <f>IF(EXACT(O350,Y350),M350,M350*(1-'Расчет ПРЕДЗАКАЗ'!$D$10))</f>
        <v>9130</v>
      </c>
      <c r="V350" s="106">
        <f t="shared" si="144"/>
        <v>0</v>
      </c>
      <c r="W350" s="106">
        <f>IF(EXACT(O350,Y350),M350,M350*(1-#REF!))</f>
        <v>9130</v>
      </c>
      <c r="X350" s="106">
        <f t="shared" si="145"/>
        <v>0</v>
      </c>
      <c r="Y350" s="107" t="s">
        <v>72</v>
      </c>
      <c r="Z350" s="103">
        <f t="shared" si="141"/>
        <v>0</v>
      </c>
      <c r="AA350" s="103">
        <f t="shared" si="142"/>
        <v>0</v>
      </c>
      <c r="AB350" s="128">
        <f t="shared" si="146"/>
        <v>0.60021905805038345</v>
      </c>
      <c r="AC350" s="128">
        <f t="shared" si="147"/>
        <v>0.60021905805038345</v>
      </c>
    </row>
    <row r="351" spans="1:29" ht="50.1" customHeight="1">
      <c r="A351" s="169"/>
      <c r="B351" s="169"/>
      <c r="C351" s="172"/>
      <c r="D351" s="172"/>
      <c r="E351" s="131"/>
      <c r="F351" s="175"/>
      <c r="G351" s="178"/>
      <c r="H351" s="189"/>
      <c r="I351" s="163"/>
      <c r="J351" s="166"/>
      <c r="K351" s="62"/>
      <c r="L351" s="63"/>
      <c r="M351" s="63"/>
      <c r="N351" s="142"/>
      <c r="O351" s="127"/>
      <c r="P351" s="100"/>
      <c r="Q351" s="63">
        <f t="shared" si="143"/>
        <v>0</v>
      </c>
      <c r="R351" s="64"/>
      <c r="S351" s="67"/>
      <c r="T351" s="46"/>
      <c r="U351" s="106">
        <f>IF(EXACT(O351,Y351),M351,M351*(1-'Расчет ПРЕДЗАКАЗ'!$D$10))</f>
        <v>0</v>
      </c>
      <c r="V351" s="106">
        <f t="shared" si="144"/>
        <v>0</v>
      </c>
      <c r="W351" s="106" t="e">
        <f>IF(EXACT(O351,Y351),M351,M351*(1-#REF!))</f>
        <v>#REF!</v>
      </c>
      <c r="X351" s="106" t="e">
        <f t="shared" si="145"/>
        <v>#REF!</v>
      </c>
      <c r="Y351" s="107" t="s">
        <v>72</v>
      </c>
      <c r="Z351" s="103">
        <f t="shared" si="141"/>
        <v>0</v>
      </c>
      <c r="AA351" s="103">
        <f t="shared" si="142"/>
        <v>0</v>
      </c>
      <c r="AB351" s="128" t="str">
        <f t="shared" si="146"/>
        <v/>
      </c>
      <c r="AC351" s="128" t="e">
        <f t="shared" si="147"/>
        <v>#REF!</v>
      </c>
    </row>
    <row r="352" spans="1:29" ht="50.1" customHeight="1">
      <c r="A352" s="169"/>
      <c r="B352" s="169"/>
      <c r="C352" s="172"/>
      <c r="D352" s="172"/>
      <c r="E352" s="131"/>
      <c r="F352" s="175"/>
      <c r="G352" s="178"/>
      <c r="H352" s="189"/>
      <c r="I352" s="163"/>
      <c r="J352" s="166"/>
      <c r="K352" s="62"/>
      <c r="L352" s="63"/>
      <c r="M352" s="63"/>
      <c r="N352" s="142"/>
      <c r="O352" s="127"/>
      <c r="P352" s="100"/>
      <c r="Q352" s="63">
        <f t="shared" si="143"/>
        <v>0</v>
      </c>
      <c r="R352" s="64"/>
      <c r="S352" s="67"/>
      <c r="T352" s="46"/>
      <c r="U352" s="106">
        <f>IF(EXACT(O352,Y352),M352,M352*(1-'Расчет ПРЕДЗАКАЗ'!$D$10))</f>
        <v>0</v>
      </c>
      <c r="V352" s="106">
        <f t="shared" si="144"/>
        <v>0</v>
      </c>
      <c r="W352" s="106" t="e">
        <f>IF(EXACT(O352,Y352),M352,M352*(1-#REF!))</f>
        <v>#REF!</v>
      </c>
      <c r="X352" s="106" t="e">
        <f t="shared" si="145"/>
        <v>#REF!</v>
      </c>
      <c r="Y352" s="107" t="s">
        <v>72</v>
      </c>
      <c r="Z352" s="103">
        <f t="shared" si="141"/>
        <v>0</v>
      </c>
      <c r="AA352" s="103">
        <f t="shared" si="142"/>
        <v>0</v>
      </c>
      <c r="AB352" s="128" t="str">
        <f t="shared" si="146"/>
        <v/>
      </c>
      <c r="AC352" s="128" t="e">
        <f t="shared" si="147"/>
        <v>#REF!</v>
      </c>
    </row>
    <row r="353" spans="1:29" ht="50.1" customHeight="1">
      <c r="A353" s="169"/>
      <c r="B353" s="169"/>
      <c r="C353" s="172"/>
      <c r="D353" s="172"/>
      <c r="E353" s="131"/>
      <c r="F353" s="175"/>
      <c r="G353" s="178"/>
      <c r="H353" s="189"/>
      <c r="I353" s="163"/>
      <c r="J353" s="166"/>
      <c r="K353" s="62"/>
      <c r="L353" s="63"/>
      <c r="M353" s="63"/>
      <c r="N353" s="121"/>
      <c r="O353" s="127"/>
      <c r="P353" s="100"/>
      <c r="Q353" s="63">
        <f t="shared" si="143"/>
        <v>0</v>
      </c>
      <c r="R353" s="65"/>
      <c r="S353" s="67"/>
      <c r="T353" s="40"/>
      <c r="U353" s="106">
        <f>IF(EXACT(O353,Y353),M353,M353*(1-'Расчет ПРЕДЗАКАЗ'!$D$10))</f>
        <v>0</v>
      </c>
      <c r="V353" s="106">
        <f t="shared" si="144"/>
        <v>0</v>
      </c>
      <c r="W353" s="106" t="e">
        <f>IF(EXACT(O353,Y353),M353,M353*(1-#REF!))</f>
        <v>#REF!</v>
      </c>
      <c r="X353" s="106" t="e">
        <f t="shared" si="145"/>
        <v>#REF!</v>
      </c>
      <c r="Y353" s="107" t="s">
        <v>72</v>
      </c>
      <c r="Z353" s="103">
        <f t="shared" si="141"/>
        <v>0</v>
      </c>
      <c r="AA353" s="103">
        <f t="shared" si="142"/>
        <v>0</v>
      </c>
      <c r="AB353" s="128" t="str">
        <f t="shared" si="146"/>
        <v/>
      </c>
      <c r="AC353" s="128" t="e">
        <f t="shared" si="147"/>
        <v>#REF!</v>
      </c>
    </row>
    <row r="354" spans="1:29" ht="50.1" customHeight="1">
      <c r="A354" s="169"/>
      <c r="B354" s="169"/>
      <c r="C354" s="172"/>
      <c r="D354" s="172"/>
      <c r="E354" s="131"/>
      <c r="F354" s="175"/>
      <c r="G354" s="178"/>
      <c r="H354" s="189"/>
      <c r="I354" s="163"/>
      <c r="J354" s="166"/>
      <c r="K354" s="62"/>
      <c r="L354" s="63"/>
      <c r="M354" s="63"/>
      <c r="N354" s="121"/>
      <c r="O354" s="127"/>
      <c r="P354" s="100"/>
      <c r="Q354" s="63">
        <f t="shared" si="143"/>
        <v>0</v>
      </c>
      <c r="R354" s="65"/>
      <c r="S354" s="67"/>
      <c r="T354" s="40"/>
      <c r="U354" s="106">
        <f>IF(EXACT(O354,Y354),M354,M354*(1-'Расчет ПРЕДЗАКАЗ'!$D$10))</f>
        <v>0</v>
      </c>
      <c r="V354" s="106">
        <f t="shared" si="144"/>
        <v>0</v>
      </c>
      <c r="W354" s="106" t="e">
        <f>IF(EXACT(O354,Y354),M354,M354*(1-#REF!))</f>
        <v>#REF!</v>
      </c>
      <c r="X354" s="106" t="e">
        <f t="shared" si="145"/>
        <v>#REF!</v>
      </c>
      <c r="Y354" s="107" t="s">
        <v>72</v>
      </c>
      <c r="Z354" s="103">
        <f t="shared" si="141"/>
        <v>0</v>
      </c>
      <c r="AA354" s="103">
        <f t="shared" si="142"/>
        <v>0</v>
      </c>
      <c r="AB354" s="128" t="str">
        <f t="shared" si="146"/>
        <v/>
      </c>
      <c r="AC354" s="128" t="e">
        <f t="shared" si="147"/>
        <v>#REF!</v>
      </c>
    </row>
    <row r="355" spans="1:29" ht="50.1" customHeight="1">
      <c r="A355" s="169"/>
      <c r="B355" s="169"/>
      <c r="C355" s="172"/>
      <c r="D355" s="172"/>
      <c r="E355" s="131"/>
      <c r="F355" s="175"/>
      <c r="G355" s="178"/>
      <c r="H355" s="189"/>
      <c r="I355" s="163"/>
      <c r="J355" s="166"/>
      <c r="K355" s="62"/>
      <c r="L355" s="63"/>
      <c r="M355" s="63"/>
      <c r="N355" s="121"/>
      <c r="O355" s="127"/>
      <c r="P355" s="100"/>
      <c r="Q355" s="63">
        <f t="shared" si="143"/>
        <v>0</v>
      </c>
      <c r="R355" s="65"/>
      <c r="S355" s="67"/>
      <c r="T355" s="40"/>
      <c r="U355" s="106">
        <f>IF(EXACT(O355,Y355),M355,M355*(1-'Расчет ПРЕДЗАКАЗ'!$D$10))</f>
        <v>0</v>
      </c>
      <c r="V355" s="106">
        <f t="shared" si="144"/>
        <v>0</v>
      </c>
      <c r="W355" s="106" t="e">
        <f>IF(EXACT(O355,Y355),M355,M355*(1-#REF!))</f>
        <v>#REF!</v>
      </c>
      <c r="X355" s="106" t="e">
        <f t="shared" si="145"/>
        <v>#REF!</v>
      </c>
      <c r="Y355" s="107" t="s">
        <v>72</v>
      </c>
      <c r="Z355" s="103">
        <f t="shared" si="141"/>
        <v>0</v>
      </c>
      <c r="AA355" s="103">
        <f t="shared" si="142"/>
        <v>0</v>
      </c>
      <c r="AB355" s="128" t="str">
        <f t="shared" si="146"/>
        <v/>
      </c>
      <c r="AC355" s="128" t="e">
        <f t="shared" si="147"/>
        <v>#REF!</v>
      </c>
    </row>
    <row r="356" spans="1:29" ht="50.1" customHeight="1">
      <c r="A356" s="169"/>
      <c r="B356" s="169"/>
      <c r="C356" s="172"/>
      <c r="D356" s="172"/>
      <c r="E356" s="131"/>
      <c r="F356" s="175"/>
      <c r="G356" s="178"/>
      <c r="H356" s="189"/>
      <c r="I356" s="163"/>
      <c r="J356" s="166"/>
      <c r="K356" s="62"/>
      <c r="L356" s="63"/>
      <c r="M356" s="63"/>
      <c r="N356" s="121"/>
      <c r="O356" s="127"/>
      <c r="P356" s="100"/>
      <c r="Q356" s="63">
        <f t="shared" si="143"/>
        <v>0</v>
      </c>
      <c r="R356" s="65"/>
      <c r="S356" s="67"/>
      <c r="T356" s="40"/>
      <c r="U356" s="106">
        <f>IF(EXACT(O356,Y356),M356,M356*(1-'Расчет ПРЕДЗАКАЗ'!$D$10))</f>
        <v>0</v>
      </c>
      <c r="V356" s="106">
        <f t="shared" si="144"/>
        <v>0</v>
      </c>
      <c r="W356" s="106" t="e">
        <f>IF(EXACT(O356,Y356),M356,M356*(1-#REF!))</f>
        <v>#REF!</v>
      </c>
      <c r="X356" s="106" t="e">
        <f t="shared" si="145"/>
        <v>#REF!</v>
      </c>
      <c r="Y356" s="107" t="s">
        <v>72</v>
      </c>
      <c r="Z356" s="103">
        <f t="shared" si="141"/>
        <v>0</v>
      </c>
      <c r="AA356" s="103">
        <f t="shared" si="142"/>
        <v>0</v>
      </c>
      <c r="AB356" s="128" t="str">
        <f t="shared" si="146"/>
        <v/>
      </c>
      <c r="AC356" s="128" t="e">
        <f t="shared" si="147"/>
        <v>#REF!</v>
      </c>
    </row>
    <row r="357" spans="1:29" ht="50.1" customHeight="1">
      <c r="A357" s="169"/>
      <c r="B357" s="169"/>
      <c r="C357" s="172"/>
      <c r="D357" s="172"/>
      <c r="E357" s="131"/>
      <c r="F357" s="175"/>
      <c r="G357" s="178"/>
      <c r="H357" s="189"/>
      <c r="I357" s="163"/>
      <c r="J357" s="166"/>
      <c r="K357" s="62"/>
      <c r="L357" s="63"/>
      <c r="M357" s="63"/>
      <c r="N357" s="121"/>
      <c r="O357" s="127"/>
      <c r="P357" s="100"/>
      <c r="Q357" s="63">
        <f t="shared" si="143"/>
        <v>0</v>
      </c>
      <c r="R357" s="65"/>
      <c r="S357" s="67"/>
      <c r="T357" s="40"/>
      <c r="U357" s="106">
        <f>IF(EXACT(O357,Y357),M357,M357*(1-'Расчет ПРЕДЗАКАЗ'!$D$10))</f>
        <v>0</v>
      </c>
      <c r="V357" s="106">
        <f t="shared" si="144"/>
        <v>0</v>
      </c>
      <c r="W357" s="106" t="e">
        <f>IF(EXACT(O357,Y357),M357,M357*(1-#REF!))</f>
        <v>#REF!</v>
      </c>
      <c r="X357" s="106" t="e">
        <f t="shared" si="145"/>
        <v>#REF!</v>
      </c>
      <c r="Y357" s="107" t="s">
        <v>72</v>
      </c>
      <c r="Z357" s="103">
        <f t="shared" si="141"/>
        <v>0</v>
      </c>
      <c r="AA357" s="103">
        <f t="shared" si="142"/>
        <v>0</v>
      </c>
      <c r="AB357" s="128" t="str">
        <f t="shared" si="146"/>
        <v/>
      </c>
      <c r="AC357" s="128" t="e">
        <f t="shared" si="147"/>
        <v>#REF!</v>
      </c>
    </row>
    <row r="358" spans="1:29" ht="50.1" customHeight="1">
      <c r="A358" s="170"/>
      <c r="B358" s="170"/>
      <c r="C358" s="173"/>
      <c r="D358" s="173"/>
      <c r="E358" s="132"/>
      <c r="F358" s="176"/>
      <c r="G358" s="179"/>
      <c r="H358" s="190"/>
      <c r="I358" s="164"/>
      <c r="J358" s="167"/>
      <c r="K358" s="62"/>
      <c r="L358" s="63"/>
      <c r="M358" s="63"/>
      <c r="N358" s="121"/>
      <c r="O358" s="127"/>
      <c r="P358" s="100"/>
      <c r="Q358" s="63">
        <f t="shared" si="143"/>
        <v>0</v>
      </c>
      <c r="R358" s="65"/>
      <c r="S358" s="64"/>
      <c r="T358" s="40"/>
      <c r="U358" s="106">
        <f>IF(EXACT(O358,Y358),M358,M358*(1-'Расчет ПРЕДЗАКАЗ'!$D$10))</f>
        <v>0</v>
      </c>
      <c r="V358" s="106">
        <f t="shared" si="144"/>
        <v>0</v>
      </c>
      <c r="W358" s="106" t="e">
        <f>IF(EXACT(O358,Y358),M358,M358*(1-#REF!))</f>
        <v>#REF!</v>
      </c>
      <c r="X358" s="106" t="e">
        <f t="shared" si="145"/>
        <v>#REF!</v>
      </c>
      <c r="Y358" s="107" t="s">
        <v>72</v>
      </c>
      <c r="Z358" s="103">
        <f t="shared" si="141"/>
        <v>0</v>
      </c>
      <c r="AA358" s="103">
        <f t="shared" si="142"/>
        <v>0</v>
      </c>
      <c r="AB358" s="128" t="str">
        <f t="shared" si="146"/>
        <v/>
      </c>
      <c r="AC358" s="128" t="e">
        <f t="shared" si="147"/>
        <v>#REF!</v>
      </c>
    </row>
    <row r="359" spans="1:29" ht="11.25" customHeight="1" thickBot="1"/>
    <row r="360" spans="1:29" ht="50.1" customHeight="1">
      <c r="A360" s="168">
        <v>74</v>
      </c>
      <c r="B360" s="168" t="s">
        <v>797</v>
      </c>
      <c r="C360" s="171" t="s">
        <v>798</v>
      </c>
      <c r="D360" s="171" t="s">
        <v>77</v>
      </c>
      <c r="E360" s="131"/>
      <c r="F360" s="193" t="s">
        <v>776</v>
      </c>
      <c r="G360" s="177" t="s">
        <v>649</v>
      </c>
      <c r="H360" s="162" t="s">
        <v>799</v>
      </c>
      <c r="I360" s="194" t="s">
        <v>778</v>
      </c>
      <c r="J360" s="165" t="s">
        <v>19</v>
      </c>
      <c r="K360" s="62" t="s">
        <v>82</v>
      </c>
      <c r="L360" s="63">
        <v>17750</v>
      </c>
      <c r="M360" s="63">
        <v>11090</v>
      </c>
      <c r="N360" s="142" t="s">
        <v>800</v>
      </c>
      <c r="O360" s="127"/>
      <c r="P360" s="100"/>
      <c r="Q360" s="63">
        <f>P360*M360</f>
        <v>0</v>
      </c>
      <c r="R360" s="64"/>
      <c r="S360" s="67">
        <v>33</v>
      </c>
      <c r="T360" s="46"/>
      <c r="U360" s="106">
        <f>IF(EXACT(O360,Y360),M360,M360*(1-'Расчет ПРЕДЗАКАЗ'!$D$10))</f>
        <v>10868.199999999999</v>
      </c>
      <c r="V360" s="106">
        <f>P360*U360</f>
        <v>0</v>
      </c>
      <c r="W360" s="106" t="e">
        <f>IF(EXACT(O360,Y360),M360,M360*(1-#REF!))</f>
        <v>#REF!</v>
      </c>
      <c r="X360" s="106" t="e">
        <f>P360*W360</f>
        <v>#REF!</v>
      </c>
      <c r="Y360" s="107" t="s">
        <v>72</v>
      </c>
      <c r="Z360" s="103">
        <f t="shared" ref="Z360:Z374" si="148">IF(EXACT(O360,Y360),Q360,0)</f>
        <v>0</v>
      </c>
      <c r="AA360" s="103">
        <f t="shared" ref="AA360:AA374" si="149">IF(Z360=0,Q360,0)</f>
        <v>0</v>
      </c>
      <c r="AB360" s="128">
        <f>IF(U360=0,"",L360/U360-1)</f>
        <v>0.63320513056439909</v>
      </c>
      <c r="AC360" s="128" t="e">
        <f>IF(W360=0,"",L360/W360-1)</f>
        <v>#REF!</v>
      </c>
    </row>
    <row r="361" spans="1:29" ht="50.1" customHeight="1">
      <c r="A361" s="169"/>
      <c r="B361" s="169"/>
      <c r="C361" s="172"/>
      <c r="D361" s="172"/>
      <c r="E361" s="131"/>
      <c r="F361" s="175"/>
      <c r="G361" s="178"/>
      <c r="H361" s="189"/>
      <c r="I361" s="163"/>
      <c r="J361" s="166"/>
      <c r="K361" s="62" t="s">
        <v>104</v>
      </c>
      <c r="L361" s="63">
        <v>17750</v>
      </c>
      <c r="M361" s="63">
        <v>11090</v>
      </c>
      <c r="N361" s="142" t="s">
        <v>801</v>
      </c>
      <c r="O361" s="127"/>
      <c r="P361" s="100"/>
      <c r="Q361" s="63">
        <f t="shared" ref="Q361:Q374" si="150">P361*M361</f>
        <v>0</v>
      </c>
      <c r="R361" s="64"/>
      <c r="S361" s="67">
        <v>94</v>
      </c>
      <c r="T361" s="46"/>
      <c r="U361" s="106">
        <f>IF(EXACT(O361,Y361),M361,M361*(1-'Расчет ПРЕДЗАКАЗ'!$D$10))</f>
        <v>10868.199999999999</v>
      </c>
      <c r="V361" s="106">
        <f t="shared" ref="V361:V374" si="151">P361*U361</f>
        <v>0</v>
      </c>
      <c r="W361" s="106" t="e">
        <f>IF(EXACT(O361,Y361),M361,M361*(1-#REF!))</f>
        <v>#REF!</v>
      </c>
      <c r="X361" s="106" t="e">
        <f t="shared" ref="X361:X374" si="152">P361*W361</f>
        <v>#REF!</v>
      </c>
      <c r="Y361" s="107" t="s">
        <v>72</v>
      </c>
      <c r="Z361" s="103">
        <f t="shared" si="148"/>
        <v>0</v>
      </c>
      <c r="AA361" s="103">
        <f t="shared" si="149"/>
        <v>0</v>
      </c>
      <c r="AB361" s="128">
        <f t="shared" ref="AB361:AB374" si="153">IF(U361=0,"",L361/U361-1)</f>
        <v>0.63320513056439909</v>
      </c>
      <c r="AC361" s="128" t="e">
        <f t="shared" ref="AC361:AC374" si="154">IF(W361=0,"",L361/W361-1)</f>
        <v>#REF!</v>
      </c>
    </row>
    <row r="362" spans="1:29" ht="50.1" customHeight="1">
      <c r="A362" s="169"/>
      <c r="B362" s="169"/>
      <c r="C362" s="172"/>
      <c r="D362" s="172"/>
      <c r="E362" s="131"/>
      <c r="F362" s="175"/>
      <c r="G362" s="178"/>
      <c r="H362" s="189"/>
      <c r="I362" s="163"/>
      <c r="J362" s="166"/>
      <c r="K362" s="62" t="s">
        <v>134</v>
      </c>
      <c r="L362" s="63">
        <v>17750</v>
      </c>
      <c r="M362" s="63">
        <v>11090</v>
      </c>
      <c r="N362" s="142" t="s">
        <v>802</v>
      </c>
      <c r="O362" s="127"/>
      <c r="P362" s="100"/>
      <c r="Q362" s="63">
        <f t="shared" si="150"/>
        <v>0</v>
      </c>
      <c r="R362" s="64"/>
      <c r="S362" s="67">
        <v>52</v>
      </c>
      <c r="T362" s="46"/>
      <c r="U362" s="106">
        <f>IF(EXACT(O362,Y362),M362,M362*(1-'Расчет ПРЕДЗАКАЗ'!$D$10))</f>
        <v>10868.199999999999</v>
      </c>
      <c r="V362" s="106">
        <f t="shared" si="151"/>
        <v>0</v>
      </c>
      <c r="W362" s="106" t="e">
        <f>IF(EXACT(O362,Y362),M362,M362*(1-#REF!))</f>
        <v>#REF!</v>
      </c>
      <c r="X362" s="106" t="e">
        <f t="shared" si="152"/>
        <v>#REF!</v>
      </c>
      <c r="Y362" s="107" t="s">
        <v>72</v>
      </c>
      <c r="Z362" s="103">
        <f t="shared" si="148"/>
        <v>0</v>
      </c>
      <c r="AA362" s="103">
        <f t="shared" si="149"/>
        <v>0</v>
      </c>
      <c r="AB362" s="128">
        <f t="shared" si="153"/>
        <v>0.63320513056439909</v>
      </c>
      <c r="AC362" s="128" t="e">
        <f t="shared" si="154"/>
        <v>#REF!</v>
      </c>
    </row>
    <row r="363" spans="1:29" ht="50.1" customHeight="1">
      <c r="A363" s="169"/>
      <c r="B363" s="169"/>
      <c r="C363" s="172"/>
      <c r="D363" s="172"/>
      <c r="E363" s="131"/>
      <c r="F363" s="175"/>
      <c r="G363" s="178"/>
      <c r="H363" s="189"/>
      <c r="I363" s="163"/>
      <c r="J363" s="166"/>
      <c r="K363" s="62" t="s">
        <v>84</v>
      </c>
      <c r="L363" s="63">
        <v>17750</v>
      </c>
      <c r="M363" s="63">
        <v>11090</v>
      </c>
      <c r="N363" s="142" t="s">
        <v>803</v>
      </c>
      <c r="O363" s="127"/>
      <c r="P363" s="100"/>
      <c r="Q363" s="63">
        <f t="shared" si="150"/>
        <v>0</v>
      </c>
      <c r="R363" s="64"/>
      <c r="S363" s="67">
        <v>75</v>
      </c>
      <c r="T363" s="46"/>
      <c r="U363" s="106">
        <f>IF(EXACT(O363,Y363),M363,M363*(1-'Расчет ПРЕДЗАКАЗ'!$D$10))</f>
        <v>10868.199999999999</v>
      </c>
      <c r="V363" s="106">
        <f t="shared" si="151"/>
        <v>0</v>
      </c>
      <c r="W363" s="106" t="e">
        <f>IF(EXACT(O363,Y363),M363,M363*(1-#REF!))</f>
        <v>#REF!</v>
      </c>
      <c r="X363" s="106" t="e">
        <f t="shared" si="152"/>
        <v>#REF!</v>
      </c>
      <c r="Y363" s="107" t="s">
        <v>72</v>
      </c>
      <c r="Z363" s="103">
        <f t="shared" si="148"/>
        <v>0</v>
      </c>
      <c r="AA363" s="103">
        <f t="shared" si="149"/>
        <v>0</v>
      </c>
      <c r="AB363" s="128">
        <f t="shared" si="153"/>
        <v>0.63320513056439909</v>
      </c>
      <c r="AC363" s="128" t="e">
        <f t="shared" si="154"/>
        <v>#REF!</v>
      </c>
    </row>
    <row r="364" spans="1:29" ht="50.1" customHeight="1">
      <c r="A364" s="169"/>
      <c r="B364" s="169"/>
      <c r="C364" s="172"/>
      <c r="D364" s="172"/>
      <c r="E364" s="131"/>
      <c r="F364" s="175"/>
      <c r="G364" s="178"/>
      <c r="H364" s="189"/>
      <c r="I364" s="163"/>
      <c r="J364" s="166"/>
      <c r="K364" s="62" t="s">
        <v>137</v>
      </c>
      <c r="L364" s="63">
        <v>17750</v>
      </c>
      <c r="M364" s="63">
        <v>11090</v>
      </c>
      <c r="N364" s="142" t="s">
        <v>804</v>
      </c>
      <c r="O364" s="127"/>
      <c r="P364" s="100"/>
      <c r="Q364" s="63">
        <f t="shared" si="150"/>
        <v>0</v>
      </c>
      <c r="R364" s="64"/>
      <c r="S364" s="67">
        <v>34</v>
      </c>
      <c r="T364" s="46"/>
      <c r="U364" s="106">
        <f>IF(EXACT(O364,Y364),M364,M364*(1-'Расчет ПРЕДЗАКАЗ'!$D$10))</f>
        <v>10868.199999999999</v>
      </c>
      <c r="V364" s="106">
        <f t="shared" si="151"/>
        <v>0</v>
      </c>
      <c r="W364" s="106" t="e">
        <f>IF(EXACT(O364,Y364),M364,M364*(1-#REF!))</f>
        <v>#REF!</v>
      </c>
      <c r="X364" s="106" t="e">
        <f t="shared" si="152"/>
        <v>#REF!</v>
      </c>
      <c r="Y364" s="107" t="s">
        <v>72</v>
      </c>
      <c r="Z364" s="103">
        <f t="shared" si="148"/>
        <v>0</v>
      </c>
      <c r="AA364" s="103">
        <f t="shared" si="149"/>
        <v>0</v>
      </c>
      <c r="AB364" s="128">
        <f t="shared" si="153"/>
        <v>0.63320513056439909</v>
      </c>
      <c r="AC364" s="128" t="e">
        <f t="shared" si="154"/>
        <v>#REF!</v>
      </c>
    </row>
    <row r="365" spans="1:29" ht="50.1" customHeight="1">
      <c r="A365" s="169"/>
      <c r="B365" s="169"/>
      <c r="C365" s="172"/>
      <c r="D365" s="172"/>
      <c r="E365" s="131"/>
      <c r="F365" s="175"/>
      <c r="G365" s="178"/>
      <c r="H365" s="189"/>
      <c r="I365" s="163"/>
      <c r="J365" s="166"/>
      <c r="K365" s="62" t="s">
        <v>86</v>
      </c>
      <c r="L365" s="63">
        <v>17750</v>
      </c>
      <c r="M365" s="63">
        <v>11090</v>
      </c>
      <c r="N365" s="142" t="s">
        <v>805</v>
      </c>
      <c r="O365" s="127"/>
      <c r="P365" s="100"/>
      <c r="Q365" s="63">
        <f t="shared" si="150"/>
        <v>0</v>
      </c>
      <c r="R365" s="64"/>
      <c r="S365" s="67">
        <v>51</v>
      </c>
      <c r="T365" s="46"/>
      <c r="U365" s="106">
        <f>IF(EXACT(O365,Y365),M365,M365*(1-'Расчет ПРЕДЗАКАЗ'!$D$10))</f>
        <v>10868.199999999999</v>
      </c>
      <c r="V365" s="106">
        <f t="shared" si="151"/>
        <v>0</v>
      </c>
      <c r="W365" s="106" t="e">
        <f>IF(EXACT(O365,Y365),M365,M365*(1-#REF!))</f>
        <v>#REF!</v>
      </c>
      <c r="X365" s="106" t="e">
        <f t="shared" si="152"/>
        <v>#REF!</v>
      </c>
      <c r="Y365" s="107" t="s">
        <v>72</v>
      </c>
      <c r="Z365" s="103">
        <f t="shared" si="148"/>
        <v>0</v>
      </c>
      <c r="AA365" s="103">
        <f t="shared" si="149"/>
        <v>0</v>
      </c>
      <c r="AB365" s="128">
        <f t="shared" si="153"/>
        <v>0.63320513056439909</v>
      </c>
      <c r="AC365" s="128" t="e">
        <f t="shared" si="154"/>
        <v>#REF!</v>
      </c>
    </row>
    <row r="366" spans="1:29" ht="50.1" customHeight="1">
      <c r="A366" s="169"/>
      <c r="B366" s="169"/>
      <c r="C366" s="172"/>
      <c r="D366" s="172"/>
      <c r="E366" s="131"/>
      <c r="F366" s="175"/>
      <c r="G366" s="178"/>
      <c r="H366" s="189"/>
      <c r="I366" s="163"/>
      <c r="J366" s="166"/>
      <c r="K366" s="62" t="s">
        <v>88</v>
      </c>
      <c r="L366" s="63">
        <v>17750</v>
      </c>
      <c r="M366" s="63">
        <v>11090</v>
      </c>
      <c r="N366" s="142" t="s">
        <v>806</v>
      </c>
      <c r="O366" s="127"/>
      <c r="P366" s="100"/>
      <c r="Q366" s="63">
        <f t="shared" si="150"/>
        <v>0</v>
      </c>
      <c r="R366" s="64"/>
      <c r="S366" s="67">
        <v>24</v>
      </c>
      <c r="T366" s="46"/>
      <c r="U366" s="106">
        <f>IF(EXACT(O366,Y366),M366,M366*(1-'Расчет ПРЕДЗАКАЗ'!$D$10))</f>
        <v>10868.199999999999</v>
      </c>
      <c r="V366" s="106">
        <f t="shared" si="151"/>
        <v>0</v>
      </c>
      <c r="W366" s="106" t="e">
        <f>IF(EXACT(O366,Y366),M366,M366*(1-#REF!))</f>
        <v>#REF!</v>
      </c>
      <c r="X366" s="106" t="e">
        <f t="shared" si="152"/>
        <v>#REF!</v>
      </c>
      <c r="Y366" s="107" t="s">
        <v>72</v>
      </c>
      <c r="Z366" s="103">
        <f t="shared" si="148"/>
        <v>0</v>
      </c>
      <c r="AA366" s="103">
        <f t="shared" si="149"/>
        <v>0</v>
      </c>
      <c r="AB366" s="128">
        <f t="shared" si="153"/>
        <v>0.63320513056439909</v>
      </c>
      <c r="AC366" s="128" t="e">
        <f t="shared" si="154"/>
        <v>#REF!</v>
      </c>
    </row>
    <row r="367" spans="1:29" ht="50.1" customHeight="1">
      <c r="A367" s="169"/>
      <c r="B367" s="169"/>
      <c r="C367" s="172"/>
      <c r="D367" s="172"/>
      <c r="E367" s="131"/>
      <c r="F367" s="175"/>
      <c r="G367" s="178"/>
      <c r="H367" s="189"/>
      <c r="I367" s="163"/>
      <c r="J367" s="166"/>
      <c r="K367" s="62" t="s">
        <v>142</v>
      </c>
      <c r="L367" s="63">
        <v>17750</v>
      </c>
      <c r="M367" s="63">
        <v>11090</v>
      </c>
      <c r="N367" s="142" t="s">
        <v>807</v>
      </c>
      <c r="O367" s="127"/>
      <c r="P367" s="100"/>
      <c r="Q367" s="63">
        <f t="shared" si="150"/>
        <v>0</v>
      </c>
      <c r="R367" s="64"/>
      <c r="S367" s="67">
        <v>10</v>
      </c>
      <c r="T367" s="46"/>
      <c r="U367" s="106">
        <f>IF(EXACT(O367,Y367),M367,M367*(1-'Расчет ПРЕДЗАКАЗ'!$D$10))</f>
        <v>10868.199999999999</v>
      </c>
      <c r="V367" s="106">
        <f t="shared" si="151"/>
        <v>0</v>
      </c>
      <c r="W367" s="106" t="e">
        <f>IF(EXACT(O367,Y367),M367,M367*(1-#REF!))</f>
        <v>#REF!</v>
      </c>
      <c r="X367" s="106" t="e">
        <f t="shared" si="152"/>
        <v>#REF!</v>
      </c>
      <c r="Y367" s="107" t="s">
        <v>72</v>
      </c>
      <c r="Z367" s="103">
        <f t="shared" si="148"/>
        <v>0</v>
      </c>
      <c r="AA367" s="103">
        <f t="shared" si="149"/>
        <v>0</v>
      </c>
      <c r="AB367" s="128">
        <f t="shared" si="153"/>
        <v>0.63320513056439909</v>
      </c>
      <c r="AC367" s="128" t="e">
        <f t="shared" si="154"/>
        <v>#REF!</v>
      </c>
    </row>
    <row r="368" spans="1:29" ht="50.1" customHeight="1">
      <c r="A368" s="169"/>
      <c r="B368" s="169"/>
      <c r="C368" s="172"/>
      <c r="D368" s="172"/>
      <c r="E368" s="131"/>
      <c r="F368" s="175"/>
      <c r="G368" s="178"/>
      <c r="H368" s="189"/>
      <c r="I368" s="163"/>
      <c r="J368" s="166"/>
      <c r="K368" s="62"/>
      <c r="L368" s="63"/>
      <c r="M368" s="63"/>
      <c r="N368" s="142"/>
      <c r="O368" s="127"/>
      <c r="P368" s="100"/>
      <c r="Q368" s="63">
        <f t="shared" si="150"/>
        <v>0</v>
      </c>
      <c r="R368" s="64"/>
      <c r="S368" s="67"/>
      <c r="T368" s="46"/>
      <c r="U368" s="106">
        <f>IF(EXACT(O368,Y368),M368,M368*(1-'Расчет ПРЕДЗАКАЗ'!$D$10))</f>
        <v>0</v>
      </c>
      <c r="V368" s="106">
        <f t="shared" si="151"/>
        <v>0</v>
      </c>
      <c r="W368" s="106" t="e">
        <f>IF(EXACT(O368,Y368),M368,M368*(1-#REF!))</f>
        <v>#REF!</v>
      </c>
      <c r="X368" s="106" t="e">
        <f t="shared" si="152"/>
        <v>#REF!</v>
      </c>
      <c r="Y368" s="107" t="s">
        <v>72</v>
      </c>
      <c r="Z368" s="103">
        <f t="shared" si="148"/>
        <v>0</v>
      </c>
      <c r="AA368" s="103">
        <f t="shared" si="149"/>
        <v>0</v>
      </c>
      <c r="AB368" s="128" t="str">
        <f t="shared" si="153"/>
        <v/>
      </c>
      <c r="AC368" s="128" t="e">
        <f t="shared" si="154"/>
        <v>#REF!</v>
      </c>
    </row>
    <row r="369" spans="1:29" ht="50.1" customHeight="1">
      <c r="A369" s="169"/>
      <c r="B369" s="169"/>
      <c r="C369" s="172"/>
      <c r="D369" s="172"/>
      <c r="E369" s="131"/>
      <c r="F369" s="175"/>
      <c r="G369" s="178"/>
      <c r="H369" s="189"/>
      <c r="I369" s="163"/>
      <c r="J369" s="166"/>
      <c r="K369" s="62"/>
      <c r="L369" s="63"/>
      <c r="M369" s="63"/>
      <c r="N369" s="121"/>
      <c r="O369" s="127"/>
      <c r="P369" s="100"/>
      <c r="Q369" s="63">
        <f t="shared" si="150"/>
        <v>0</v>
      </c>
      <c r="R369" s="65"/>
      <c r="S369" s="67"/>
      <c r="T369" s="40"/>
      <c r="U369" s="106">
        <f>IF(EXACT(O369,Y369),M369,M369*(1-'Расчет ПРЕДЗАКАЗ'!$D$10))</f>
        <v>0</v>
      </c>
      <c r="V369" s="106">
        <f t="shared" si="151"/>
        <v>0</v>
      </c>
      <c r="W369" s="106" t="e">
        <f>IF(EXACT(O369,Y369),M369,M369*(1-#REF!))</f>
        <v>#REF!</v>
      </c>
      <c r="X369" s="106" t="e">
        <f t="shared" si="152"/>
        <v>#REF!</v>
      </c>
      <c r="Y369" s="107" t="s">
        <v>72</v>
      </c>
      <c r="Z369" s="103">
        <f t="shared" si="148"/>
        <v>0</v>
      </c>
      <c r="AA369" s="103">
        <f t="shared" si="149"/>
        <v>0</v>
      </c>
      <c r="AB369" s="128" t="str">
        <f t="shared" si="153"/>
        <v/>
      </c>
      <c r="AC369" s="128" t="e">
        <f t="shared" si="154"/>
        <v>#REF!</v>
      </c>
    </row>
    <row r="370" spans="1:29" ht="50.1" customHeight="1">
      <c r="A370" s="169"/>
      <c r="B370" s="169"/>
      <c r="C370" s="172"/>
      <c r="D370" s="172"/>
      <c r="E370" s="131"/>
      <c r="F370" s="175"/>
      <c r="G370" s="178"/>
      <c r="H370" s="189"/>
      <c r="I370" s="163"/>
      <c r="J370" s="166"/>
      <c r="K370" s="62"/>
      <c r="L370" s="63"/>
      <c r="M370" s="63"/>
      <c r="N370" s="121"/>
      <c r="O370" s="127"/>
      <c r="P370" s="100"/>
      <c r="Q370" s="63">
        <f t="shared" si="150"/>
        <v>0</v>
      </c>
      <c r="R370" s="65"/>
      <c r="S370" s="67"/>
      <c r="T370" s="40"/>
      <c r="U370" s="106">
        <f>IF(EXACT(O370,Y370),M370,M370*(1-'Расчет ПРЕДЗАКАЗ'!$D$10))</f>
        <v>0</v>
      </c>
      <c r="V370" s="106">
        <f t="shared" si="151"/>
        <v>0</v>
      </c>
      <c r="W370" s="106" t="e">
        <f>IF(EXACT(O370,Y370),M370,M370*(1-#REF!))</f>
        <v>#REF!</v>
      </c>
      <c r="X370" s="106" t="e">
        <f t="shared" si="152"/>
        <v>#REF!</v>
      </c>
      <c r="Y370" s="107" t="s">
        <v>72</v>
      </c>
      <c r="Z370" s="103">
        <f t="shared" si="148"/>
        <v>0</v>
      </c>
      <c r="AA370" s="103">
        <f t="shared" si="149"/>
        <v>0</v>
      </c>
      <c r="AB370" s="128" t="str">
        <f t="shared" si="153"/>
        <v/>
      </c>
      <c r="AC370" s="128" t="e">
        <f t="shared" si="154"/>
        <v>#REF!</v>
      </c>
    </row>
    <row r="371" spans="1:29" ht="50.1" customHeight="1">
      <c r="A371" s="169"/>
      <c r="B371" s="169"/>
      <c r="C371" s="172"/>
      <c r="D371" s="172"/>
      <c r="E371" s="131"/>
      <c r="F371" s="175"/>
      <c r="G371" s="178"/>
      <c r="H371" s="189"/>
      <c r="I371" s="163"/>
      <c r="J371" s="166"/>
      <c r="K371" s="62"/>
      <c r="L371" s="63"/>
      <c r="M371" s="63"/>
      <c r="N371" s="121"/>
      <c r="O371" s="127"/>
      <c r="P371" s="100"/>
      <c r="Q371" s="63">
        <f t="shared" si="150"/>
        <v>0</v>
      </c>
      <c r="R371" s="65"/>
      <c r="S371" s="67"/>
      <c r="T371" s="40"/>
      <c r="U371" s="106">
        <f>IF(EXACT(O371,Y371),M371,M371*(1-'Расчет ПРЕДЗАКАЗ'!$D$10))</f>
        <v>0</v>
      </c>
      <c r="V371" s="106">
        <f t="shared" si="151"/>
        <v>0</v>
      </c>
      <c r="W371" s="106" t="e">
        <f>IF(EXACT(O371,Y371),M371,M371*(1-#REF!))</f>
        <v>#REF!</v>
      </c>
      <c r="X371" s="106" t="e">
        <f t="shared" si="152"/>
        <v>#REF!</v>
      </c>
      <c r="Y371" s="107" t="s">
        <v>72</v>
      </c>
      <c r="Z371" s="103">
        <f t="shared" si="148"/>
        <v>0</v>
      </c>
      <c r="AA371" s="103">
        <f t="shared" si="149"/>
        <v>0</v>
      </c>
      <c r="AB371" s="128" t="str">
        <f t="shared" si="153"/>
        <v/>
      </c>
      <c r="AC371" s="128" t="e">
        <f t="shared" si="154"/>
        <v>#REF!</v>
      </c>
    </row>
    <row r="372" spans="1:29" ht="50.1" customHeight="1">
      <c r="A372" s="169"/>
      <c r="B372" s="169"/>
      <c r="C372" s="172"/>
      <c r="D372" s="172"/>
      <c r="E372" s="131"/>
      <c r="F372" s="175"/>
      <c r="G372" s="178"/>
      <c r="H372" s="189"/>
      <c r="I372" s="163"/>
      <c r="J372" s="166"/>
      <c r="K372" s="62"/>
      <c r="L372" s="63"/>
      <c r="M372" s="63"/>
      <c r="N372" s="121"/>
      <c r="O372" s="127"/>
      <c r="P372" s="100"/>
      <c r="Q372" s="63">
        <f t="shared" si="150"/>
        <v>0</v>
      </c>
      <c r="R372" s="65"/>
      <c r="S372" s="67"/>
      <c r="T372" s="40"/>
      <c r="U372" s="106">
        <f>IF(EXACT(O372,Y372),M372,M372*(1-'Расчет ПРЕДЗАКАЗ'!$D$10))</f>
        <v>0</v>
      </c>
      <c r="V372" s="106">
        <f t="shared" si="151"/>
        <v>0</v>
      </c>
      <c r="W372" s="106" t="e">
        <f>IF(EXACT(O372,Y372),M372,M372*(1-#REF!))</f>
        <v>#REF!</v>
      </c>
      <c r="X372" s="106" t="e">
        <f t="shared" si="152"/>
        <v>#REF!</v>
      </c>
      <c r="Y372" s="107" t="s">
        <v>72</v>
      </c>
      <c r="Z372" s="103">
        <f t="shared" si="148"/>
        <v>0</v>
      </c>
      <c r="AA372" s="103">
        <f t="shared" si="149"/>
        <v>0</v>
      </c>
      <c r="AB372" s="128" t="str">
        <f t="shared" si="153"/>
        <v/>
      </c>
      <c r="AC372" s="128" t="e">
        <f t="shared" si="154"/>
        <v>#REF!</v>
      </c>
    </row>
    <row r="373" spans="1:29" ht="50.1" customHeight="1">
      <c r="A373" s="169"/>
      <c r="B373" s="169"/>
      <c r="C373" s="172"/>
      <c r="D373" s="172"/>
      <c r="E373" s="131"/>
      <c r="F373" s="175"/>
      <c r="G373" s="178"/>
      <c r="H373" s="189"/>
      <c r="I373" s="163"/>
      <c r="J373" s="166"/>
      <c r="K373" s="62"/>
      <c r="L373" s="63"/>
      <c r="M373" s="63"/>
      <c r="N373" s="121"/>
      <c r="O373" s="127"/>
      <c r="P373" s="100"/>
      <c r="Q373" s="63">
        <f t="shared" si="150"/>
        <v>0</v>
      </c>
      <c r="R373" s="65"/>
      <c r="S373" s="67"/>
      <c r="T373" s="40"/>
      <c r="U373" s="106">
        <f>IF(EXACT(O373,Y373),M373,M373*(1-'Расчет ПРЕДЗАКАЗ'!$D$10))</f>
        <v>0</v>
      </c>
      <c r="V373" s="106">
        <f t="shared" si="151"/>
        <v>0</v>
      </c>
      <c r="W373" s="106" t="e">
        <f>IF(EXACT(O373,Y373),M373,M373*(1-#REF!))</f>
        <v>#REF!</v>
      </c>
      <c r="X373" s="106" t="e">
        <f t="shared" si="152"/>
        <v>#REF!</v>
      </c>
      <c r="Y373" s="107" t="s">
        <v>72</v>
      </c>
      <c r="Z373" s="103">
        <f t="shared" si="148"/>
        <v>0</v>
      </c>
      <c r="AA373" s="103">
        <f t="shared" si="149"/>
        <v>0</v>
      </c>
      <c r="AB373" s="128" t="str">
        <f t="shared" si="153"/>
        <v/>
      </c>
      <c r="AC373" s="128" t="e">
        <f t="shared" si="154"/>
        <v>#REF!</v>
      </c>
    </row>
    <row r="374" spans="1:29" ht="50.1" customHeight="1">
      <c r="A374" s="170"/>
      <c r="B374" s="170"/>
      <c r="C374" s="173"/>
      <c r="D374" s="173"/>
      <c r="E374" s="132"/>
      <c r="F374" s="176"/>
      <c r="G374" s="179"/>
      <c r="H374" s="190"/>
      <c r="I374" s="164"/>
      <c r="J374" s="167"/>
      <c r="K374" s="62"/>
      <c r="L374" s="63"/>
      <c r="M374" s="63"/>
      <c r="N374" s="121"/>
      <c r="O374" s="127"/>
      <c r="P374" s="100"/>
      <c r="Q374" s="63">
        <f t="shared" si="150"/>
        <v>0</v>
      </c>
      <c r="R374" s="65"/>
      <c r="S374" s="64"/>
      <c r="T374" s="40"/>
      <c r="U374" s="106">
        <f>IF(EXACT(O374,Y374),M374,M374*(1-'Расчет ПРЕДЗАКАЗ'!$D$10))</f>
        <v>0</v>
      </c>
      <c r="V374" s="106">
        <f t="shared" si="151"/>
        <v>0</v>
      </c>
      <c r="W374" s="106" t="e">
        <f>IF(EXACT(O374,Y374),M374,M374*(1-#REF!))</f>
        <v>#REF!</v>
      </c>
      <c r="X374" s="106" t="e">
        <f t="shared" si="152"/>
        <v>#REF!</v>
      </c>
      <c r="Y374" s="107" t="s">
        <v>72</v>
      </c>
      <c r="Z374" s="103">
        <f t="shared" si="148"/>
        <v>0</v>
      </c>
      <c r="AA374" s="103">
        <f t="shared" si="149"/>
        <v>0</v>
      </c>
      <c r="AB374" s="128" t="str">
        <f t="shared" si="153"/>
        <v/>
      </c>
      <c r="AC374" s="128" t="e">
        <f t="shared" si="154"/>
        <v>#REF!</v>
      </c>
    </row>
    <row r="375" spans="1:29" ht="11.25" customHeight="1" thickBot="1"/>
    <row r="376" spans="1:29" ht="50.1" customHeight="1">
      <c r="A376" s="168">
        <v>75</v>
      </c>
      <c r="B376" s="168" t="s">
        <v>808</v>
      </c>
      <c r="C376" s="171" t="s">
        <v>809</v>
      </c>
      <c r="D376" s="171" t="s">
        <v>77</v>
      </c>
      <c r="E376" s="131"/>
      <c r="F376" s="193" t="s">
        <v>810</v>
      </c>
      <c r="G376" s="177" t="s">
        <v>535</v>
      </c>
      <c r="H376" s="162" t="s">
        <v>799</v>
      </c>
      <c r="I376" s="194" t="s">
        <v>811</v>
      </c>
      <c r="J376" s="165" t="s">
        <v>19</v>
      </c>
      <c r="K376" s="62" t="s">
        <v>82</v>
      </c>
      <c r="L376" s="63">
        <v>16200</v>
      </c>
      <c r="M376" s="63">
        <v>10120</v>
      </c>
      <c r="N376" s="142" t="s">
        <v>812</v>
      </c>
      <c r="O376" s="127" t="s">
        <v>72</v>
      </c>
      <c r="P376" s="100"/>
      <c r="Q376" s="63">
        <f>P376*M376</f>
        <v>0</v>
      </c>
      <c r="R376" s="64"/>
      <c r="S376" s="67">
        <v>172</v>
      </c>
      <c r="T376" s="46"/>
      <c r="U376" s="106">
        <f>IF(EXACT(O376,Y376),M376,M376*(1-'Расчет ПРЕДЗАКАЗ'!$D$10))</f>
        <v>10120</v>
      </c>
      <c r="V376" s="106">
        <f>P376*U376</f>
        <v>0</v>
      </c>
      <c r="W376" s="106">
        <f>IF(EXACT(O376,Y376),M376,M376*(1-#REF!))</f>
        <v>10120</v>
      </c>
      <c r="X376" s="106">
        <f>P376*W376</f>
        <v>0</v>
      </c>
      <c r="Y376" s="107" t="s">
        <v>72</v>
      </c>
      <c r="Z376" s="103">
        <f t="shared" ref="Z376:Z390" si="155">IF(EXACT(O376,Y376),Q376,0)</f>
        <v>0</v>
      </c>
      <c r="AA376" s="103">
        <f t="shared" ref="AA376:AA390" si="156">IF(Z376=0,Q376,0)</f>
        <v>0</v>
      </c>
      <c r="AB376" s="128">
        <f>IF(U376=0,"",L376/U376-1)</f>
        <v>0.60079051383399218</v>
      </c>
      <c r="AC376" s="128">
        <f>IF(W376=0,"",L376/W376-1)</f>
        <v>0.60079051383399218</v>
      </c>
    </row>
    <row r="377" spans="1:29" ht="50.1" customHeight="1">
      <c r="A377" s="169"/>
      <c r="B377" s="169"/>
      <c r="C377" s="172"/>
      <c r="D377" s="172"/>
      <c r="E377" s="131"/>
      <c r="F377" s="175"/>
      <c r="G377" s="178"/>
      <c r="H377" s="189"/>
      <c r="I377" s="163"/>
      <c r="J377" s="166"/>
      <c r="K377" s="62" t="s">
        <v>104</v>
      </c>
      <c r="L377" s="63">
        <v>16200</v>
      </c>
      <c r="M377" s="63">
        <v>10120</v>
      </c>
      <c r="N377" s="142" t="s">
        <v>813</v>
      </c>
      <c r="O377" s="127" t="s">
        <v>72</v>
      </c>
      <c r="P377" s="100"/>
      <c r="Q377" s="63">
        <f t="shared" ref="Q377:Q390" si="157">P377*M377</f>
        <v>0</v>
      </c>
      <c r="R377" s="64"/>
      <c r="S377" s="67">
        <v>244</v>
      </c>
      <c r="T377" s="46"/>
      <c r="U377" s="106">
        <f>IF(EXACT(O377,Y377),M377,M377*(1-'Расчет ПРЕДЗАКАЗ'!$D$10))</f>
        <v>10120</v>
      </c>
      <c r="V377" s="106">
        <f t="shared" ref="V377:V390" si="158">P377*U377</f>
        <v>0</v>
      </c>
      <c r="W377" s="106">
        <f>IF(EXACT(O377,Y377),M377,M377*(1-#REF!))</f>
        <v>10120</v>
      </c>
      <c r="X377" s="106">
        <f t="shared" ref="X377:X390" si="159">P377*W377</f>
        <v>0</v>
      </c>
      <c r="Y377" s="107" t="s">
        <v>72</v>
      </c>
      <c r="Z377" s="103">
        <f t="shared" si="155"/>
        <v>0</v>
      </c>
      <c r="AA377" s="103">
        <f t="shared" si="156"/>
        <v>0</v>
      </c>
      <c r="AB377" s="128">
        <f t="shared" ref="AB377:AB390" si="160">IF(U377=0,"",L377/U377-1)</f>
        <v>0.60079051383399218</v>
      </c>
      <c r="AC377" s="128">
        <f t="shared" ref="AC377:AC390" si="161">IF(W377=0,"",L377/W377-1)</f>
        <v>0.60079051383399218</v>
      </c>
    </row>
    <row r="378" spans="1:29" ht="50.1" customHeight="1">
      <c r="A378" s="169"/>
      <c r="B378" s="169"/>
      <c r="C378" s="172"/>
      <c r="D378" s="172"/>
      <c r="E378" s="131"/>
      <c r="F378" s="175"/>
      <c r="G378" s="178"/>
      <c r="H378" s="189"/>
      <c r="I378" s="163"/>
      <c r="J378" s="166"/>
      <c r="K378" s="62" t="s">
        <v>134</v>
      </c>
      <c r="L378" s="63">
        <v>16200</v>
      </c>
      <c r="M378" s="63">
        <v>10120</v>
      </c>
      <c r="N378" s="142" t="s">
        <v>814</v>
      </c>
      <c r="O378" s="127" t="s">
        <v>72</v>
      </c>
      <c r="P378" s="100"/>
      <c r="Q378" s="63">
        <f t="shared" si="157"/>
        <v>0</v>
      </c>
      <c r="R378" s="64"/>
      <c r="S378" s="67">
        <v>144</v>
      </c>
      <c r="T378" s="46"/>
      <c r="U378" s="106">
        <f>IF(EXACT(O378,Y378),M378,M378*(1-'Расчет ПРЕДЗАКАЗ'!$D$10))</f>
        <v>10120</v>
      </c>
      <c r="V378" s="106">
        <f t="shared" si="158"/>
        <v>0</v>
      </c>
      <c r="W378" s="106">
        <f>IF(EXACT(O378,Y378),M378,M378*(1-#REF!))</f>
        <v>10120</v>
      </c>
      <c r="X378" s="106">
        <f t="shared" si="159"/>
        <v>0</v>
      </c>
      <c r="Y378" s="107" t="s">
        <v>72</v>
      </c>
      <c r="Z378" s="103">
        <f t="shared" si="155"/>
        <v>0</v>
      </c>
      <c r="AA378" s="103">
        <f t="shared" si="156"/>
        <v>0</v>
      </c>
      <c r="AB378" s="128">
        <f t="shared" si="160"/>
        <v>0.60079051383399218</v>
      </c>
      <c r="AC378" s="128">
        <f t="shared" si="161"/>
        <v>0.60079051383399218</v>
      </c>
    </row>
    <row r="379" spans="1:29" ht="50.1" customHeight="1">
      <c r="A379" s="169"/>
      <c r="B379" s="169"/>
      <c r="C379" s="172"/>
      <c r="D379" s="172"/>
      <c r="E379" s="131"/>
      <c r="F379" s="175"/>
      <c r="G379" s="178"/>
      <c r="H379" s="189"/>
      <c r="I379" s="163"/>
      <c r="J379" s="166"/>
      <c r="K379" s="62" t="s">
        <v>84</v>
      </c>
      <c r="L379" s="63">
        <v>16200</v>
      </c>
      <c r="M379" s="63">
        <v>10120</v>
      </c>
      <c r="N379" s="142" t="s">
        <v>815</v>
      </c>
      <c r="O379" s="127" t="s">
        <v>72</v>
      </c>
      <c r="P379" s="100"/>
      <c r="Q379" s="63">
        <f t="shared" si="157"/>
        <v>0</v>
      </c>
      <c r="R379" s="64"/>
      <c r="S379" s="67">
        <v>182</v>
      </c>
      <c r="T379" s="46"/>
      <c r="U379" s="106">
        <f>IF(EXACT(O379,Y379),M379,M379*(1-'Расчет ПРЕДЗАКАЗ'!$D$10))</f>
        <v>10120</v>
      </c>
      <c r="V379" s="106">
        <f t="shared" si="158"/>
        <v>0</v>
      </c>
      <c r="W379" s="106">
        <f>IF(EXACT(O379,Y379),M379,M379*(1-#REF!))</f>
        <v>10120</v>
      </c>
      <c r="X379" s="106">
        <f t="shared" si="159"/>
        <v>0</v>
      </c>
      <c r="Y379" s="107" t="s">
        <v>72</v>
      </c>
      <c r="Z379" s="103">
        <f t="shared" si="155"/>
        <v>0</v>
      </c>
      <c r="AA379" s="103">
        <f t="shared" si="156"/>
        <v>0</v>
      </c>
      <c r="AB379" s="128">
        <f t="shared" si="160"/>
        <v>0.60079051383399218</v>
      </c>
      <c r="AC379" s="128">
        <f t="shared" si="161"/>
        <v>0.60079051383399218</v>
      </c>
    </row>
    <row r="380" spans="1:29" ht="50.1" customHeight="1">
      <c r="A380" s="169"/>
      <c r="B380" s="169"/>
      <c r="C380" s="172"/>
      <c r="D380" s="172"/>
      <c r="E380" s="131"/>
      <c r="F380" s="175"/>
      <c r="G380" s="178"/>
      <c r="H380" s="189"/>
      <c r="I380" s="163"/>
      <c r="J380" s="166"/>
      <c r="K380" s="62" t="s">
        <v>137</v>
      </c>
      <c r="L380" s="63">
        <v>16200</v>
      </c>
      <c r="M380" s="63">
        <v>10120</v>
      </c>
      <c r="N380" s="142" t="s">
        <v>816</v>
      </c>
      <c r="O380" s="127" t="s">
        <v>72</v>
      </c>
      <c r="P380" s="100"/>
      <c r="Q380" s="63">
        <f t="shared" si="157"/>
        <v>0</v>
      </c>
      <c r="R380" s="64"/>
      <c r="S380" s="67">
        <v>169</v>
      </c>
      <c r="T380" s="46"/>
      <c r="U380" s="106">
        <f>IF(EXACT(O380,Y380),M380,M380*(1-'Расчет ПРЕДЗАКАЗ'!$D$10))</f>
        <v>10120</v>
      </c>
      <c r="V380" s="106">
        <f t="shared" si="158"/>
        <v>0</v>
      </c>
      <c r="W380" s="106">
        <f>IF(EXACT(O380,Y380),M380,M380*(1-#REF!))</f>
        <v>10120</v>
      </c>
      <c r="X380" s="106">
        <f t="shared" si="159"/>
        <v>0</v>
      </c>
      <c r="Y380" s="107" t="s">
        <v>72</v>
      </c>
      <c r="Z380" s="103">
        <f t="shared" si="155"/>
        <v>0</v>
      </c>
      <c r="AA380" s="103">
        <f t="shared" si="156"/>
        <v>0</v>
      </c>
      <c r="AB380" s="128">
        <f t="shared" si="160"/>
        <v>0.60079051383399218</v>
      </c>
      <c r="AC380" s="128">
        <f t="shared" si="161"/>
        <v>0.60079051383399218</v>
      </c>
    </row>
    <row r="381" spans="1:29" ht="50.1" customHeight="1">
      <c r="A381" s="169"/>
      <c r="B381" s="169"/>
      <c r="C381" s="172"/>
      <c r="D381" s="172"/>
      <c r="E381" s="131"/>
      <c r="F381" s="175"/>
      <c r="G381" s="178"/>
      <c r="H381" s="189"/>
      <c r="I381" s="163"/>
      <c r="J381" s="166"/>
      <c r="K381" s="62" t="s">
        <v>86</v>
      </c>
      <c r="L381" s="63">
        <v>16200</v>
      </c>
      <c r="M381" s="63">
        <v>10120</v>
      </c>
      <c r="N381" s="142" t="s">
        <v>817</v>
      </c>
      <c r="O381" s="127" t="s">
        <v>72</v>
      </c>
      <c r="P381" s="100"/>
      <c r="Q381" s="63">
        <f t="shared" si="157"/>
        <v>0</v>
      </c>
      <c r="R381" s="64"/>
      <c r="S381" s="67">
        <v>63</v>
      </c>
      <c r="T381" s="46"/>
      <c r="U381" s="106">
        <f>IF(EXACT(O381,Y381),M381,M381*(1-'Расчет ПРЕДЗАКАЗ'!$D$10))</f>
        <v>10120</v>
      </c>
      <c r="V381" s="106">
        <f t="shared" si="158"/>
        <v>0</v>
      </c>
      <c r="W381" s="106">
        <f>IF(EXACT(O381,Y381),M381,M381*(1-#REF!))</f>
        <v>10120</v>
      </c>
      <c r="X381" s="106">
        <f t="shared" si="159"/>
        <v>0</v>
      </c>
      <c r="Y381" s="107" t="s">
        <v>72</v>
      </c>
      <c r="Z381" s="103">
        <f t="shared" si="155"/>
        <v>0</v>
      </c>
      <c r="AA381" s="103">
        <f t="shared" si="156"/>
        <v>0</v>
      </c>
      <c r="AB381" s="128">
        <f t="shared" si="160"/>
        <v>0.60079051383399218</v>
      </c>
      <c r="AC381" s="128">
        <f t="shared" si="161"/>
        <v>0.60079051383399218</v>
      </c>
    </row>
    <row r="382" spans="1:29" ht="50.1" customHeight="1">
      <c r="A382" s="169"/>
      <c r="B382" s="169"/>
      <c r="C382" s="172"/>
      <c r="D382" s="172"/>
      <c r="E382" s="131"/>
      <c r="F382" s="175"/>
      <c r="G382" s="178"/>
      <c r="H382" s="189"/>
      <c r="I382" s="163"/>
      <c r="J382" s="166"/>
      <c r="K382" s="62" t="s">
        <v>88</v>
      </c>
      <c r="L382" s="63">
        <v>16200</v>
      </c>
      <c r="M382" s="63">
        <v>10120</v>
      </c>
      <c r="N382" s="142" t="s">
        <v>818</v>
      </c>
      <c r="O382" s="127" t="s">
        <v>72</v>
      </c>
      <c r="P382" s="100"/>
      <c r="Q382" s="63">
        <f t="shared" si="157"/>
        <v>0</v>
      </c>
      <c r="R382" s="64"/>
      <c r="S382" s="67">
        <v>62</v>
      </c>
      <c r="T382" s="46"/>
      <c r="U382" s="106">
        <f>IF(EXACT(O382,Y382),M382,M382*(1-'Расчет ПРЕДЗАКАЗ'!$D$10))</f>
        <v>10120</v>
      </c>
      <c r="V382" s="106">
        <f t="shared" si="158"/>
        <v>0</v>
      </c>
      <c r="W382" s="106">
        <f>IF(EXACT(O382,Y382),M382,M382*(1-#REF!))</f>
        <v>10120</v>
      </c>
      <c r="X382" s="106">
        <f t="shared" si="159"/>
        <v>0</v>
      </c>
      <c r="Y382" s="107" t="s">
        <v>72</v>
      </c>
      <c r="Z382" s="103">
        <f t="shared" si="155"/>
        <v>0</v>
      </c>
      <c r="AA382" s="103">
        <f t="shared" si="156"/>
        <v>0</v>
      </c>
      <c r="AB382" s="128">
        <f t="shared" si="160"/>
        <v>0.60079051383399218</v>
      </c>
      <c r="AC382" s="128">
        <f t="shared" si="161"/>
        <v>0.60079051383399218</v>
      </c>
    </row>
    <row r="383" spans="1:29" ht="50.1" customHeight="1">
      <c r="A383" s="169"/>
      <c r="B383" s="169"/>
      <c r="C383" s="172"/>
      <c r="D383" s="172"/>
      <c r="E383" s="131"/>
      <c r="F383" s="175"/>
      <c r="G383" s="178"/>
      <c r="H383" s="189"/>
      <c r="I383" s="163"/>
      <c r="J383" s="166"/>
      <c r="K383" s="62" t="s">
        <v>109</v>
      </c>
      <c r="L383" s="63">
        <v>16200</v>
      </c>
      <c r="M383" s="63">
        <v>10120</v>
      </c>
      <c r="N383" s="142" t="s">
        <v>819</v>
      </c>
      <c r="O383" s="127" t="s">
        <v>72</v>
      </c>
      <c r="P383" s="100"/>
      <c r="Q383" s="63">
        <f t="shared" si="157"/>
        <v>0</v>
      </c>
      <c r="R383" s="64"/>
      <c r="S383" s="67">
        <v>28</v>
      </c>
      <c r="T383" s="46"/>
      <c r="U383" s="106">
        <f>IF(EXACT(O383,Y383),M383,M383*(1-'Расчет ПРЕДЗАКАЗ'!$D$10))</f>
        <v>10120</v>
      </c>
      <c r="V383" s="106">
        <f t="shared" si="158"/>
        <v>0</v>
      </c>
      <c r="W383" s="106">
        <f>IF(EXACT(O383,Y383),M383,M383*(1-#REF!))</f>
        <v>10120</v>
      </c>
      <c r="X383" s="106">
        <f t="shared" si="159"/>
        <v>0</v>
      </c>
      <c r="Y383" s="107" t="s">
        <v>72</v>
      </c>
      <c r="Z383" s="103">
        <f t="shared" si="155"/>
        <v>0</v>
      </c>
      <c r="AA383" s="103">
        <f t="shared" si="156"/>
        <v>0</v>
      </c>
      <c r="AB383" s="128">
        <f t="shared" si="160"/>
        <v>0.60079051383399218</v>
      </c>
      <c r="AC383" s="128">
        <f t="shared" si="161"/>
        <v>0.60079051383399218</v>
      </c>
    </row>
    <row r="384" spans="1:29" ht="50.1" customHeight="1">
      <c r="A384" s="169"/>
      <c r="B384" s="169"/>
      <c r="C384" s="172"/>
      <c r="D384" s="172"/>
      <c r="E384" s="131"/>
      <c r="F384" s="175"/>
      <c r="G384" s="178"/>
      <c r="H384" s="189"/>
      <c r="I384" s="163"/>
      <c r="J384" s="166"/>
      <c r="K384" s="62" t="s">
        <v>142</v>
      </c>
      <c r="L384" s="63">
        <v>16200</v>
      </c>
      <c r="M384" s="63">
        <v>10120</v>
      </c>
      <c r="N384" s="142" t="s">
        <v>820</v>
      </c>
      <c r="O384" s="127" t="s">
        <v>72</v>
      </c>
      <c r="P384" s="100"/>
      <c r="Q384" s="63">
        <f t="shared" si="157"/>
        <v>0</v>
      </c>
      <c r="R384" s="64"/>
      <c r="S384" s="67">
        <v>50</v>
      </c>
      <c r="T384" s="46"/>
      <c r="U384" s="106">
        <f>IF(EXACT(O384,Y384),M384,M384*(1-'Расчет ПРЕДЗАКАЗ'!$D$10))</f>
        <v>10120</v>
      </c>
      <c r="V384" s="106">
        <f t="shared" si="158"/>
        <v>0</v>
      </c>
      <c r="W384" s="106">
        <f>IF(EXACT(O384,Y384),M384,M384*(1-#REF!))</f>
        <v>10120</v>
      </c>
      <c r="X384" s="106">
        <f t="shared" si="159"/>
        <v>0</v>
      </c>
      <c r="Y384" s="107" t="s">
        <v>72</v>
      </c>
      <c r="Z384" s="103">
        <f t="shared" si="155"/>
        <v>0</v>
      </c>
      <c r="AA384" s="103">
        <f t="shared" si="156"/>
        <v>0</v>
      </c>
      <c r="AB384" s="128">
        <f t="shared" si="160"/>
        <v>0.60079051383399218</v>
      </c>
      <c r="AC384" s="128">
        <f t="shared" si="161"/>
        <v>0.60079051383399218</v>
      </c>
    </row>
    <row r="385" spans="1:29" ht="50.1" customHeight="1">
      <c r="A385" s="169"/>
      <c r="B385" s="169"/>
      <c r="C385" s="172"/>
      <c r="D385" s="172"/>
      <c r="E385" s="131"/>
      <c r="F385" s="175"/>
      <c r="G385" s="178"/>
      <c r="H385" s="189"/>
      <c r="I385" s="163"/>
      <c r="J385" s="166"/>
      <c r="K385" s="62"/>
      <c r="L385" s="63"/>
      <c r="M385" s="63"/>
      <c r="N385" s="121"/>
      <c r="O385" s="127"/>
      <c r="P385" s="100"/>
      <c r="Q385" s="63">
        <f t="shared" si="157"/>
        <v>0</v>
      </c>
      <c r="R385" s="65"/>
      <c r="S385" s="67"/>
      <c r="T385" s="40"/>
      <c r="U385" s="106">
        <f>IF(EXACT(O385,Y385),M385,M385*(1-'Расчет ПРЕДЗАКАЗ'!$D$10))</f>
        <v>0</v>
      </c>
      <c r="V385" s="106">
        <f t="shared" si="158"/>
        <v>0</v>
      </c>
      <c r="W385" s="106" t="e">
        <f>IF(EXACT(O385,Y385),M385,M385*(1-#REF!))</f>
        <v>#REF!</v>
      </c>
      <c r="X385" s="106" t="e">
        <f t="shared" si="159"/>
        <v>#REF!</v>
      </c>
      <c r="Y385" s="107" t="s">
        <v>72</v>
      </c>
      <c r="Z385" s="103">
        <f t="shared" si="155"/>
        <v>0</v>
      </c>
      <c r="AA385" s="103">
        <f t="shared" si="156"/>
        <v>0</v>
      </c>
      <c r="AB385" s="128" t="str">
        <f t="shared" si="160"/>
        <v/>
      </c>
      <c r="AC385" s="128" t="e">
        <f t="shared" si="161"/>
        <v>#REF!</v>
      </c>
    </row>
    <row r="386" spans="1:29" ht="50.1" customHeight="1">
      <c r="A386" s="169"/>
      <c r="B386" s="169"/>
      <c r="C386" s="172"/>
      <c r="D386" s="172"/>
      <c r="E386" s="131"/>
      <c r="F386" s="175"/>
      <c r="G386" s="178"/>
      <c r="H386" s="189"/>
      <c r="I386" s="163"/>
      <c r="J386" s="166"/>
      <c r="K386" s="62"/>
      <c r="L386" s="63"/>
      <c r="M386" s="63"/>
      <c r="N386" s="121"/>
      <c r="O386" s="127"/>
      <c r="P386" s="100"/>
      <c r="Q386" s="63">
        <f t="shared" si="157"/>
        <v>0</v>
      </c>
      <c r="R386" s="65"/>
      <c r="S386" s="67"/>
      <c r="T386" s="40"/>
      <c r="U386" s="106">
        <f>IF(EXACT(O386,Y386),M386,M386*(1-'Расчет ПРЕДЗАКАЗ'!$D$10))</f>
        <v>0</v>
      </c>
      <c r="V386" s="106">
        <f t="shared" si="158"/>
        <v>0</v>
      </c>
      <c r="W386" s="106" t="e">
        <f>IF(EXACT(O386,Y386),M386,M386*(1-#REF!))</f>
        <v>#REF!</v>
      </c>
      <c r="X386" s="106" t="e">
        <f t="shared" si="159"/>
        <v>#REF!</v>
      </c>
      <c r="Y386" s="107" t="s">
        <v>72</v>
      </c>
      <c r="Z386" s="103">
        <f t="shared" si="155"/>
        <v>0</v>
      </c>
      <c r="AA386" s="103">
        <f t="shared" si="156"/>
        <v>0</v>
      </c>
      <c r="AB386" s="128" t="str">
        <f t="shared" si="160"/>
        <v/>
      </c>
      <c r="AC386" s="128" t="e">
        <f t="shared" si="161"/>
        <v>#REF!</v>
      </c>
    </row>
    <row r="387" spans="1:29" ht="50.1" customHeight="1">
      <c r="A387" s="169"/>
      <c r="B387" s="169"/>
      <c r="C387" s="172"/>
      <c r="D387" s="172"/>
      <c r="E387" s="131"/>
      <c r="F387" s="175"/>
      <c r="G387" s="178"/>
      <c r="H387" s="189"/>
      <c r="I387" s="163"/>
      <c r="J387" s="166"/>
      <c r="K387" s="62"/>
      <c r="L387" s="63"/>
      <c r="M387" s="63"/>
      <c r="N387" s="121"/>
      <c r="O387" s="127"/>
      <c r="P387" s="100"/>
      <c r="Q387" s="63">
        <f t="shared" si="157"/>
        <v>0</v>
      </c>
      <c r="R387" s="65"/>
      <c r="S387" s="67"/>
      <c r="T387" s="40"/>
      <c r="U387" s="106">
        <f>IF(EXACT(O387,Y387),M387,M387*(1-'Расчет ПРЕДЗАКАЗ'!$D$10))</f>
        <v>0</v>
      </c>
      <c r="V387" s="106">
        <f t="shared" si="158"/>
        <v>0</v>
      </c>
      <c r="W387" s="106" t="e">
        <f>IF(EXACT(O387,Y387),M387,M387*(1-#REF!))</f>
        <v>#REF!</v>
      </c>
      <c r="X387" s="106" t="e">
        <f t="shared" si="159"/>
        <v>#REF!</v>
      </c>
      <c r="Y387" s="107" t="s">
        <v>72</v>
      </c>
      <c r="Z387" s="103">
        <f t="shared" si="155"/>
        <v>0</v>
      </c>
      <c r="AA387" s="103">
        <f t="shared" si="156"/>
        <v>0</v>
      </c>
      <c r="AB387" s="128" t="str">
        <f t="shared" si="160"/>
        <v/>
      </c>
      <c r="AC387" s="128" t="e">
        <f t="shared" si="161"/>
        <v>#REF!</v>
      </c>
    </row>
    <row r="388" spans="1:29" ht="50.1" customHeight="1">
      <c r="A388" s="169"/>
      <c r="B388" s="169"/>
      <c r="C388" s="172"/>
      <c r="D388" s="172"/>
      <c r="E388" s="131"/>
      <c r="F388" s="175"/>
      <c r="G388" s="178"/>
      <c r="H388" s="189"/>
      <c r="I388" s="163"/>
      <c r="J388" s="166"/>
      <c r="K388" s="62"/>
      <c r="L388" s="63"/>
      <c r="M388" s="63"/>
      <c r="N388" s="121"/>
      <c r="O388" s="127"/>
      <c r="P388" s="100"/>
      <c r="Q388" s="63">
        <f t="shared" si="157"/>
        <v>0</v>
      </c>
      <c r="R388" s="65"/>
      <c r="S388" s="67"/>
      <c r="T388" s="40"/>
      <c r="U388" s="106">
        <f>IF(EXACT(O388,Y388),M388,M388*(1-'Расчет ПРЕДЗАКАЗ'!$D$10))</f>
        <v>0</v>
      </c>
      <c r="V388" s="106">
        <f t="shared" si="158"/>
        <v>0</v>
      </c>
      <c r="W388" s="106" t="e">
        <f>IF(EXACT(O388,Y388),M388,M388*(1-#REF!))</f>
        <v>#REF!</v>
      </c>
      <c r="X388" s="106" t="e">
        <f t="shared" si="159"/>
        <v>#REF!</v>
      </c>
      <c r="Y388" s="107" t="s">
        <v>72</v>
      </c>
      <c r="Z388" s="103">
        <f t="shared" si="155"/>
        <v>0</v>
      </c>
      <c r="AA388" s="103">
        <f t="shared" si="156"/>
        <v>0</v>
      </c>
      <c r="AB388" s="128" t="str">
        <f t="shared" si="160"/>
        <v/>
      </c>
      <c r="AC388" s="128" t="e">
        <f t="shared" si="161"/>
        <v>#REF!</v>
      </c>
    </row>
    <row r="389" spans="1:29" ht="50.1" customHeight="1">
      <c r="A389" s="169"/>
      <c r="B389" s="169"/>
      <c r="C389" s="172"/>
      <c r="D389" s="172"/>
      <c r="E389" s="131"/>
      <c r="F389" s="175"/>
      <c r="G389" s="178"/>
      <c r="H389" s="189"/>
      <c r="I389" s="163"/>
      <c r="J389" s="166"/>
      <c r="K389" s="62"/>
      <c r="L389" s="63"/>
      <c r="M389" s="63"/>
      <c r="N389" s="121"/>
      <c r="O389" s="127"/>
      <c r="P389" s="100"/>
      <c r="Q389" s="63">
        <f t="shared" si="157"/>
        <v>0</v>
      </c>
      <c r="R389" s="65"/>
      <c r="S389" s="67"/>
      <c r="T389" s="40"/>
      <c r="U389" s="106">
        <f>IF(EXACT(O389,Y389),M389,M389*(1-'Расчет ПРЕДЗАКАЗ'!$D$10))</f>
        <v>0</v>
      </c>
      <c r="V389" s="106">
        <f t="shared" si="158"/>
        <v>0</v>
      </c>
      <c r="W389" s="106" t="e">
        <f>IF(EXACT(O389,Y389),M389,M389*(1-#REF!))</f>
        <v>#REF!</v>
      </c>
      <c r="X389" s="106" t="e">
        <f t="shared" si="159"/>
        <v>#REF!</v>
      </c>
      <c r="Y389" s="107" t="s">
        <v>72</v>
      </c>
      <c r="Z389" s="103">
        <f t="shared" si="155"/>
        <v>0</v>
      </c>
      <c r="AA389" s="103">
        <f t="shared" si="156"/>
        <v>0</v>
      </c>
      <c r="AB389" s="128" t="str">
        <f t="shared" si="160"/>
        <v/>
      </c>
      <c r="AC389" s="128" t="e">
        <f t="shared" si="161"/>
        <v>#REF!</v>
      </c>
    </row>
    <row r="390" spans="1:29" ht="50.1" customHeight="1">
      <c r="A390" s="170"/>
      <c r="B390" s="170"/>
      <c r="C390" s="173"/>
      <c r="D390" s="173"/>
      <c r="E390" s="132"/>
      <c r="F390" s="176"/>
      <c r="G390" s="179"/>
      <c r="H390" s="190"/>
      <c r="I390" s="164"/>
      <c r="J390" s="167"/>
      <c r="K390" s="62"/>
      <c r="L390" s="63"/>
      <c r="M390" s="63"/>
      <c r="N390" s="121"/>
      <c r="O390" s="127"/>
      <c r="P390" s="100"/>
      <c r="Q390" s="63">
        <f t="shared" si="157"/>
        <v>0</v>
      </c>
      <c r="R390" s="65"/>
      <c r="S390" s="64"/>
      <c r="T390" s="40"/>
      <c r="U390" s="106">
        <f>IF(EXACT(O390,Y390),M390,M390*(1-'Расчет ПРЕДЗАКАЗ'!$D$10))</f>
        <v>0</v>
      </c>
      <c r="V390" s="106">
        <f t="shared" si="158"/>
        <v>0</v>
      </c>
      <c r="W390" s="106" t="e">
        <f>IF(EXACT(O390,Y390),M390,M390*(1-#REF!))</f>
        <v>#REF!</v>
      </c>
      <c r="X390" s="106" t="e">
        <f t="shared" si="159"/>
        <v>#REF!</v>
      </c>
      <c r="Y390" s="107" t="s">
        <v>72</v>
      </c>
      <c r="Z390" s="103">
        <f t="shared" si="155"/>
        <v>0</v>
      </c>
      <c r="AA390" s="103">
        <f t="shared" si="156"/>
        <v>0</v>
      </c>
      <c r="AB390" s="128" t="str">
        <f t="shared" si="160"/>
        <v/>
      </c>
      <c r="AC390" s="128" t="e">
        <f t="shared" si="161"/>
        <v>#REF!</v>
      </c>
    </row>
    <row r="391" spans="1:29" ht="11.25" customHeight="1" thickBot="1"/>
    <row r="392" spans="1:29" ht="50.1" customHeight="1">
      <c r="A392" s="168">
        <v>76</v>
      </c>
      <c r="B392" s="168" t="s">
        <v>821</v>
      </c>
      <c r="C392" s="171" t="s">
        <v>822</v>
      </c>
      <c r="D392" s="171" t="s">
        <v>77</v>
      </c>
      <c r="E392" s="131"/>
      <c r="F392" s="193" t="s">
        <v>823</v>
      </c>
      <c r="G392" s="177" t="s">
        <v>649</v>
      </c>
      <c r="H392" s="162" t="s">
        <v>824</v>
      </c>
      <c r="I392" s="194" t="s">
        <v>825</v>
      </c>
      <c r="J392" s="165" t="s">
        <v>19</v>
      </c>
      <c r="K392" s="62" t="s">
        <v>82</v>
      </c>
      <c r="L392" s="63">
        <v>17040</v>
      </c>
      <c r="M392" s="63">
        <v>10650</v>
      </c>
      <c r="N392" s="142" t="s">
        <v>826</v>
      </c>
      <c r="O392" s="127" t="s">
        <v>72</v>
      </c>
      <c r="P392" s="100"/>
      <c r="Q392" s="63">
        <f>P392*M392</f>
        <v>0</v>
      </c>
      <c r="R392" s="64"/>
      <c r="S392" s="67">
        <v>54</v>
      </c>
      <c r="T392" s="46"/>
      <c r="U392" s="106">
        <f>IF(EXACT(O392,Y392),M392,M392*(1-'Расчет ПРЕДЗАКАЗ'!$D$10))</f>
        <v>10650</v>
      </c>
      <c r="V392" s="106">
        <f>P392*U392</f>
        <v>0</v>
      </c>
      <c r="W392" s="106">
        <f>IF(EXACT(O392,Y392),M392,M392*(1-#REF!))</f>
        <v>10650</v>
      </c>
      <c r="X392" s="106">
        <f>P392*W392</f>
        <v>0</v>
      </c>
      <c r="Y392" s="107" t="s">
        <v>72</v>
      </c>
      <c r="Z392" s="103">
        <f t="shared" ref="Z392:Z406" si="162">IF(EXACT(O392,Y392),Q392,0)</f>
        <v>0</v>
      </c>
      <c r="AA392" s="103">
        <f t="shared" ref="AA392:AA406" si="163">IF(Z392=0,Q392,0)</f>
        <v>0</v>
      </c>
      <c r="AB392" s="128">
        <f>IF(U392=0,"",L392/U392-1)</f>
        <v>0.60000000000000009</v>
      </c>
      <c r="AC392" s="128">
        <f>IF(W392=0,"",L392/W392-1)</f>
        <v>0.60000000000000009</v>
      </c>
    </row>
    <row r="393" spans="1:29" ht="50.1" customHeight="1">
      <c r="A393" s="169"/>
      <c r="B393" s="169"/>
      <c r="C393" s="172"/>
      <c r="D393" s="172"/>
      <c r="E393" s="131"/>
      <c r="F393" s="175"/>
      <c r="G393" s="178"/>
      <c r="H393" s="189"/>
      <c r="I393" s="163"/>
      <c r="J393" s="166"/>
      <c r="K393" s="62" t="s">
        <v>104</v>
      </c>
      <c r="L393" s="63">
        <v>17040</v>
      </c>
      <c r="M393" s="63">
        <v>10650</v>
      </c>
      <c r="N393" s="142" t="s">
        <v>827</v>
      </c>
      <c r="O393" s="127" t="s">
        <v>72</v>
      </c>
      <c r="P393" s="100"/>
      <c r="Q393" s="63">
        <f t="shared" ref="Q393:Q406" si="164">P393*M393</f>
        <v>0</v>
      </c>
      <c r="R393" s="64"/>
      <c r="S393" s="67">
        <v>72</v>
      </c>
      <c r="T393" s="46"/>
      <c r="U393" s="106">
        <f>IF(EXACT(O393,Y393),M393,M393*(1-'Расчет ПРЕДЗАКАЗ'!$D$10))</f>
        <v>10650</v>
      </c>
      <c r="V393" s="106">
        <f t="shared" ref="V393:V406" si="165">P393*U393</f>
        <v>0</v>
      </c>
      <c r="W393" s="106">
        <f>IF(EXACT(O393,Y393),M393,M393*(1-#REF!))</f>
        <v>10650</v>
      </c>
      <c r="X393" s="106">
        <f t="shared" ref="X393:X406" si="166">P393*W393</f>
        <v>0</v>
      </c>
      <c r="Y393" s="107" t="s">
        <v>72</v>
      </c>
      <c r="Z393" s="103">
        <f t="shared" si="162"/>
        <v>0</v>
      </c>
      <c r="AA393" s="103">
        <f t="shared" si="163"/>
        <v>0</v>
      </c>
      <c r="AB393" s="128">
        <f t="shared" ref="AB393:AB406" si="167">IF(U393=0,"",L393/U393-1)</f>
        <v>0.60000000000000009</v>
      </c>
      <c r="AC393" s="128">
        <f t="shared" ref="AC393:AC406" si="168">IF(W393=0,"",L393/W393-1)</f>
        <v>0.60000000000000009</v>
      </c>
    </row>
    <row r="394" spans="1:29" ht="50.1" customHeight="1">
      <c r="A394" s="169"/>
      <c r="B394" s="169"/>
      <c r="C394" s="172"/>
      <c r="D394" s="172"/>
      <c r="E394" s="131"/>
      <c r="F394" s="175"/>
      <c r="G394" s="178"/>
      <c r="H394" s="189"/>
      <c r="I394" s="163"/>
      <c r="J394" s="166"/>
      <c r="K394" s="62" t="s">
        <v>134</v>
      </c>
      <c r="L394" s="63">
        <v>17040</v>
      </c>
      <c r="M394" s="63">
        <v>10650</v>
      </c>
      <c r="N394" s="142" t="s">
        <v>828</v>
      </c>
      <c r="O394" s="127" t="s">
        <v>72</v>
      </c>
      <c r="P394" s="100"/>
      <c r="Q394" s="63">
        <f t="shared" si="164"/>
        <v>0</v>
      </c>
      <c r="R394" s="64"/>
      <c r="S394" s="67">
        <v>30</v>
      </c>
      <c r="T394" s="46"/>
      <c r="U394" s="106">
        <f>IF(EXACT(O394,Y394),M394,M394*(1-'Расчет ПРЕДЗАКАЗ'!$D$10))</f>
        <v>10650</v>
      </c>
      <c r="V394" s="106">
        <f t="shared" si="165"/>
        <v>0</v>
      </c>
      <c r="W394" s="106">
        <f>IF(EXACT(O394,Y394),M394,M394*(1-#REF!))</f>
        <v>10650</v>
      </c>
      <c r="X394" s="106">
        <f t="shared" si="166"/>
        <v>0</v>
      </c>
      <c r="Y394" s="107" t="s">
        <v>72</v>
      </c>
      <c r="Z394" s="103">
        <f t="shared" si="162"/>
        <v>0</v>
      </c>
      <c r="AA394" s="103">
        <f t="shared" si="163"/>
        <v>0</v>
      </c>
      <c r="AB394" s="128">
        <f t="shared" si="167"/>
        <v>0.60000000000000009</v>
      </c>
      <c r="AC394" s="128">
        <f t="shared" si="168"/>
        <v>0.60000000000000009</v>
      </c>
    </row>
    <row r="395" spans="1:29" ht="50.1" customHeight="1">
      <c r="A395" s="169"/>
      <c r="B395" s="169"/>
      <c r="C395" s="172"/>
      <c r="D395" s="172"/>
      <c r="E395" s="131"/>
      <c r="F395" s="175"/>
      <c r="G395" s="178"/>
      <c r="H395" s="189"/>
      <c r="I395" s="163"/>
      <c r="J395" s="166"/>
      <c r="K395" s="62" t="s">
        <v>84</v>
      </c>
      <c r="L395" s="63">
        <v>17040</v>
      </c>
      <c r="M395" s="63">
        <v>10650</v>
      </c>
      <c r="N395" s="142" t="s">
        <v>829</v>
      </c>
      <c r="O395" s="127" t="s">
        <v>72</v>
      </c>
      <c r="P395" s="100"/>
      <c r="Q395" s="63">
        <f t="shared" si="164"/>
        <v>0</v>
      </c>
      <c r="R395" s="64"/>
      <c r="S395" s="67">
        <v>8</v>
      </c>
      <c r="T395" s="46"/>
      <c r="U395" s="106">
        <f>IF(EXACT(O395,Y395),M395,M395*(1-'Расчет ПРЕДЗАКАЗ'!$D$10))</f>
        <v>10650</v>
      </c>
      <c r="V395" s="106">
        <f t="shared" si="165"/>
        <v>0</v>
      </c>
      <c r="W395" s="106">
        <f>IF(EXACT(O395,Y395),M395,M395*(1-#REF!))</f>
        <v>10650</v>
      </c>
      <c r="X395" s="106">
        <f t="shared" si="166"/>
        <v>0</v>
      </c>
      <c r="Y395" s="107" t="s">
        <v>72</v>
      </c>
      <c r="Z395" s="103">
        <f t="shared" si="162"/>
        <v>0</v>
      </c>
      <c r="AA395" s="103">
        <f t="shared" si="163"/>
        <v>0</v>
      </c>
      <c r="AB395" s="128">
        <f t="shared" si="167"/>
        <v>0.60000000000000009</v>
      </c>
      <c r="AC395" s="128">
        <f t="shared" si="168"/>
        <v>0.60000000000000009</v>
      </c>
    </row>
    <row r="396" spans="1:29" ht="50.1" customHeight="1">
      <c r="A396" s="169"/>
      <c r="B396" s="169"/>
      <c r="C396" s="172"/>
      <c r="D396" s="172"/>
      <c r="E396" s="131"/>
      <c r="F396" s="175"/>
      <c r="G396" s="178"/>
      <c r="H396" s="189"/>
      <c r="I396" s="163"/>
      <c r="J396" s="166"/>
      <c r="K396" s="62" t="s">
        <v>137</v>
      </c>
      <c r="L396" s="63">
        <v>17040</v>
      </c>
      <c r="M396" s="63">
        <v>10650</v>
      </c>
      <c r="N396" s="142" t="s">
        <v>830</v>
      </c>
      <c r="O396" s="127" t="s">
        <v>72</v>
      </c>
      <c r="P396" s="100"/>
      <c r="Q396" s="63">
        <f t="shared" si="164"/>
        <v>0</v>
      </c>
      <c r="R396" s="64"/>
      <c r="S396" s="67">
        <v>22</v>
      </c>
      <c r="T396" s="46"/>
      <c r="U396" s="106">
        <f>IF(EXACT(O396,Y396),M396,M396*(1-'Расчет ПРЕДЗАКАЗ'!$D$10))</f>
        <v>10650</v>
      </c>
      <c r="V396" s="106">
        <f t="shared" si="165"/>
        <v>0</v>
      </c>
      <c r="W396" s="106">
        <f>IF(EXACT(O396,Y396),M396,M396*(1-#REF!))</f>
        <v>10650</v>
      </c>
      <c r="X396" s="106">
        <f t="shared" si="166"/>
        <v>0</v>
      </c>
      <c r="Y396" s="107" t="s">
        <v>72</v>
      </c>
      <c r="Z396" s="103">
        <f t="shared" si="162"/>
        <v>0</v>
      </c>
      <c r="AA396" s="103">
        <f t="shared" si="163"/>
        <v>0</v>
      </c>
      <c r="AB396" s="128">
        <f t="shared" si="167"/>
        <v>0.60000000000000009</v>
      </c>
      <c r="AC396" s="128">
        <f t="shared" si="168"/>
        <v>0.60000000000000009</v>
      </c>
    </row>
    <row r="397" spans="1:29" ht="50.1" customHeight="1">
      <c r="A397" s="169"/>
      <c r="B397" s="169"/>
      <c r="C397" s="172"/>
      <c r="D397" s="172"/>
      <c r="E397" s="131"/>
      <c r="F397" s="175"/>
      <c r="G397" s="178"/>
      <c r="H397" s="189"/>
      <c r="I397" s="163"/>
      <c r="J397" s="166"/>
      <c r="K397" s="62"/>
      <c r="L397" s="63"/>
      <c r="M397" s="63"/>
      <c r="N397" s="142"/>
      <c r="O397" s="127"/>
      <c r="P397" s="100"/>
      <c r="Q397" s="63">
        <f t="shared" si="164"/>
        <v>0</v>
      </c>
      <c r="R397" s="64"/>
      <c r="S397" s="67"/>
      <c r="T397" s="46"/>
      <c r="U397" s="106">
        <f>IF(EXACT(O397,Y397),M397,M397*(1-'Расчет ПРЕДЗАКАЗ'!$D$10))</f>
        <v>0</v>
      </c>
      <c r="V397" s="106">
        <f t="shared" si="165"/>
        <v>0</v>
      </c>
      <c r="W397" s="106" t="e">
        <f>IF(EXACT(O397,Y397),M397,M397*(1-#REF!))</f>
        <v>#REF!</v>
      </c>
      <c r="X397" s="106" t="e">
        <f t="shared" si="166"/>
        <v>#REF!</v>
      </c>
      <c r="Y397" s="107" t="s">
        <v>72</v>
      </c>
      <c r="Z397" s="103">
        <f t="shared" si="162"/>
        <v>0</v>
      </c>
      <c r="AA397" s="103">
        <f t="shared" si="163"/>
        <v>0</v>
      </c>
      <c r="AB397" s="128" t="str">
        <f t="shared" si="167"/>
        <v/>
      </c>
      <c r="AC397" s="128" t="e">
        <f t="shared" si="168"/>
        <v>#REF!</v>
      </c>
    </row>
    <row r="398" spans="1:29" ht="50.1" customHeight="1">
      <c r="A398" s="169"/>
      <c r="B398" s="169"/>
      <c r="C398" s="172"/>
      <c r="D398" s="172"/>
      <c r="E398" s="131"/>
      <c r="F398" s="175"/>
      <c r="G398" s="178"/>
      <c r="H398" s="189"/>
      <c r="I398" s="163"/>
      <c r="J398" s="166"/>
      <c r="K398" s="62"/>
      <c r="L398" s="63"/>
      <c r="M398" s="63"/>
      <c r="N398" s="142"/>
      <c r="O398" s="127"/>
      <c r="P398" s="100"/>
      <c r="Q398" s="63">
        <f t="shared" si="164"/>
        <v>0</v>
      </c>
      <c r="R398" s="64"/>
      <c r="S398" s="67"/>
      <c r="T398" s="46"/>
      <c r="U398" s="106">
        <f>IF(EXACT(O398,Y398),M398,M398*(1-'Расчет ПРЕДЗАКАЗ'!$D$10))</f>
        <v>0</v>
      </c>
      <c r="V398" s="106">
        <f t="shared" si="165"/>
        <v>0</v>
      </c>
      <c r="W398" s="106" t="e">
        <f>IF(EXACT(O398,Y398),M398,M398*(1-#REF!))</f>
        <v>#REF!</v>
      </c>
      <c r="X398" s="106" t="e">
        <f t="shared" si="166"/>
        <v>#REF!</v>
      </c>
      <c r="Y398" s="107" t="s">
        <v>72</v>
      </c>
      <c r="Z398" s="103">
        <f t="shared" si="162"/>
        <v>0</v>
      </c>
      <c r="AA398" s="103">
        <f t="shared" si="163"/>
        <v>0</v>
      </c>
      <c r="AB398" s="128" t="str">
        <f t="shared" si="167"/>
        <v/>
      </c>
      <c r="AC398" s="128" t="e">
        <f t="shared" si="168"/>
        <v>#REF!</v>
      </c>
    </row>
    <row r="399" spans="1:29" ht="50.1" customHeight="1">
      <c r="A399" s="169"/>
      <c r="B399" s="169"/>
      <c r="C399" s="172"/>
      <c r="D399" s="172"/>
      <c r="E399" s="131"/>
      <c r="F399" s="175"/>
      <c r="G399" s="178"/>
      <c r="H399" s="189"/>
      <c r="I399" s="163"/>
      <c r="J399" s="166"/>
      <c r="K399" s="62"/>
      <c r="L399" s="63"/>
      <c r="M399" s="63"/>
      <c r="N399" s="142"/>
      <c r="O399" s="127"/>
      <c r="P399" s="100"/>
      <c r="Q399" s="63">
        <f t="shared" si="164"/>
        <v>0</v>
      </c>
      <c r="R399" s="64"/>
      <c r="S399" s="67"/>
      <c r="T399" s="46"/>
      <c r="U399" s="106">
        <f>IF(EXACT(O399,Y399),M399,M399*(1-'Расчет ПРЕДЗАКАЗ'!$D$10))</f>
        <v>0</v>
      </c>
      <c r="V399" s="106">
        <f t="shared" si="165"/>
        <v>0</v>
      </c>
      <c r="W399" s="106" t="e">
        <f>IF(EXACT(O399,Y399),M399,M399*(1-#REF!))</f>
        <v>#REF!</v>
      </c>
      <c r="X399" s="106" t="e">
        <f t="shared" si="166"/>
        <v>#REF!</v>
      </c>
      <c r="Y399" s="107" t="s">
        <v>72</v>
      </c>
      <c r="Z399" s="103">
        <f t="shared" si="162"/>
        <v>0</v>
      </c>
      <c r="AA399" s="103">
        <f t="shared" si="163"/>
        <v>0</v>
      </c>
      <c r="AB399" s="128" t="str">
        <f t="shared" si="167"/>
        <v/>
      </c>
      <c r="AC399" s="128" t="e">
        <f t="shared" si="168"/>
        <v>#REF!</v>
      </c>
    </row>
    <row r="400" spans="1:29" ht="50.1" customHeight="1">
      <c r="A400" s="169"/>
      <c r="B400" s="169"/>
      <c r="C400" s="172"/>
      <c r="D400" s="172"/>
      <c r="E400" s="131"/>
      <c r="F400" s="175"/>
      <c r="G400" s="178"/>
      <c r="H400" s="189"/>
      <c r="I400" s="163"/>
      <c r="J400" s="166"/>
      <c r="K400" s="62"/>
      <c r="L400" s="63"/>
      <c r="M400" s="63"/>
      <c r="N400" s="142"/>
      <c r="O400" s="127"/>
      <c r="P400" s="100"/>
      <c r="Q400" s="63">
        <f t="shared" si="164"/>
        <v>0</v>
      </c>
      <c r="R400" s="64"/>
      <c r="S400" s="67"/>
      <c r="T400" s="46"/>
      <c r="U400" s="106">
        <f>IF(EXACT(O400,Y400),M400,M400*(1-'Расчет ПРЕДЗАКАЗ'!$D$10))</f>
        <v>0</v>
      </c>
      <c r="V400" s="106">
        <f t="shared" si="165"/>
        <v>0</v>
      </c>
      <c r="W400" s="106" t="e">
        <f>IF(EXACT(O400,Y400),M400,M400*(1-#REF!))</f>
        <v>#REF!</v>
      </c>
      <c r="X400" s="106" t="e">
        <f t="shared" si="166"/>
        <v>#REF!</v>
      </c>
      <c r="Y400" s="107" t="s">
        <v>72</v>
      </c>
      <c r="Z400" s="103">
        <f t="shared" si="162"/>
        <v>0</v>
      </c>
      <c r="AA400" s="103">
        <f t="shared" si="163"/>
        <v>0</v>
      </c>
      <c r="AB400" s="128" t="str">
        <f t="shared" si="167"/>
        <v/>
      </c>
      <c r="AC400" s="128" t="e">
        <f t="shared" si="168"/>
        <v>#REF!</v>
      </c>
    </row>
    <row r="401" spans="1:29" ht="50.1" customHeight="1">
      <c r="A401" s="169"/>
      <c r="B401" s="169"/>
      <c r="C401" s="172"/>
      <c r="D401" s="172"/>
      <c r="E401" s="131"/>
      <c r="F401" s="175"/>
      <c r="G401" s="178"/>
      <c r="H401" s="189"/>
      <c r="I401" s="163"/>
      <c r="J401" s="166"/>
      <c r="K401" s="62"/>
      <c r="L401" s="63"/>
      <c r="M401" s="63"/>
      <c r="N401" s="121"/>
      <c r="O401" s="127"/>
      <c r="P401" s="100"/>
      <c r="Q401" s="63">
        <f t="shared" si="164"/>
        <v>0</v>
      </c>
      <c r="R401" s="65"/>
      <c r="S401" s="67"/>
      <c r="T401" s="40"/>
      <c r="U401" s="106">
        <f>IF(EXACT(O401,Y401),M401,M401*(1-'Расчет ПРЕДЗАКАЗ'!$D$10))</f>
        <v>0</v>
      </c>
      <c r="V401" s="106">
        <f t="shared" si="165"/>
        <v>0</v>
      </c>
      <c r="W401" s="106" t="e">
        <f>IF(EXACT(O401,Y401),M401,M401*(1-#REF!))</f>
        <v>#REF!</v>
      </c>
      <c r="X401" s="106" t="e">
        <f t="shared" si="166"/>
        <v>#REF!</v>
      </c>
      <c r="Y401" s="107" t="s">
        <v>72</v>
      </c>
      <c r="Z401" s="103">
        <f t="shared" si="162"/>
        <v>0</v>
      </c>
      <c r="AA401" s="103">
        <f t="shared" si="163"/>
        <v>0</v>
      </c>
      <c r="AB401" s="128" t="str">
        <f t="shared" si="167"/>
        <v/>
      </c>
      <c r="AC401" s="128" t="e">
        <f t="shared" si="168"/>
        <v>#REF!</v>
      </c>
    </row>
    <row r="402" spans="1:29" ht="50.1" customHeight="1">
      <c r="A402" s="169"/>
      <c r="B402" s="169"/>
      <c r="C402" s="172"/>
      <c r="D402" s="172"/>
      <c r="E402" s="131"/>
      <c r="F402" s="175"/>
      <c r="G402" s="178"/>
      <c r="H402" s="189"/>
      <c r="I402" s="163"/>
      <c r="J402" s="166"/>
      <c r="K402" s="62"/>
      <c r="L402" s="63"/>
      <c r="M402" s="63"/>
      <c r="N402" s="121"/>
      <c r="O402" s="127"/>
      <c r="P402" s="100"/>
      <c r="Q402" s="63">
        <f t="shared" si="164"/>
        <v>0</v>
      </c>
      <c r="R402" s="65"/>
      <c r="S402" s="67"/>
      <c r="T402" s="40"/>
      <c r="U402" s="106">
        <f>IF(EXACT(O402,Y402),M402,M402*(1-'Расчет ПРЕДЗАКАЗ'!$D$10))</f>
        <v>0</v>
      </c>
      <c r="V402" s="106">
        <f t="shared" si="165"/>
        <v>0</v>
      </c>
      <c r="W402" s="106" t="e">
        <f>IF(EXACT(O402,Y402),M402,M402*(1-#REF!))</f>
        <v>#REF!</v>
      </c>
      <c r="X402" s="106" t="e">
        <f t="shared" si="166"/>
        <v>#REF!</v>
      </c>
      <c r="Y402" s="107" t="s">
        <v>72</v>
      </c>
      <c r="Z402" s="103">
        <f t="shared" si="162"/>
        <v>0</v>
      </c>
      <c r="AA402" s="103">
        <f t="shared" si="163"/>
        <v>0</v>
      </c>
      <c r="AB402" s="128" t="str">
        <f t="shared" si="167"/>
        <v/>
      </c>
      <c r="AC402" s="128" t="e">
        <f t="shared" si="168"/>
        <v>#REF!</v>
      </c>
    </row>
    <row r="403" spans="1:29" ht="50.1" customHeight="1">
      <c r="A403" s="169"/>
      <c r="B403" s="169"/>
      <c r="C403" s="172"/>
      <c r="D403" s="172"/>
      <c r="E403" s="131"/>
      <c r="F403" s="175"/>
      <c r="G403" s="178"/>
      <c r="H403" s="189"/>
      <c r="I403" s="163"/>
      <c r="J403" s="166"/>
      <c r="K403" s="62"/>
      <c r="L403" s="63"/>
      <c r="M403" s="63"/>
      <c r="N403" s="121"/>
      <c r="O403" s="127"/>
      <c r="P403" s="100"/>
      <c r="Q403" s="63">
        <f t="shared" si="164"/>
        <v>0</v>
      </c>
      <c r="R403" s="65"/>
      <c r="S403" s="67"/>
      <c r="T403" s="40"/>
      <c r="U403" s="106">
        <f>IF(EXACT(O403,Y403),M403,M403*(1-'Расчет ПРЕДЗАКАЗ'!$D$10))</f>
        <v>0</v>
      </c>
      <c r="V403" s="106">
        <f t="shared" si="165"/>
        <v>0</v>
      </c>
      <c r="W403" s="106" t="e">
        <f>IF(EXACT(O403,Y403),M403,M403*(1-#REF!))</f>
        <v>#REF!</v>
      </c>
      <c r="X403" s="106" t="e">
        <f t="shared" si="166"/>
        <v>#REF!</v>
      </c>
      <c r="Y403" s="107" t="s">
        <v>72</v>
      </c>
      <c r="Z403" s="103">
        <f t="shared" si="162"/>
        <v>0</v>
      </c>
      <c r="AA403" s="103">
        <f t="shared" si="163"/>
        <v>0</v>
      </c>
      <c r="AB403" s="128" t="str">
        <f t="shared" si="167"/>
        <v/>
      </c>
      <c r="AC403" s="128" t="e">
        <f t="shared" si="168"/>
        <v>#REF!</v>
      </c>
    </row>
    <row r="404" spans="1:29" ht="50.1" customHeight="1">
      <c r="A404" s="169"/>
      <c r="B404" s="169"/>
      <c r="C404" s="172"/>
      <c r="D404" s="172"/>
      <c r="E404" s="131"/>
      <c r="F404" s="175"/>
      <c r="G404" s="178"/>
      <c r="H404" s="189"/>
      <c r="I404" s="163"/>
      <c r="J404" s="166"/>
      <c r="K404" s="62"/>
      <c r="L404" s="63"/>
      <c r="M404" s="63"/>
      <c r="N404" s="121"/>
      <c r="O404" s="127"/>
      <c r="P404" s="100"/>
      <c r="Q404" s="63">
        <f t="shared" si="164"/>
        <v>0</v>
      </c>
      <c r="R404" s="65"/>
      <c r="S404" s="67"/>
      <c r="T404" s="40"/>
      <c r="U404" s="106">
        <f>IF(EXACT(O404,Y404),M404,M404*(1-'Расчет ПРЕДЗАКАЗ'!$D$10))</f>
        <v>0</v>
      </c>
      <c r="V404" s="106">
        <f t="shared" si="165"/>
        <v>0</v>
      </c>
      <c r="W404" s="106" t="e">
        <f>IF(EXACT(O404,Y404),M404,M404*(1-#REF!))</f>
        <v>#REF!</v>
      </c>
      <c r="X404" s="106" t="e">
        <f t="shared" si="166"/>
        <v>#REF!</v>
      </c>
      <c r="Y404" s="107" t="s">
        <v>72</v>
      </c>
      <c r="Z404" s="103">
        <f t="shared" si="162"/>
        <v>0</v>
      </c>
      <c r="AA404" s="103">
        <f t="shared" si="163"/>
        <v>0</v>
      </c>
      <c r="AB404" s="128" t="str">
        <f t="shared" si="167"/>
        <v/>
      </c>
      <c r="AC404" s="128" t="e">
        <f t="shared" si="168"/>
        <v>#REF!</v>
      </c>
    </row>
    <row r="405" spans="1:29" ht="50.1" customHeight="1">
      <c r="A405" s="169"/>
      <c r="B405" s="169"/>
      <c r="C405" s="172"/>
      <c r="D405" s="172"/>
      <c r="E405" s="131"/>
      <c r="F405" s="175"/>
      <c r="G405" s="178"/>
      <c r="H405" s="189"/>
      <c r="I405" s="163"/>
      <c r="J405" s="166"/>
      <c r="K405" s="62"/>
      <c r="L405" s="63"/>
      <c r="M405" s="63"/>
      <c r="N405" s="121"/>
      <c r="O405" s="127"/>
      <c r="P405" s="100"/>
      <c r="Q405" s="63">
        <f t="shared" si="164"/>
        <v>0</v>
      </c>
      <c r="R405" s="65"/>
      <c r="S405" s="67"/>
      <c r="T405" s="40"/>
      <c r="U405" s="106">
        <f>IF(EXACT(O405,Y405),M405,M405*(1-'Расчет ПРЕДЗАКАЗ'!$D$10))</f>
        <v>0</v>
      </c>
      <c r="V405" s="106">
        <f t="shared" si="165"/>
        <v>0</v>
      </c>
      <c r="W405" s="106" t="e">
        <f>IF(EXACT(O405,Y405),M405,M405*(1-#REF!))</f>
        <v>#REF!</v>
      </c>
      <c r="X405" s="106" t="e">
        <f t="shared" si="166"/>
        <v>#REF!</v>
      </c>
      <c r="Y405" s="107" t="s">
        <v>72</v>
      </c>
      <c r="Z405" s="103">
        <f t="shared" si="162"/>
        <v>0</v>
      </c>
      <c r="AA405" s="103">
        <f t="shared" si="163"/>
        <v>0</v>
      </c>
      <c r="AB405" s="128" t="str">
        <f t="shared" si="167"/>
        <v/>
      </c>
      <c r="AC405" s="128" t="e">
        <f t="shared" si="168"/>
        <v>#REF!</v>
      </c>
    </row>
    <row r="406" spans="1:29" ht="50.1" customHeight="1">
      <c r="A406" s="170"/>
      <c r="B406" s="170"/>
      <c r="C406" s="173"/>
      <c r="D406" s="173"/>
      <c r="E406" s="132"/>
      <c r="F406" s="176"/>
      <c r="G406" s="179"/>
      <c r="H406" s="190"/>
      <c r="I406" s="164"/>
      <c r="J406" s="167"/>
      <c r="K406" s="62"/>
      <c r="L406" s="63"/>
      <c r="M406" s="63"/>
      <c r="N406" s="121"/>
      <c r="O406" s="127"/>
      <c r="P406" s="100"/>
      <c r="Q406" s="63">
        <f t="shared" si="164"/>
        <v>0</v>
      </c>
      <c r="R406" s="65"/>
      <c r="S406" s="64"/>
      <c r="T406" s="40"/>
      <c r="U406" s="106">
        <f>IF(EXACT(O406,Y406),M406,M406*(1-'Расчет ПРЕДЗАКАЗ'!$D$10))</f>
        <v>0</v>
      </c>
      <c r="V406" s="106">
        <f t="shared" si="165"/>
        <v>0</v>
      </c>
      <c r="W406" s="106" t="e">
        <f>IF(EXACT(O406,Y406),M406,M406*(1-#REF!))</f>
        <v>#REF!</v>
      </c>
      <c r="X406" s="106" t="e">
        <f t="shared" si="166"/>
        <v>#REF!</v>
      </c>
      <c r="Y406" s="107" t="s">
        <v>72</v>
      </c>
      <c r="Z406" s="103">
        <f t="shared" si="162"/>
        <v>0</v>
      </c>
      <c r="AA406" s="103">
        <f t="shared" si="163"/>
        <v>0</v>
      </c>
      <c r="AB406" s="128" t="str">
        <f t="shared" si="167"/>
        <v/>
      </c>
      <c r="AC406" s="128" t="e">
        <f t="shared" si="168"/>
        <v>#REF!</v>
      </c>
    </row>
    <row r="407" spans="1:29" ht="11.25" customHeight="1" thickBot="1"/>
    <row r="408" spans="1:29" ht="50.1" customHeight="1">
      <c r="A408" s="168">
        <v>77</v>
      </c>
      <c r="B408" s="168" t="s">
        <v>831</v>
      </c>
      <c r="C408" s="171" t="s">
        <v>832</v>
      </c>
      <c r="D408" s="171" t="s">
        <v>77</v>
      </c>
      <c r="E408" s="131"/>
      <c r="F408" s="193" t="s">
        <v>810</v>
      </c>
      <c r="G408" s="177" t="s">
        <v>659</v>
      </c>
      <c r="H408" s="162" t="s">
        <v>799</v>
      </c>
      <c r="I408" s="194" t="s">
        <v>833</v>
      </c>
      <c r="J408" s="165" t="s">
        <v>19</v>
      </c>
      <c r="K408" s="62" t="s">
        <v>82</v>
      </c>
      <c r="L408" s="63">
        <v>17040</v>
      </c>
      <c r="M408" s="63">
        <v>10650</v>
      </c>
      <c r="N408" s="142" t="s">
        <v>834</v>
      </c>
      <c r="O408" s="127" t="s">
        <v>72</v>
      </c>
      <c r="P408" s="100"/>
      <c r="Q408" s="63">
        <f>P408*M408</f>
        <v>0</v>
      </c>
      <c r="R408" s="64"/>
      <c r="S408" s="67">
        <v>76</v>
      </c>
      <c r="T408" s="46"/>
      <c r="U408" s="106">
        <f>IF(EXACT(O408,Y408),M408,M408*(1-'Расчет ПРЕДЗАКАЗ'!$D$10))</f>
        <v>10650</v>
      </c>
      <c r="V408" s="106">
        <f>P408*U408</f>
        <v>0</v>
      </c>
      <c r="W408" s="106">
        <f>IF(EXACT(O408,Y408),M408,M408*(1-#REF!))</f>
        <v>10650</v>
      </c>
      <c r="X408" s="106">
        <f>P408*W408</f>
        <v>0</v>
      </c>
      <c r="Y408" s="107" t="s">
        <v>72</v>
      </c>
      <c r="Z408" s="103">
        <f t="shared" ref="Z408:Z422" si="169">IF(EXACT(O408,Y408),Q408,0)</f>
        <v>0</v>
      </c>
      <c r="AA408" s="103">
        <f t="shared" ref="AA408:AA422" si="170">IF(Z408=0,Q408,0)</f>
        <v>0</v>
      </c>
      <c r="AB408" s="128">
        <f>IF(U408=0,"",L408/U408-1)</f>
        <v>0.60000000000000009</v>
      </c>
      <c r="AC408" s="128">
        <f>IF(W408=0,"",L408/W408-1)</f>
        <v>0.60000000000000009</v>
      </c>
    </row>
    <row r="409" spans="1:29" ht="50.1" customHeight="1">
      <c r="A409" s="169"/>
      <c r="B409" s="169"/>
      <c r="C409" s="172"/>
      <c r="D409" s="172"/>
      <c r="E409" s="131"/>
      <c r="F409" s="175"/>
      <c r="G409" s="178"/>
      <c r="H409" s="189"/>
      <c r="I409" s="163"/>
      <c r="J409" s="166"/>
      <c r="K409" s="62" t="s">
        <v>104</v>
      </c>
      <c r="L409" s="63">
        <v>17040</v>
      </c>
      <c r="M409" s="63">
        <v>10650</v>
      </c>
      <c r="N409" s="142" t="s">
        <v>835</v>
      </c>
      <c r="O409" s="127" t="s">
        <v>72</v>
      </c>
      <c r="P409" s="100"/>
      <c r="Q409" s="63">
        <f t="shared" ref="Q409:Q422" si="171">P409*M409</f>
        <v>0</v>
      </c>
      <c r="R409" s="64"/>
      <c r="S409" s="67">
        <v>107</v>
      </c>
      <c r="T409" s="46"/>
      <c r="U409" s="106">
        <f>IF(EXACT(O409,Y409),M409,M409*(1-'Расчет ПРЕДЗАКАЗ'!$D$10))</f>
        <v>10650</v>
      </c>
      <c r="V409" s="106">
        <f t="shared" ref="V409:V422" si="172">P409*U409</f>
        <v>0</v>
      </c>
      <c r="W409" s="106">
        <f>IF(EXACT(O409,Y409),M409,M409*(1-#REF!))</f>
        <v>10650</v>
      </c>
      <c r="X409" s="106">
        <f t="shared" ref="X409:X422" si="173">P409*W409</f>
        <v>0</v>
      </c>
      <c r="Y409" s="107" t="s">
        <v>72</v>
      </c>
      <c r="Z409" s="103">
        <f t="shared" si="169"/>
        <v>0</v>
      </c>
      <c r="AA409" s="103">
        <f t="shared" si="170"/>
        <v>0</v>
      </c>
      <c r="AB409" s="128">
        <f t="shared" ref="AB409:AB422" si="174">IF(U409=0,"",L409/U409-1)</f>
        <v>0.60000000000000009</v>
      </c>
      <c r="AC409" s="128">
        <f t="shared" ref="AC409:AC422" si="175">IF(W409=0,"",L409/W409-1)</f>
        <v>0.60000000000000009</v>
      </c>
    </row>
    <row r="410" spans="1:29" ht="50.1" customHeight="1">
      <c r="A410" s="169"/>
      <c r="B410" s="169"/>
      <c r="C410" s="172"/>
      <c r="D410" s="172"/>
      <c r="E410" s="131"/>
      <c r="F410" s="175"/>
      <c r="G410" s="178"/>
      <c r="H410" s="189"/>
      <c r="I410" s="163"/>
      <c r="J410" s="166"/>
      <c r="K410" s="62" t="s">
        <v>134</v>
      </c>
      <c r="L410" s="63">
        <v>17040</v>
      </c>
      <c r="M410" s="63">
        <v>10650</v>
      </c>
      <c r="N410" s="142" t="s">
        <v>836</v>
      </c>
      <c r="O410" s="127" t="s">
        <v>72</v>
      </c>
      <c r="P410" s="100"/>
      <c r="Q410" s="63">
        <f t="shared" si="171"/>
        <v>0</v>
      </c>
      <c r="R410" s="64"/>
      <c r="S410" s="67">
        <v>68</v>
      </c>
      <c r="T410" s="46"/>
      <c r="U410" s="106">
        <f>IF(EXACT(O410,Y410),M410,M410*(1-'Расчет ПРЕДЗАКАЗ'!$D$10))</f>
        <v>10650</v>
      </c>
      <c r="V410" s="106">
        <f t="shared" si="172"/>
        <v>0</v>
      </c>
      <c r="W410" s="106">
        <f>IF(EXACT(O410,Y410),M410,M410*(1-#REF!))</f>
        <v>10650</v>
      </c>
      <c r="X410" s="106">
        <f t="shared" si="173"/>
        <v>0</v>
      </c>
      <c r="Y410" s="107" t="s">
        <v>72</v>
      </c>
      <c r="Z410" s="103">
        <f t="shared" si="169"/>
        <v>0</v>
      </c>
      <c r="AA410" s="103">
        <f t="shared" si="170"/>
        <v>0</v>
      </c>
      <c r="AB410" s="128">
        <f t="shared" si="174"/>
        <v>0.60000000000000009</v>
      </c>
      <c r="AC410" s="128">
        <f t="shared" si="175"/>
        <v>0.60000000000000009</v>
      </c>
    </row>
    <row r="411" spans="1:29" ht="50.1" customHeight="1">
      <c r="A411" s="169"/>
      <c r="B411" s="169"/>
      <c r="C411" s="172"/>
      <c r="D411" s="172"/>
      <c r="E411" s="131"/>
      <c r="F411" s="175"/>
      <c r="G411" s="178"/>
      <c r="H411" s="189"/>
      <c r="I411" s="163"/>
      <c r="J411" s="166"/>
      <c r="K411" s="62" t="s">
        <v>84</v>
      </c>
      <c r="L411" s="63">
        <v>17040</v>
      </c>
      <c r="M411" s="63">
        <v>10650</v>
      </c>
      <c r="N411" s="142" t="s">
        <v>837</v>
      </c>
      <c r="O411" s="127" t="s">
        <v>72</v>
      </c>
      <c r="P411" s="100"/>
      <c r="Q411" s="63">
        <f t="shared" si="171"/>
        <v>0</v>
      </c>
      <c r="R411" s="64"/>
      <c r="S411" s="67">
        <v>60</v>
      </c>
      <c r="T411" s="46"/>
      <c r="U411" s="106">
        <f>IF(EXACT(O411,Y411),M411,M411*(1-'Расчет ПРЕДЗАКАЗ'!$D$10))</f>
        <v>10650</v>
      </c>
      <c r="V411" s="106">
        <f t="shared" si="172"/>
        <v>0</v>
      </c>
      <c r="W411" s="106">
        <f>IF(EXACT(O411,Y411),M411,M411*(1-#REF!))</f>
        <v>10650</v>
      </c>
      <c r="X411" s="106">
        <f t="shared" si="173"/>
        <v>0</v>
      </c>
      <c r="Y411" s="107" t="s">
        <v>72</v>
      </c>
      <c r="Z411" s="103">
        <f t="shared" si="169"/>
        <v>0</v>
      </c>
      <c r="AA411" s="103">
        <f t="shared" si="170"/>
        <v>0</v>
      </c>
      <c r="AB411" s="128">
        <f t="shared" si="174"/>
        <v>0.60000000000000009</v>
      </c>
      <c r="AC411" s="128">
        <f t="shared" si="175"/>
        <v>0.60000000000000009</v>
      </c>
    </row>
    <row r="412" spans="1:29" ht="50.1" customHeight="1">
      <c r="A412" s="169"/>
      <c r="B412" s="169"/>
      <c r="C412" s="172"/>
      <c r="D412" s="172"/>
      <c r="E412" s="131"/>
      <c r="F412" s="175"/>
      <c r="G412" s="178"/>
      <c r="H412" s="189"/>
      <c r="I412" s="163"/>
      <c r="J412" s="166"/>
      <c r="K412" s="62" t="s">
        <v>137</v>
      </c>
      <c r="L412" s="63">
        <v>17040</v>
      </c>
      <c r="M412" s="63">
        <v>10650</v>
      </c>
      <c r="N412" s="142" t="s">
        <v>838</v>
      </c>
      <c r="O412" s="127" t="s">
        <v>72</v>
      </c>
      <c r="P412" s="100"/>
      <c r="Q412" s="63">
        <f t="shared" si="171"/>
        <v>0</v>
      </c>
      <c r="R412" s="64"/>
      <c r="S412" s="67">
        <v>79</v>
      </c>
      <c r="T412" s="46"/>
      <c r="U412" s="106">
        <f>IF(EXACT(O412,Y412),M412,M412*(1-'Расчет ПРЕДЗАКАЗ'!$D$10))</f>
        <v>10650</v>
      </c>
      <c r="V412" s="106">
        <f t="shared" si="172"/>
        <v>0</v>
      </c>
      <c r="W412" s="106">
        <f>IF(EXACT(O412,Y412),M412,M412*(1-#REF!))</f>
        <v>10650</v>
      </c>
      <c r="X412" s="106">
        <f t="shared" si="173"/>
        <v>0</v>
      </c>
      <c r="Y412" s="107" t="s">
        <v>72</v>
      </c>
      <c r="Z412" s="103">
        <f t="shared" si="169"/>
        <v>0</v>
      </c>
      <c r="AA412" s="103">
        <f t="shared" si="170"/>
        <v>0</v>
      </c>
      <c r="AB412" s="128">
        <f t="shared" si="174"/>
        <v>0.60000000000000009</v>
      </c>
      <c r="AC412" s="128">
        <f t="shared" si="175"/>
        <v>0.60000000000000009</v>
      </c>
    </row>
    <row r="413" spans="1:29" ht="50.1" customHeight="1">
      <c r="A413" s="169"/>
      <c r="B413" s="169"/>
      <c r="C413" s="172"/>
      <c r="D413" s="172"/>
      <c r="E413" s="131"/>
      <c r="F413" s="175"/>
      <c r="G413" s="178"/>
      <c r="H413" s="189"/>
      <c r="I413" s="163"/>
      <c r="J413" s="166"/>
      <c r="K413" s="62" t="s">
        <v>86</v>
      </c>
      <c r="L413" s="63">
        <v>17040</v>
      </c>
      <c r="M413" s="63">
        <v>10650</v>
      </c>
      <c r="N413" s="142" t="s">
        <v>839</v>
      </c>
      <c r="O413" s="127" t="s">
        <v>72</v>
      </c>
      <c r="P413" s="100"/>
      <c r="Q413" s="63">
        <f t="shared" si="171"/>
        <v>0</v>
      </c>
      <c r="R413" s="64"/>
      <c r="S413" s="67">
        <v>26</v>
      </c>
      <c r="T413" s="46"/>
      <c r="U413" s="106">
        <f>IF(EXACT(O413,Y413),M413,M413*(1-'Расчет ПРЕДЗАКАЗ'!$D$10))</f>
        <v>10650</v>
      </c>
      <c r="V413" s="106">
        <f t="shared" si="172"/>
        <v>0</v>
      </c>
      <c r="W413" s="106">
        <f>IF(EXACT(O413,Y413),M413,M413*(1-#REF!))</f>
        <v>10650</v>
      </c>
      <c r="X413" s="106">
        <f t="shared" si="173"/>
        <v>0</v>
      </c>
      <c r="Y413" s="107" t="s">
        <v>72</v>
      </c>
      <c r="Z413" s="103">
        <f t="shared" si="169"/>
        <v>0</v>
      </c>
      <c r="AA413" s="103">
        <f t="shared" si="170"/>
        <v>0</v>
      </c>
      <c r="AB413" s="128">
        <f t="shared" si="174"/>
        <v>0.60000000000000009</v>
      </c>
      <c r="AC413" s="128">
        <f t="shared" si="175"/>
        <v>0.60000000000000009</v>
      </c>
    </row>
    <row r="414" spans="1:29" ht="50.1" customHeight="1">
      <c r="A414" s="169"/>
      <c r="B414" s="169"/>
      <c r="C414" s="172"/>
      <c r="D414" s="172"/>
      <c r="E414" s="131"/>
      <c r="F414" s="175"/>
      <c r="G414" s="178"/>
      <c r="H414" s="189"/>
      <c r="I414" s="163"/>
      <c r="J414" s="166"/>
      <c r="K414" s="62" t="s">
        <v>88</v>
      </c>
      <c r="L414" s="63">
        <v>17040</v>
      </c>
      <c r="M414" s="63">
        <v>10650</v>
      </c>
      <c r="N414" s="142" t="s">
        <v>840</v>
      </c>
      <c r="O414" s="127" t="s">
        <v>72</v>
      </c>
      <c r="P414" s="100"/>
      <c r="Q414" s="63">
        <f t="shared" si="171"/>
        <v>0</v>
      </c>
      <c r="R414" s="64"/>
      <c r="S414" s="67">
        <v>41</v>
      </c>
      <c r="T414" s="46"/>
      <c r="U414" s="106">
        <f>IF(EXACT(O414,Y414),M414,M414*(1-'Расчет ПРЕДЗАКАЗ'!$D$10))</f>
        <v>10650</v>
      </c>
      <c r="V414" s="106">
        <f t="shared" si="172"/>
        <v>0</v>
      </c>
      <c r="W414" s="106">
        <f>IF(EXACT(O414,Y414),M414,M414*(1-#REF!))</f>
        <v>10650</v>
      </c>
      <c r="X414" s="106">
        <f t="shared" si="173"/>
        <v>0</v>
      </c>
      <c r="Y414" s="107" t="s">
        <v>72</v>
      </c>
      <c r="Z414" s="103">
        <f t="shared" si="169"/>
        <v>0</v>
      </c>
      <c r="AA414" s="103">
        <f t="shared" si="170"/>
        <v>0</v>
      </c>
      <c r="AB414" s="128">
        <f t="shared" si="174"/>
        <v>0.60000000000000009</v>
      </c>
      <c r="AC414" s="128">
        <f t="shared" si="175"/>
        <v>0.60000000000000009</v>
      </c>
    </row>
    <row r="415" spans="1:29" ht="50.1" customHeight="1">
      <c r="A415" s="169"/>
      <c r="B415" s="169"/>
      <c r="C415" s="172"/>
      <c r="D415" s="172"/>
      <c r="E415" s="131"/>
      <c r="F415" s="175"/>
      <c r="G415" s="178"/>
      <c r="H415" s="189"/>
      <c r="I415" s="163"/>
      <c r="J415" s="166"/>
      <c r="K415" s="62" t="s">
        <v>142</v>
      </c>
      <c r="L415" s="63">
        <v>17040</v>
      </c>
      <c r="M415" s="63">
        <v>10650</v>
      </c>
      <c r="N415" s="142" t="s">
        <v>841</v>
      </c>
      <c r="O415" s="127" t="s">
        <v>72</v>
      </c>
      <c r="P415" s="100"/>
      <c r="Q415" s="63">
        <f t="shared" si="171"/>
        <v>0</v>
      </c>
      <c r="R415" s="64"/>
      <c r="S415" s="67">
        <v>16</v>
      </c>
      <c r="T415" s="46"/>
      <c r="U415" s="106">
        <f>IF(EXACT(O415,Y415),M415,M415*(1-'Расчет ПРЕДЗАКАЗ'!$D$10))</f>
        <v>10650</v>
      </c>
      <c r="V415" s="106">
        <f t="shared" si="172"/>
        <v>0</v>
      </c>
      <c r="W415" s="106">
        <f>IF(EXACT(O415,Y415),M415,M415*(1-#REF!))</f>
        <v>10650</v>
      </c>
      <c r="X415" s="106">
        <f t="shared" si="173"/>
        <v>0</v>
      </c>
      <c r="Y415" s="107" t="s">
        <v>72</v>
      </c>
      <c r="Z415" s="103">
        <f t="shared" si="169"/>
        <v>0</v>
      </c>
      <c r="AA415" s="103">
        <f t="shared" si="170"/>
        <v>0</v>
      </c>
      <c r="AB415" s="128">
        <f t="shared" si="174"/>
        <v>0.60000000000000009</v>
      </c>
      <c r="AC415" s="128">
        <f t="shared" si="175"/>
        <v>0.60000000000000009</v>
      </c>
    </row>
    <row r="416" spans="1:29" ht="50.1" customHeight="1">
      <c r="A416" s="169"/>
      <c r="B416" s="169"/>
      <c r="C416" s="172"/>
      <c r="D416" s="172"/>
      <c r="E416" s="131"/>
      <c r="F416" s="175"/>
      <c r="G416" s="178"/>
      <c r="H416" s="189"/>
      <c r="I416" s="163"/>
      <c r="J416" s="166"/>
      <c r="K416" s="62"/>
      <c r="L416" s="63"/>
      <c r="M416" s="63"/>
      <c r="N416" s="142"/>
      <c r="O416" s="127"/>
      <c r="P416" s="100"/>
      <c r="Q416" s="63">
        <f t="shared" si="171"/>
        <v>0</v>
      </c>
      <c r="R416" s="64"/>
      <c r="S416" s="67"/>
      <c r="T416" s="46"/>
      <c r="U416" s="106">
        <f>IF(EXACT(O416,Y416),M416,M416*(1-'Расчет ПРЕДЗАКАЗ'!$D$10))</f>
        <v>0</v>
      </c>
      <c r="V416" s="106">
        <f t="shared" si="172"/>
        <v>0</v>
      </c>
      <c r="W416" s="106" t="e">
        <f>IF(EXACT(O416,Y416),M416,M416*(1-#REF!))</f>
        <v>#REF!</v>
      </c>
      <c r="X416" s="106" t="e">
        <f t="shared" si="173"/>
        <v>#REF!</v>
      </c>
      <c r="Y416" s="107" t="s">
        <v>72</v>
      </c>
      <c r="Z416" s="103">
        <f t="shared" si="169"/>
        <v>0</v>
      </c>
      <c r="AA416" s="103">
        <f t="shared" si="170"/>
        <v>0</v>
      </c>
      <c r="AB416" s="128" t="str">
        <f t="shared" si="174"/>
        <v/>
      </c>
      <c r="AC416" s="128" t="e">
        <f t="shared" si="175"/>
        <v>#REF!</v>
      </c>
    </row>
    <row r="417" spans="1:29" ht="50.1" customHeight="1">
      <c r="A417" s="169"/>
      <c r="B417" s="169"/>
      <c r="C417" s="172"/>
      <c r="D417" s="172"/>
      <c r="E417" s="131"/>
      <c r="F417" s="175"/>
      <c r="G417" s="178"/>
      <c r="H417" s="189"/>
      <c r="I417" s="163"/>
      <c r="J417" s="166"/>
      <c r="K417" s="62"/>
      <c r="L417" s="63"/>
      <c r="M417" s="63"/>
      <c r="N417" s="121"/>
      <c r="O417" s="127"/>
      <c r="P417" s="100"/>
      <c r="Q417" s="63">
        <f t="shared" si="171"/>
        <v>0</v>
      </c>
      <c r="R417" s="65"/>
      <c r="S417" s="67"/>
      <c r="T417" s="40"/>
      <c r="U417" s="106">
        <f>IF(EXACT(O417,Y417),M417,M417*(1-'Расчет ПРЕДЗАКАЗ'!$D$10))</f>
        <v>0</v>
      </c>
      <c r="V417" s="106">
        <f t="shared" si="172"/>
        <v>0</v>
      </c>
      <c r="W417" s="106" t="e">
        <f>IF(EXACT(O417,Y417),M417,M417*(1-#REF!))</f>
        <v>#REF!</v>
      </c>
      <c r="X417" s="106" t="e">
        <f t="shared" si="173"/>
        <v>#REF!</v>
      </c>
      <c r="Y417" s="107" t="s">
        <v>72</v>
      </c>
      <c r="Z417" s="103">
        <f t="shared" si="169"/>
        <v>0</v>
      </c>
      <c r="AA417" s="103">
        <f t="shared" si="170"/>
        <v>0</v>
      </c>
      <c r="AB417" s="128" t="str">
        <f t="shared" si="174"/>
        <v/>
      </c>
      <c r="AC417" s="128" t="e">
        <f t="shared" si="175"/>
        <v>#REF!</v>
      </c>
    </row>
    <row r="418" spans="1:29" ht="50.1" customHeight="1">
      <c r="A418" s="169"/>
      <c r="B418" s="169"/>
      <c r="C418" s="172"/>
      <c r="D418" s="172"/>
      <c r="E418" s="131"/>
      <c r="F418" s="175"/>
      <c r="G418" s="178"/>
      <c r="H418" s="189"/>
      <c r="I418" s="163"/>
      <c r="J418" s="166"/>
      <c r="K418" s="62"/>
      <c r="L418" s="63"/>
      <c r="M418" s="63"/>
      <c r="N418" s="121"/>
      <c r="O418" s="127"/>
      <c r="P418" s="100"/>
      <c r="Q418" s="63">
        <f t="shared" si="171"/>
        <v>0</v>
      </c>
      <c r="R418" s="65"/>
      <c r="S418" s="67"/>
      <c r="T418" s="40"/>
      <c r="U418" s="106">
        <f>IF(EXACT(O418,Y418),M418,M418*(1-'Расчет ПРЕДЗАКАЗ'!$D$10))</f>
        <v>0</v>
      </c>
      <c r="V418" s="106">
        <f t="shared" si="172"/>
        <v>0</v>
      </c>
      <c r="W418" s="106" t="e">
        <f>IF(EXACT(O418,Y418),M418,M418*(1-#REF!))</f>
        <v>#REF!</v>
      </c>
      <c r="X418" s="106" t="e">
        <f t="shared" si="173"/>
        <v>#REF!</v>
      </c>
      <c r="Y418" s="107" t="s">
        <v>72</v>
      </c>
      <c r="Z418" s="103">
        <f t="shared" si="169"/>
        <v>0</v>
      </c>
      <c r="AA418" s="103">
        <f t="shared" si="170"/>
        <v>0</v>
      </c>
      <c r="AB418" s="128" t="str">
        <f t="shared" si="174"/>
        <v/>
      </c>
      <c r="AC418" s="128" t="e">
        <f t="shared" si="175"/>
        <v>#REF!</v>
      </c>
    </row>
    <row r="419" spans="1:29" ht="50.1" customHeight="1">
      <c r="A419" s="169"/>
      <c r="B419" s="169"/>
      <c r="C419" s="172"/>
      <c r="D419" s="172"/>
      <c r="E419" s="131"/>
      <c r="F419" s="175"/>
      <c r="G419" s="178"/>
      <c r="H419" s="189"/>
      <c r="I419" s="163"/>
      <c r="J419" s="166"/>
      <c r="K419" s="62"/>
      <c r="L419" s="63"/>
      <c r="M419" s="63"/>
      <c r="N419" s="121"/>
      <c r="O419" s="127"/>
      <c r="P419" s="100"/>
      <c r="Q419" s="63">
        <f t="shared" si="171"/>
        <v>0</v>
      </c>
      <c r="R419" s="65"/>
      <c r="S419" s="67"/>
      <c r="T419" s="40"/>
      <c r="U419" s="106">
        <f>IF(EXACT(O419,Y419),M419,M419*(1-'Расчет ПРЕДЗАКАЗ'!$D$10))</f>
        <v>0</v>
      </c>
      <c r="V419" s="106">
        <f t="shared" si="172"/>
        <v>0</v>
      </c>
      <c r="W419" s="106" t="e">
        <f>IF(EXACT(O419,Y419),M419,M419*(1-#REF!))</f>
        <v>#REF!</v>
      </c>
      <c r="X419" s="106" t="e">
        <f t="shared" si="173"/>
        <v>#REF!</v>
      </c>
      <c r="Y419" s="107" t="s">
        <v>72</v>
      </c>
      <c r="Z419" s="103">
        <f t="shared" si="169"/>
        <v>0</v>
      </c>
      <c r="AA419" s="103">
        <f t="shared" si="170"/>
        <v>0</v>
      </c>
      <c r="AB419" s="128" t="str">
        <f t="shared" si="174"/>
        <v/>
      </c>
      <c r="AC419" s="128" t="e">
        <f t="shared" si="175"/>
        <v>#REF!</v>
      </c>
    </row>
    <row r="420" spans="1:29" ht="50.1" customHeight="1">
      <c r="A420" s="169"/>
      <c r="B420" s="169"/>
      <c r="C420" s="172"/>
      <c r="D420" s="172"/>
      <c r="E420" s="131"/>
      <c r="F420" s="175"/>
      <c r="G420" s="178"/>
      <c r="H420" s="189"/>
      <c r="I420" s="163"/>
      <c r="J420" s="166"/>
      <c r="K420" s="62"/>
      <c r="L420" s="63"/>
      <c r="M420" s="63"/>
      <c r="N420" s="121"/>
      <c r="O420" s="127"/>
      <c r="P420" s="100"/>
      <c r="Q420" s="63">
        <f t="shared" si="171"/>
        <v>0</v>
      </c>
      <c r="R420" s="65"/>
      <c r="S420" s="67"/>
      <c r="T420" s="40"/>
      <c r="U420" s="106">
        <f>IF(EXACT(O420,Y420),M420,M420*(1-'Расчет ПРЕДЗАКАЗ'!$D$10))</f>
        <v>0</v>
      </c>
      <c r="V420" s="106">
        <f t="shared" si="172"/>
        <v>0</v>
      </c>
      <c r="W420" s="106" t="e">
        <f>IF(EXACT(O420,Y420),M420,M420*(1-#REF!))</f>
        <v>#REF!</v>
      </c>
      <c r="X420" s="106" t="e">
        <f t="shared" si="173"/>
        <v>#REF!</v>
      </c>
      <c r="Y420" s="107" t="s">
        <v>72</v>
      </c>
      <c r="Z420" s="103">
        <f t="shared" si="169"/>
        <v>0</v>
      </c>
      <c r="AA420" s="103">
        <f t="shared" si="170"/>
        <v>0</v>
      </c>
      <c r="AB420" s="128" t="str">
        <f t="shared" si="174"/>
        <v/>
      </c>
      <c r="AC420" s="128" t="e">
        <f t="shared" si="175"/>
        <v>#REF!</v>
      </c>
    </row>
    <row r="421" spans="1:29" ht="50.1" customHeight="1">
      <c r="A421" s="169"/>
      <c r="B421" s="169"/>
      <c r="C421" s="172"/>
      <c r="D421" s="172"/>
      <c r="E421" s="131"/>
      <c r="F421" s="175"/>
      <c r="G421" s="178"/>
      <c r="H421" s="189"/>
      <c r="I421" s="163"/>
      <c r="J421" s="166"/>
      <c r="K421" s="62"/>
      <c r="L421" s="63"/>
      <c r="M421" s="63"/>
      <c r="N421" s="121"/>
      <c r="O421" s="127"/>
      <c r="P421" s="100"/>
      <c r="Q421" s="63">
        <f t="shared" si="171"/>
        <v>0</v>
      </c>
      <c r="R421" s="65"/>
      <c r="S421" s="67"/>
      <c r="T421" s="40"/>
      <c r="U421" s="106">
        <f>IF(EXACT(O421,Y421),M421,M421*(1-'Расчет ПРЕДЗАКАЗ'!$D$10))</f>
        <v>0</v>
      </c>
      <c r="V421" s="106">
        <f t="shared" si="172"/>
        <v>0</v>
      </c>
      <c r="W421" s="106" t="e">
        <f>IF(EXACT(O421,Y421),M421,M421*(1-#REF!))</f>
        <v>#REF!</v>
      </c>
      <c r="X421" s="106" t="e">
        <f t="shared" si="173"/>
        <v>#REF!</v>
      </c>
      <c r="Y421" s="107" t="s">
        <v>72</v>
      </c>
      <c r="Z421" s="103">
        <f t="shared" si="169"/>
        <v>0</v>
      </c>
      <c r="AA421" s="103">
        <f t="shared" si="170"/>
        <v>0</v>
      </c>
      <c r="AB421" s="128" t="str">
        <f t="shared" si="174"/>
        <v/>
      </c>
      <c r="AC421" s="128" t="e">
        <f t="shared" si="175"/>
        <v>#REF!</v>
      </c>
    </row>
    <row r="422" spans="1:29" ht="50.1" customHeight="1">
      <c r="A422" s="170"/>
      <c r="B422" s="170"/>
      <c r="C422" s="173"/>
      <c r="D422" s="173"/>
      <c r="E422" s="132"/>
      <c r="F422" s="176"/>
      <c r="G422" s="179"/>
      <c r="H422" s="190"/>
      <c r="I422" s="164"/>
      <c r="J422" s="167"/>
      <c r="K422" s="62"/>
      <c r="L422" s="63"/>
      <c r="M422" s="63"/>
      <c r="N422" s="121"/>
      <c r="O422" s="127"/>
      <c r="P422" s="100"/>
      <c r="Q422" s="63">
        <f t="shared" si="171"/>
        <v>0</v>
      </c>
      <c r="R422" s="65"/>
      <c r="S422" s="64"/>
      <c r="T422" s="40"/>
      <c r="U422" s="106">
        <f>IF(EXACT(O422,Y422),M422,M422*(1-'Расчет ПРЕДЗАКАЗ'!$D$10))</f>
        <v>0</v>
      </c>
      <c r="V422" s="106">
        <f t="shared" si="172"/>
        <v>0</v>
      </c>
      <c r="W422" s="106" t="e">
        <f>IF(EXACT(O422,Y422),M422,M422*(1-#REF!))</f>
        <v>#REF!</v>
      </c>
      <c r="X422" s="106" t="e">
        <f t="shared" si="173"/>
        <v>#REF!</v>
      </c>
      <c r="Y422" s="107" t="s">
        <v>72</v>
      </c>
      <c r="Z422" s="103">
        <f t="shared" si="169"/>
        <v>0</v>
      </c>
      <c r="AA422" s="103">
        <f t="shared" si="170"/>
        <v>0</v>
      </c>
      <c r="AB422" s="128" t="str">
        <f t="shared" si="174"/>
        <v/>
      </c>
      <c r="AC422" s="128" t="e">
        <f t="shared" si="175"/>
        <v>#REF!</v>
      </c>
    </row>
    <row r="423" spans="1:29" ht="11.25" customHeight="1" thickBot="1"/>
    <row r="424" spans="1:29" ht="50.1" customHeight="1">
      <c r="A424" s="168">
        <v>78</v>
      </c>
      <c r="B424" s="168" t="s">
        <v>842</v>
      </c>
      <c r="C424" s="171" t="s">
        <v>843</v>
      </c>
      <c r="D424" s="171" t="s">
        <v>77</v>
      </c>
      <c r="E424" s="131"/>
      <c r="F424" s="193" t="s">
        <v>424</v>
      </c>
      <c r="G424" s="177" t="s">
        <v>535</v>
      </c>
      <c r="H424" s="162" t="s">
        <v>844</v>
      </c>
      <c r="I424" s="194" t="s">
        <v>845</v>
      </c>
      <c r="J424" s="165" t="s">
        <v>19</v>
      </c>
      <c r="K424" s="62" t="s">
        <v>228</v>
      </c>
      <c r="L424" s="63">
        <v>3120</v>
      </c>
      <c r="M424" s="63">
        <v>1950</v>
      </c>
      <c r="N424" s="142" t="s">
        <v>846</v>
      </c>
      <c r="O424" s="127" t="s">
        <v>72</v>
      </c>
      <c r="P424" s="100"/>
      <c r="Q424" s="63">
        <f>P424*M424</f>
        <v>0</v>
      </c>
      <c r="R424" s="64"/>
      <c r="S424" s="67">
        <v>4</v>
      </c>
      <c r="T424" s="46"/>
      <c r="U424" s="106">
        <f>IF(EXACT(O424,Y424),M424,M424*(1-'Расчет ПРЕДЗАКАЗ'!$D$10))</f>
        <v>1950</v>
      </c>
      <c r="V424" s="106">
        <f>P424*U424</f>
        <v>0</v>
      </c>
      <c r="W424" s="106">
        <f>IF(EXACT(O424,Y424),M424,M424*(1-#REF!))</f>
        <v>1950</v>
      </c>
      <c r="X424" s="106">
        <f>P424*W424</f>
        <v>0</v>
      </c>
      <c r="Y424" s="107" t="s">
        <v>72</v>
      </c>
      <c r="Z424" s="103">
        <f t="shared" ref="Z424:Z438" si="176">IF(EXACT(O424,Y424),Q424,0)</f>
        <v>0</v>
      </c>
      <c r="AA424" s="103">
        <f t="shared" ref="AA424:AA438" si="177">IF(Z424=0,Q424,0)</f>
        <v>0</v>
      </c>
      <c r="AB424" s="128">
        <f>IF(U424=0,"",L424/U424-1)</f>
        <v>0.60000000000000009</v>
      </c>
      <c r="AC424" s="128">
        <f>IF(W424=0,"",L424/W424-1)</f>
        <v>0.60000000000000009</v>
      </c>
    </row>
    <row r="425" spans="1:29" ht="50.1" customHeight="1">
      <c r="A425" s="169"/>
      <c r="B425" s="169"/>
      <c r="C425" s="172"/>
      <c r="D425" s="172"/>
      <c r="E425" s="131"/>
      <c r="F425" s="175"/>
      <c r="G425" s="178"/>
      <c r="H425" s="189"/>
      <c r="I425" s="163"/>
      <c r="J425" s="166"/>
      <c r="K425" s="62"/>
      <c r="L425" s="63"/>
      <c r="M425" s="63"/>
      <c r="N425" s="142"/>
      <c r="O425" s="127"/>
      <c r="P425" s="100"/>
      <c r="Q425" s="63">
        <f t="shared" ref="Q425:Q438" si="178">P425*M425</f>
        <v>0</v>
      </c>
      <c r="R425" s="64"/>
      <c r="S425" s="67"/>
      <c r="T425" s="46"/>
      <c r="U425" s="106">
        <f>IF(EXACT(O425,Y425),M425,M425*(1-'Расчет ПРЕДЗАКАЗ'!$D$10))</f>
        <v>0</v>
      </c>
      <c r="V425" s="106">
        <f t="shared" ref="V425:V438" si="179">P425*U425</f>
        <v>0</v>
      </c>
      <c r="W425" s="106" t="e">
        <f>IF(EXACT(O425,Y425),M425,M425*(1-#REF!))</f>
        <v>#REF!</v>
      </c>
      <c r="X425" s="106" t="e">
        <f t="shared" ref="X425:X438" si="180">P425*W425</f>
        <v>#REF!</v>
      </c>
      <c r="Y425" s="107" t="s">
        <v>72</v>
      </c>
      <c r="Z425" s="103">
        <f t="shared" si="176"/>
        <v>0</v>
      </c>
      <c r="AA425" s="103">
        <f t="shared" si="177"/>
        <v>0</v>
      </c>
      <c r="AB425" s="128" t="str">
        <f t="shared" ref="AB425:AB438" si="181">IF(U425=0,"",L425/U425-1)</f>
        <v/>
      </c>
      <c r="AC425" s="128" t="e">
        <f t="shared" ref="AC425:AC438" si="182">IF(W425=0,"",L425/W425-1)</f>
        <v>#REF!</v>
      </c>
    </row>
    <row r="426" spans="1:29" ht="50.1" customHeight="1">
      <c r="A426" s="169"/>
      <c r="B426" s="169"/>
      <c r="C426" s="172"/>
      <c r="D426" s="172"/>
      <c r="E426" s="131"/>
      <c r="F426" s="175"/>
      <c r="G426" s="178"/>
      <c r="H426" s="189"/>
      <c r="I426" s="163"/>
      <c r="J426" s="166"/>
      <c r="K426" s="62"/>
      <c r="L426" s="63"/>
      <c r="M426" s="63"/>
      <c r="N426" s="142"/>
      <c r="O426" s="127"/>
      <c r="P426" s="100"/>
      <c r="Q426" s="63">
        <f t="shared" si="178"/>
        <v>0</v>
      </c>
      <c r="R426" s="64"/>
      <c r="S426" s="67"/>
      <c r="T426" s="46"/>
      <c r="U426" s="106">
        <f>IF(EXACT(O426,Y426),M426,M426*(1-'Расчет ПРЕДЗАКАЗ'!$D$10))</f>
        <v>0</v>
      </c>
      <c r="V426" s="106">
        <f t="shared" si="179"/>
        <v>0</v>
      </c>
      <c r="W426" s="106" t="e">
        <f>IF(EXACT(O426,Y426),M426,M426*(1-#REF!))</f>
        <v>#REF!</v>
      </c>
      <c r="X426" s="106" t="e">
        <f t="shared" si="180"/>
        <v>#REF!</v>
      </c>
      <c r="Y426" s="107" t="s">
        <v>72</v>
      </c>
      <c r="Z426" s="103">
        <f t="shared" si="176"/>
        <v>0</v>
      </c>
      <c r="AA426" s="103">
        <f t="shared" si="177"/>
        <v>0</v>
      </c>
      <c r="AB426" s="128" t="str">
        <f t="shared" si="181"/>
        <v/>
      </c>
      <c r="AC426" s="128" t="e">
        <f t="shared" si="182"/>
        <v>#REF!</v>
      </c>
    </row>
    <row r="427" spans="1:29" ht="50.1" customHeight="1">
      <c r="A427" s="169"/>
      <c r="B427" s="169"/>
      <c r="C427" s="172"/>
      <c r="D427" s="172"/>
      <c r="E427" s="131"/>
      <c r="F427" s="175"/>
      <c r="G427" s="178"/>
      <c r="H427" s="189"/>
      <c r="I427" s="163"/>
      <c r="J427" s="166"/>
      <c r="K427" s="62"/>
      <c r="L427" s="63"/>
      <c r="M427" s="63"/>
      <c r="N427" s="142"/>
      <c r="O427" s="127"/>
      <c r="P427" s="100"/>
      <c r="Q427" s="63">
        <f t="shared" si="178"/>
        <v>0</v>
      </c>
      <c r="R427" s="64"/>
      <c r="S427" s="67"/>
      <c r="T427" s="46"/>
      <c r="U427" s="106">
        <f>IF(EXACT(O427,Y427),M427,M427*(1-'Расчет ПРЕДЗАКАЗ'!$D$10))</f>
        <v>0</v>
      </c>
      <c r="V427" s="106">
        <f t="shared" si="179"/>
        <v>0</v>
      </c>
      <c r="W427" s="106" t="e">
        <f>IF(EXACT(O427,Y427),M427,M427*(1-#REF!))</f>
        <v>#REF!</v>
      </c>
      <c r="X427" s="106" t="e">
        <f t="shared" si="180"/>
        <v>#REF!</v>
      </c>
      <c r="Y427" s="107" t="s">
        <v>72</v>
      </c>
      <c r="Z427" s="103">
        <f t="shared" si="176"/>
        <v>0</v>
      </c>
      <c r="AA427" s="103">
        <f t="shared" si="177"/>
        <v>0</v>
      </c>
      <c r="AB427" s="128" t="str">
        <f t="shared" si="181"/>
        <v/>
      </c>
      <c r="AC427" s="128" t="e">
        <f t="shared" si="182"/>
        <v>#REF!</v>
      </c>
    </row>
    <row r="428" spans="1:29" ht="50.1" customHeight="1">
      <c r="A428" s="169"/>
      <c r="B428" s="169"/>
      <c r="C428" s="172"/>
      <c r="D428" s="172"/>
      <c r="E428" s="131"/>
      <c r="F428" s="175"/>
      <c r="G428" s="178"/>
      <c r="H428" s="189"/>
      <c r="I428" s="163"/>
      <c r="J428" s="166"/>
      <c r="K428" s="62"/>
      <c r="L428" s="63"/>
      <c r="M428" s="63"/>
      <c r="N428" s="142"/>
      <c r="O428" s="127"/>
      <c r="P428" s="100"/>
      <c r="Q428" s="63">
        <f t="shared" si="178"/>
        <v>0</v>
      </c>
      <c r="R428" s="64"/>
      <c r="S428" s="67"/>
      <c r="T428" s="46"/>
      <c r="U428" s="106">
        <f>IF(EXACT(O428,Y428),M428,M428*(1-'Расчет ПРЕДЗАКАЗ'!$D$10))</f>
        <v>0</v>
      </c>
      <c r="V428" s="106">
        <f t="shared" si="179"/>
        <v>0</v>
      </c>
      <c r="W428" s="106" t="e">
        <f>IF(EXACT(O428,Y428),M428,M428*(1-#REF!))</f>
        <v>#REF!</v>
      </c>
      <c r="X428" s="106" t="e">
        <f t="shared" si="180"/>
        <v>#REF!</v>
      </c>
      <c r="Y428" s="107" t="s">
        <v>72</v>
      </c>
      <c r="Z428" s="103">
        <f t="shared" si="176"/>
        <v>0</v>
      </c>
      <c r="AA428" s="103">
        <f t="shared" si="177"/>
        <v>0</v>
      </c>
      <c r="AB428" s="128" t="str">
        <f t="shared" si="181"/>
        <v/>
      </c>
      <c r="AC428" s="128" t="e">
        <f t="shared" si="182"/>
        <v>#REF!</v>
      </c>
    </row>
    <row r="429" spans="1:29" ht="50.1" customHeight="1">
      <c r="A429" s="169"/>
      <c r="B429" s="169"/>
      <c r="C429" s="172"/>
      <c r="D429" s="172"/>
      <c r="E429" s="131"/>
      <c r="F429" s="175"/>
      <c r="G429" s="178"/>
      <c r="H429" s="189"/>
      <c r="I429" s="163"/>
      <c r="J429" s="166"/>
      <c r="K429" s="62"/>
      <c r="L429" s="63"/>
      <c r="M429" s="63"/>
      <c r="N429" s="142"/>
      <c r="O429" s="127"/>
      <c r="P429" s="100"/>
      <c r="Q429" s="63">
        <f t="shared" si="178"/>
        <v>0</v>
      </c>
      <c r="R429" s="64"/>
      <c r="S429" s="67"/>
      <c r="T429" s="46"/>
      <c r="U429" s="106">
        <f>IF(EXACT(O429,Y429),M429,M429*(1-'Расчет ПРЕДЗАКАЗ'!$D$10))</f>
        <v>0</v>
      </c>
      <c r="V429" s="106">
        <f t="shared" si="179"/>
        <v>0</v>
      </c>
      <c r="W429" s="106" t="e">
        <f>IF(EXACT(O429,Y429),M429,M429*(1-#REF!))</f>
        <v>#REF!</v>
      </c>
      <c r="X429" s="106" t="e">
        <f t="shared" si="180"/>
        <v>#REF!</v>
      </c>
      <c r="Y429" s="107" t="s">
        <v>72</v>
      </c>
      <c r="Z429" s="103">
        <f t="shared" si="176"/>
        <v>0</v>
      </c>
      <c r="AA429" s="103">
        <f t="shared" si="177"/>
        <v>0</v>
      </c>
      <c r="AB429" s="128" t="str">
        <f t="shared" si="181"/>
        <v/>
      </c>
      <c r="AC429" s="128" t="e">
        <f t="shared" si="182"/>
        <v>#REF!</v>
      </c>
    </row>
    <row r="430" spans="1:29" ht="50.1" customHeight="1">
      <c r="A430" s="169"/>
      <c r="B430" s="169"/>
      <c r="C430" s="172"/>
      <c r="D430" s="172"/>
      <c r="E430" s="131"/>
      <c r="F430" s="175"/>
      <c r="G430" s="178"/>
      <c r="H430" s="189"/>
      <c r="I430" s="163"/>
      <c r="J430" s="166"/>
      <c r="K430" s="62"/>
      <c r="L430" s="63"/>
      <c r="M430" s="63"/>
      <c r="N430" s="142"/>
      <c r="O430" s="127"/>
      <c r="P430" s="100"/>
      <c r="Q430" s="63">
        <f t="shared" si="178"/>
        <v>0</v>
      </c>
      <c r="R430" s="64"/>
      <c r="S430" s="67"/>
      <c r="T430" s="46"/>
      <c r="U430" s="106">
        <f>IF(EXACT(O430,Y430),M430,M430*(1-'Расчет ПРЕДЗАКАЗ'!$D$10))</f>
        <v>0</v>
      </c>
      <c r="V430" s="106">
        <f t="shared" si="179"/>
        <v>0</v>
      </c>
      <c r="W430" s="106" t="e">
        <f>IF(EXACT(O430,Y430),M430,M430*(1-#REF!))</f>
        <v>#REF!</v>
      </c>
      <c r="X430" s="106" t="e">
        <f t="shared" si="180"/>
        <v>#REF!</v>
      </c>
      <c r="Y430" s="107" t="s">
        <v>72</v>
      </c>
      <c r="Z430" s="103">
        <f t="shared" si="176"/>
        <v>0</v>
      </c>
      <c r="AA430" s="103">
        <f t="shared" si="177"/>
        <v>0</v>
      </c>
      <c r="AB430" s="128" t="str">
        <f t="shared" si="181"/>
        <v/>
      </c>
      <c r="AC430" s="128" t="e">
        <f t="shared" si="182"/>
        <v>#REF!</v>
      </c>
    </row>
    <row r="431" spans="1:29" ht="50.1" customHeight="1">
      <c r="A431" s="169"/>
      <c r="B431" s="169"/>
      <c r="C431" s="172"/>
      <c r="D431" s="172"/>
      <c r="E431" s="131"/>
      <c r="F431" s="175"/>
      <c r="G431" s="178"/>
      <c r="H431" s="189"/>
      <c r="I431" s="163"/>
      <c r="J431" s="166"/>
      <c r="K431" s="62"/>
      <c r="L431" s="63"/>
      <c r="M431" s="63"/>
      <c r="N431" s="142"/>
      <c r="O431" s="127"/>
      <c r="P431" s="100"/>
      <c r="Q431" s="63">
        <f t="shared" si="178"/>
        <v>0</v>
      </c>
      <c r="R431" s="64"/>
      <c r="S431" s="67"/>
      <c r="T431" s="46"/>
      <c r="U431" s="106">
        <f>IF(EXACT(O431,Y431),M431,M431*(1-'Расчет ПРЕДЗАКАЗ'!$D$10))</f>
        <v>0</v>
      </c>
      <c r="V431" s="106">
        <f t="shared" si="179"/>
        <v>0</v>
      </c>
      <c r="W431" s="106" t="e">
        <f>IF(EXACT(O431,Y431),M431,M431*(1-#REF!))</f>
        <v>#REF!</v>
      </c>
      <c r="X431" s="106" t="e">
        <f t="shared" si="180"/>
        <v>#REF!</v>
      </c>
      <c r="Y431" s="107" t="s">
        <v>72</v>
      </c>
      <c r="Z431" s="103">
        <f t="shared" si="176"/>
        <v>0</v>
      </c>
      <c r="AA431" s="103">
        <f t="shared" si="177"/>
        <v>0</v>
      </c>
      <c r="AB431" s="128" t="str">
        <f t="shared" si="181"/>
        <v/>
      </c>
      <c r="AC431" s="128" t="e">
        <f t="shared" si="182"/>
        <v>#REF!</v>
      </c>
    </row>
    <row r="432" spans="1:29" ht="50.1" customHeight="1">
      <c r="A432" s="169"/>
      <c r="B432" s="169"/>
      <c r="C432" s="172"/>
      <c r="D432" s="172"/>
      <c r="E432" s="131"/>
      <c r="F432" s="175"/>
      <c r="G432" s="178"/>
      <c r="H432" s="189"/>
      <c r="I432" s="163"/>
      <c r="J432" s="166"/>
      <c r="K432" s="62"/>
      <c r="L432" s="63"/>
      <c r="M432" s="63"/>
      <c r="N432" s="142"/>
      <c r="O432" s="127"/>
      <c r="P432" s="100"/>
      <c r="Q432" s="63">
        <f t="shared" si="178"/>
        <v>0</v>
      </c>
      <c r="R432" s="64"/>
      <c r="S432" s="67"/>
      <c r="T432" s="46"/>
      <c r="U432" s="106">
        <f>IF(EXACT(O432,Y432),M432,M432*(1-'Расчет ПРЕДЗАКАЗ'!$D$10))</f>
        <v>0</v>
      </c>
      <c r="V432" s="106">
        <f t="shared" si="179"/>
        <v>0</v>
      </c>
      <c r="W432" s="106" t="e">
        <f>IF(EXACT(O432,Y432),M432,M432*(1-#REF!))</f>
        <v>#REF!</v>
      </c>
      <c r="X432" s="106" t="e">
        <f t="shared" si="180"/>
        <v>#REF!</v>
      </c>
      <c r="Y432" s="107" t="s">
        <v>72</v>
      </c>
      <c r="Z432" s="103">
        <f t="shared" si="176"/>
        <v>0</v>
      </c>
      <c r="AA432" s="103">
        <f t="shared" si="177"/>
        <v>0</v>
      </c>
      <c r="AB432" s="128" t="str">
        <f t="shared" si="181"/>
        <v/>
      </c>
      <c r="AC432" s="128" t="e">
        <f t="shared" si="182"/>
        <v>#REF!</v>
      </c>
    </row>
    <row r="433" spans="1:29" ht="50.1" customHeight="1">
      <c r="A433" s="169"/>
      <c r="B433" s="169"/>
      <c r="C433" s="172"/>
      <c r="D433" s="172"/>
      <c r="E433" s="131"/>
      <c r="F433" s="175"/>
      <c r="G433" s="178"/>
      <c r="H433" s="189"/>
      <c r="I433" s="163"/>
      <c r="J433" s="166"/>
      <c r="K433" s="62"/>
      <c r="L433" s="63"/>
      <c r="M433" s="63"/>
      <c r="N433" s="121"/>
      <c r="O433" s="127"/>
      <c r="P433" s="100"/>
      <c r="Q433" s="63">
        <f t="shared" si="178"/>
        <v>0</v>
      </c>
      <c r="R433" s="65"/>
      <c r="S433" s="67"/>
      <c r="T433" s="40"/>
      <c r="U433" s="106">
        <f>IF(EXACT(O433,Y433),M433,M433*(1-'Расчет ПРЕДЗАКАЗ'!$D$10))</f>
        <v>0</v>
      </c>
      <c r="V433" s="106">
        <f t="shared" si="179"/>
        <v>0</v>
      </c>
      <c r="W433" s="106" t="e">
        <f>IF(EXACT(O433,Y433),M433,M433*(1-#REF!))</f>
        <v>#REF!</v>
      </c>
      <c r="X433" s="106" t="e">
        <f t="shared" si="180"/>
        <v>#REF!</v>
      </c>
      <c r="Y433" s="107" t="s">
        <v>72</v>
      </c>
      <c r="Z433" s="103">
        <f t="shared" si="176"/>
        <v>0</v>
      </c>
      <c r="AA433" s="103">
        <f t="shared" si="177"/>
        <v>0</v>
      </c>
      <c r="AB433" s="128" t="str">
        <f t="shared" si="181"/>
        <v/>
      </c>
      <c r="AC433" s="128" t="e">
        <f t="shared" si="182"/>
        <v>#REF!</v>
      </c>
    </row>
    <row r="434" spans="1:29" ht="50.1" customHeight="1">
      <c r="A434" s="169"/>
      <c r="B434" s="169"/>
      <c r="C434" s="172"/>
      <c r="D434" s="172"/>
      <c r="E434" s="131"/>
      <c r="F434" s="175"/>
      <c r="G434" s="178"/>
      <c r="H434" s="189"/>
      <c r="I434" s="163"/>
      <c r="J434" s="166"/>
      <c r="K434" s="62"/>
      <c r="L434" s="63"/>
      <c r="M434" s="63"/>
      <c r="N434" s="121"/>
      <c r="O434" s="127"/>
      <c r="P434" s="100"/>
      <c r="Q434" s="63">
        <f t="shared" si="178"/>
        <v>0</v>
      </c>
      <c r="R434" s="65"/>
      <c r="S434" s="67"/>
      <c r="T434" s="40"/>
      <c r="U434" s="106">
        <f>IF(EXACT(O434,Y434),M434,M434*(1-'Расчет ПРЕДЗАКАЗ'!$D$10))</f>
        <v>0</v>
      </c>
      <c r="V434" s="106">
        <f t="shared" si="179"/>
        <v>0</v>
      </c>
      <c r="W434" s="106" t="e">
        <f>IF(EXACT(O434,Y434),M434,M434*(1-#REF!))</f>
        <v>#REF!</v>
      </c>
      <c r="X434" s="106" t="e">
        <f t="shared" si="180"/>
        <v>#REF!</v>
      </c>
      <c r="Y434" s="107" t="s">
        <v>72</v>
      </c>
      <c r="Z434" s="103">
        <f t="shared" si="176"/>
        <v>0</v>
      </c>
      <c r="AA434" s="103">
        <f t="shared" si="177"/>
        <v>0</v>
      </c>
      <c r="AB434" s="128" t="str">
        <f t="shared" si="181"/>
        <v/>
      </c>
      <c r="AC434" s="128" t="e">
        <f t="shared" si="182"/>
        <v>#REF!</v>
      </c>
    </row>
    <row r="435" spans="1:29" ht="50.1" customHeight="1">
      <c r="A435" s="169"/>
      <c r="B435" s="169"/>
      <c r="C435" s="172"/>
      <c r="D435" s="172"/>
      <c r="E435" s="131"/>
      <c r="F435" s="175"/>
      <c r="G435" s="178"/>
      <c r="H435" s="189"/>
      <c r="I435" s="163"/>
      <c r="J435" s="166"/>
      <c r="K435" s="62"/>
      <c r="L435" s="63"/>
      <c r="M435" s="63"/>
      <c r="N435" s="121"/>
      <c r="O435" s="127"/>
      <c r="P435" s="100"/>
      <c r="Q435" s="63">
        <f t="shared" si="178"/>
        <v>0</v>
      </c>
      <c r="R435" s="65"/>
      <c r="S435" s="67"/>
      <c r="T435" s="40"/>
      <c r="U435" s="106">
        <f>IF(EXACT(O435,Y435),M435,M435*(1-'Расчет ПРЕДЗАКАЗ'!$D$10))</f>
        <v>0</v>
      </c>
      <c r="V435" s="106">
        <f t="shared" si="179"/>
        <v>0</v>
      </c>
      <c r="W435" s="106" t="e">
        <f>IF(EXACT(O435,Y435),M435,M435*(1-#REF!))</f>
        <v>#REF!</v>
      </c>
      <c r="X435" s="106" t="e">
        <f t="shared" si="180"/>
        <v>#REF!</v>
      </c>
      <c r="Y435" s="107" t="s">
        <v>72</v>
      </c>
      <c r="Z435" s="103">
        <f t="shared" si="176"/>
        <v>0</v>
      </c>
      <c r="AA435" s="103">
        <f t="shared" si="177"/>
        <v>0</v>
      </c>
      <c r="AB435" s="128" t="str">
        <f t="shared" si="181"/>
        <v/>
      </c>
      <c r="AC435" s="128" t="e">
        <f t="shared" si="182"/>
        <v>#REF!</v>
      </c>
    </row>
    <row r="436" spans="1:29" ht="50.1" customHeight="1">
      <c r="A436" s="169"/>
      <c r="B436" s="169"/>
      <c r="C436" s="172"/>
      <c r="D436" s="172"/>
      <c r="E436" s="131"/>
      <c r="F436" s="175"/>
      <c r="G436" s="178"/>
      <c r="H436" s="189"/>
      <c r="I436" s="163"/>
      <c r="J436" s="166"/>
      <c r="K436" s="62"/>
      <c r="L436" s="63"/>
      <c r="M436" s="63"/>
      <c r="N436" s="121"/>
      <c r="O436" s="127"/>
      <c r="P436" s="100"/>
      <c r="Q436" s="63">
        <f t="shared" si="178"/>
        <v>0</v>
      </c>
      <c r="R436" s="65"/>
      <c r="S436" s="67"/>
      <c r="T436" s="40"/>
      <c r="U436" s="106">
        <f>IF(EXACT(O436,Y436),M436,M436*(1-'Расчет ПРЕДЗАКАЗ'!$D$10))</f>
        <v>0</v>
      </c>
      <c r="V436" s="106">
        <f t="shared" si="179"/>
        <v>0</v>
      </c>
      <c r="W436" s="106" t="e">
        <f>IF(EXACT(O436,Y436),M436,M436*(1-#REF!))</f>
        <v>#REF!</v>
      </c>
      <c r="X436" s="106" t="e">
        <f t="shared" si="180"/>
        <v>#REF!</v>
      </c>
      <c r="Y436" s="107" t="s">
        <v>72</v>
      </c>
      <c r="Z436" s="103">
        <f t="shared" si="176"/>
        <v>0</v>
      </c>
      <c r="AA436" s="103">
        <f t="shared" si="177"/>
        <v>0</v>
      </c>
      <c r="AB436" s="128" t="str">
        <f t="shared" si="181"/>
        <v/>
      </c>
      <c r="AC436" s="128" t="e">
        <f t="shared" si="182"/>
        <v>#REF!</v>
      </c>
    </row>
    <row r="437" spans="1:29" ht="50.1" customHeight="1">
      <c r="A437" s="169"/>
      <c r="B437" s="169"/>
      <c r="C437" s="172"/>
      <c r="D437" s="172"/>
      <c r="E437" s="131"/>
      <c r="F437" s="175"/>
      <c r="G437" s="178"/>
      <c r="H437" s="189"/>
      <c r="I437" s="163"/>
      <c r="J437" s="166"/>
      <c r="K437" s="62"/>
      <c r="L437" s="63"/>
      <c r="M437" s="63"/>
      <c r="N437" s="121"/>
      <c r="O437" s="127"/>
      <c r="P437" s="100"/>
      <c r="Q437" s="63">
        <f t="shared" si="178"/>
        <v>0</v>
      </c>
      <c r="R437" s="65"/>
      <c r="S437" s="67"/>
      <c r="T437" s="40"/>
      <c r="U437" s="106">
        <f>IF(EXACT(O437,Y437),M437,M437*(1-'Расчет ПРЕДЗАКАЗ'!$D$10))</f>
        <v>0</v>
      </c>
      <c r="V437" s="106">
        <f t="shared" si="179"/>
        <v>0</v>
      </c>
      <c r="W437" s="106" t="e">
        <f>IF(EXACT(O437,Y437),M437,M437*(1-#REF!))</f>
        <v>#REF!</v>
      </c>
      <c r="X437" s="106" t="e">
        <f t="shared" si="180"/>
        <v>#REF!</v>
      </c>
      <c r="Y437" s="107" t="s">
        <v>72</v>
      </c>
      <c r="Z437" s="103">
        <f t="shared" si="176"/>
        <v>0</v>
      </c>
      <c r="AA437" s="103">
        <f t="shared" si="177"/>
        <v>0</v>
      </c>
      <c r="AB437" s="128" t="str">
        <f t="shared" si="181"/>
        <v/>
      </c>
      <c r="AC437" s="128" t="e">
        <f t="shared" si="182"/>
        <v>#REF!</v>
      </c>
    </row>
    <row r="438" spans="1:29" ht="50.1" customHeight="1">
      <c r="A438" s="170"/>
      <c r="B438" s="170"/>
      <c r="C438" s="173"/>
      <c r="D438" s="173"/>
      <c r="E438" s="132"/>
      <c r="F438" s="176"/>
      <c r="G438" s="179"/>
      <c r="H438" s="190"/>
      <c r="I438" s="164"/>
      <c r="J438" s="167"/>
      <c r="K438" s="62"/>
      <c r="L438" s="63"/>
      <c r="M438" s="63"/>
      <c r="N438" s="121"/>
      <c r="O438" s="127"/>
      <c r="P438" s="100"/>
      <c r="Q438" s="63">
        <f t="shared" si="178"/>
        <v>0</v>
      </c>
      <c r="R438" s="65"/>
      <c r="S438" s="64"/>
      <c r="T438" s="40"/>
      <c r="U438" s="106">
        <f>IF(EXACT(O438,Y438),M438,M438*(1-'Расчет ПРЕДЗАКАЗ'!$D$10))</f>
        <v>0</v>
      </c>
      <c r="V438" s="106">
        <f t="shared" si="179"/>
        <v>0</v>
      </c>
      <c r="W438" s="106" t="e">
        <f>IF(EXACT(O438,Y438),M438,M438*(1-#REF!))</f>
        <v>#REF!</v>
      </c>
      <c r="X438" s="106" t="e">
        <f t="shared" si="180"/>
        <v>#REF!</v>
      </c>
      <c r="Y438" s="107" t="s">
        <v>72</v>
      </c>
      <c r="Z438" s="103">
        <f t="shared" si="176"/>
        <v>0</v>
      </c>
      <c r="AA438" s="103">
        <f t="shared" si="177"/>
        <v>0</v>
      </c>
      <c r="AB438" s="128" t="str">
        <f t="shared" si="181"/>
        <v/>
      </c>
      <c r="AC438" s="128" t="e">
        <f t="shared" si="182"/>
        <v>#REF!</v>
      </c>
    </row>
    <row r="439" spans="1:29" ht="11.25" customHeight="1" thickBot="1"/>
    <row r="440" spans="1:29" ht="50.1" customHeight="1">
      <c r="A440" s="168">
        <v>79</v>
      </c>
      <c r="B440" s="168" t="s">
        <v>847</v>
      </c>
      <c r="C440" s="171" t="s">
        <v>848</v>
      </c>
      <c r="D440" s="171" t="s">
        <v>77</v>
      </c>
      <c r="E440" s="131"/>
      <c r="F440" s="193" t="s">
        <v>424</v>
      </c>
      <c r="G440" s="177" t="s">
        <v>849</v>
      </c>
      <c r="H440" s="162" t="s">
        <v>850</v>
      </c>
      <c r="I440" s="194" t="s">
        <v>851</v>
      </c>
      <c r="J440" s="165" t="s">
        <v>19</v>
      </c>
      <c r="K440" s="62" t="s">
        <v>82</v>
      </c>
      <c r="L440" s="63">
        <v>9840</v>
      </c>
      <c r="M440" s="63">
        <v>6145</v>
      </c>
      <c r="N440" s="142" t="s">
        <v>852</v>
      </c>
      <c r="O440" s="127"/>
      <c r="P440" s="100"/>
      <c r="Q440" s="63">
        <f>P440*M440</f>
        <v>0</v>
      </c>
      <c r="R440" s="64"/>
      <c r="S440" s="67">
        <v>52</v>
      </c>
      <c r="T440" s="46"/>
      <c r="U440" s="106">
        <f>IF(EXACT(O440,Y440),M440,M440*(1-'Расчет ПРЕДЗАКАЗ'!$D$10))</f>
        <v>6022.0999999999995</v>
      </c>
      <c r="V440" s="106">
        <f>P440*U440</f>
        <v>0</v>
      </c>
      <c r="W440" s="106" t="e">
        <f>IF(EXACT(O440,Y440),M440,M440*(1-#REF!))</f>
        <v>#REF!</v>
      </c>
      <c r="X440" s="106" t="e">
        <f>P440*W440</f>
        <v>#REF!</v>
      </c>
      <c r="Y440" s="107" t="s">
        <v>72</v>
      </c>
      <c r="Z440" s="103">
        <f t="shared" ref="Z440:Z454" si="183">IF(EXACT(O440,Y440),Q440,0)</f>
        <v>0</v>
      </c>
      <c r="AA440" s="103">
        <f t="shared" ref="AA440:AA454" si="184">IF(Z440=0,Q440,0)</f>
        <v>0</v>
      </c>
      <c r="AB440" s="128">
        <f>IF(U440=0,"",L440/U440-1)</f>
        <v>0.63398150146958709</v>
      </c>
      <c r="AC440" s="128" t="e">
        <f>IF(W440=0,"",L440/W440-1)</f>
        <v>#REF!</v>
      </c>
    </row>
    <row r="441" spans="1:29" ht="50.1" customHeight="1">
      <c r="A441" s="169"/>
      <c r="B441" s="169"/>
      <c r="C441" s="172"/>
      <c r="D441" s="172"/>
      <c r="E441" s="131"/>
      <c r="F441" s="175"/>
      <c r="G441" s="178"/>
      <c r="H441" s="189"/>
      <c r="I441" s="163"/>
      <c r="J441" s="166"/>
      <c r="K441" s="62" t="s">
        <v>104</v>
      </c>
      <c r="L441" s="63">
        <v>9840</v>
      </c>
      <c r="M441" s="63">
        <v>6145</v>
      </c>
      <c r="N441" s="142" t="s">
        <v>853</v>
      </c>
      <c r="O441" s="127"/>
      <c r="P441" s="100"/>
      <c r="Q441" s="63">
        <f t="shared" ref="Q441:Q454" si="185">P441*M441</f>
        <v>0</v>
      </c>
      <c r="R441" s="64"/>
      <c r="S441" s="67">
        <v>100</v>
      </c>
      <c r="T441" s="46"/>
      <c r="U441" s="106">
        <f>IF(EXACT(O441,Y441),M441,M441*(1-'Расчет ПРЕДЗАКАЗ'!$D$10))</f>
        <v>6022.0999999999995</v>
      </c>
      <c r="V441" s="106">
        <f t="shared" ref="V441:V454" si="186">P441*U441</f>
        <v>0</v>
      </c>
      <c r="W441" s="106" t="e">
        <f>IF(EXACT(O441,Y441),M441,M441*(1-#REF!))</f>
        <v>#REF!</v>
      </c>
      <c r="X441" s="106" t="e">
        <f t="shared" ref="X441:X454" si="187">P441*W441</f>
        <v>#REF!</v>
      </c>
      <c r="Y441" s="107" t="s">
        <v>72</v>
      </c>
      <c r="Z441" s="103">
        <f t="shared" si="183"/>
        <v>0</v>
      </c>
      <c r="AA441" s="103">
        <f t="shared" si="184"/>
        <v>0</v>
      </c>
      <c r="AB441" s="128">
        <f t="shared" ref="AB441:AB454" si="188">IF(U441=0,"",L441/U441-1)</f>
        <v>0.63398150146958709</v>
      </c>
      <c r="AC441" s="128" t="e">
        <f t="shared" ref="AC441:AC454" si="189">IF(W441=0,"",L441/W441-1)</f>
        <v>#REF!</v>
      </c>
    </row>
    <row r="442" spans="1:29" ht="50.1" customHeight="1">
      <c r="A442" s="169"/>
      <c r="B442" s="169"/>
      <c r="C442" s="172"/>
      <c r="D442" s="172"/>
      <c r="E442" s="131"/>
      <c r="F442" s="175"/>
      <c r="G442" s="178"/>
      <c r="H442" s="189"/>
      <c r="I442" s="163"/>
      <c r="J442" s="166"/>
      <c r="K442" s="62" t="s">
        <v>134</v>
      </c>
      <c r="L442" s="63">
        <v>9840</v>
      </c>
      <c r="M442" s="63">
        <v>6145</v>
      </c>
      <c r="N442" s="142" t="s">
        <v>854</v>
      </c>
      <c r="O442" s="127"/>
      <c r="P442" s="100"/>
      <c r="Q442" s="63">
        <f t="shared" si="185"/>
        <v>0</v>
      </c>
      <c r="R442" s="64"/>
      <c r="S442" s="67">
        <v>56</v>
      </c>
      <c r="T442" s="46"/>
      <c r="U442" s="106">
        <f>IF(EXACT(O442,Y442),M442,M442*(1-'Расчет ПРЕДЗАКАЗ'!$D$10))</f>
        <v>6022.0999999999995</v>
      </c>
      <c r="V442" s="106">
        <f t="shared" si="186"/>
        <v>0</v>
      </c>
      <c r="W442" s="106" t="e">
        <f>IF(EXACT(O442,Y442),M442,M442*(1-#REF!))</f>
        <v>#REF!</v>
      </c>
      <c r="X442" s="106" t="e">
        <f t="shared" si="187"/>
        <v>#REF!</v>
      </c>
      <c r="Y442" s="107" t="s">
        <v>72</v>
      </c>
      <c r="Z442" s="103">
        <f t="shared" si="183"/>
        <v>0</v>
      </c>
      <c r="AA442" s="103">
        <f t="shared" si="184"/>
        <v>0</v>
      </c>
      <c r="AB442" s="128">
        <f t="shared" si="188"/>
        <v>0.63398150146958709</v>
      </c>
      <c r="AC442" s="128" t="e">
        <f t="shared" si="189"/>
        <v>#REF!</v>
      </c>
    </row>
    <row r="443" spans="1:29" ht="50.1" customHeight="1">
      <c r="A443" s="169"/>
      <c r="B443" s="169"/>
      <c r="C443" s="172"/>
      <c r="D443" s="172"/>
      <c r="E443" s="131"/>
      <c r="F443" s="175"/>
      <c r="G443" s="178"/>
      <c r="H443" s="189"/>
      <c r="I443" s="163"/>
      <c r="J443" s="166"/>
      <c r="K443" s="62" t="s">
        <v>84</v>
      </c>
      <c r="L443" s="63">
        <v>9840</v>
      </c>
      <c r="M443" s="63">
        <v>6145</v>
      </c>
      <c r="N443" s="142" t="s">
        <v>855</v>
      </c>
      <c r="O443" s="127"/>
      <c r="P443" s="100"/>
      <c r="Q443" s="63">
        <f t="shared" si="185"/>
        <v>0</v>
      </c>
      <c r="R443" s="64"/>
      <c r="S443" s="67">
        <v>69</v>
      </c>
      <c r="T443" s="46"/>
      <c r="U443" s="106">
        <f>IF(EXACT(O443,Y443),M443,M443*(1-'Расчет ПРЕДЗАКАЗ'!$D$10))</f>
        <v>6022.0999999999995</v>
      </c>
      <c r="V443" s="106">
        <f t="shared" si="186"/>
        <v>0</v>
      </c>
      <c r="W443" s="106" t="e">
        <f>IF(EXACT(O443,Y443),M443,M443*(1-#REF!))</f>
        <v>#REF!</v>
      </c>
      <c r="X443" s="106" t="e">
        <f t="shared" si="187"/>
        <v>#REF!</v>
      </c>
      <c r="Y443" s="107" t="s">
        <v>72</v>
      </c>
      <c r="Z443" s="103">
        <f t="shared" si="183"/>
        <v>0</v>
      </c>
      <c r="AA443" s="103">
        <f t="shared" si="184"/>
        <v>0</v>
      </c>
      <c r="AB443" s="128">
        <f t="shared" si="188"/>
        <v>0.63398150146958709</v>
      </c>
      <c r="AC443" s="128" t="e">
        <f t="shared" si="189"/>
        <v>#REF!</v>
      </c>
    </row>
    <row r="444" spans="1:29" ht="50.1" customHeight="1">
      <c r="A444" s="169"/>
      <c r="B444" s="169"/>
      <c r="C444" s="172"/>
      <c r="D444" s="172"/>
      <c r="E444" s="131"/>
      <c r="F444" s="175"/>
      <c r="G444" s="178"/>
      <c r="H444" s="189"/>
      <c r="I444" s="163"/>
      <c r="J444" s="166"/>
      <c r="K444" s="62" t="s">
        <v>137</v>
      </c>
      <c r="L444" s="63">
        <v>9840</v>
      </c>
      <c r="M444" s="63">
        <v>6145</v>
      </c>
      <c r="N444" s="142" t="s">
        <v>856</v>
      </c>
      <c r="O444" s="127"/>
      <c r="P444" s="100"/>
      <c r="Q444" s="63">
        <f t="shared" si="185"/>
        <v>0</v>
      </c>
      <c r="R444" s="64"/>
      <c r="S444" s="67">
        <v>65</v>
      </c>
      <c r="T444" s="46"/>
      <c r="U444" s="106">
        <f>IF(EXACT(O444,Y444),M444,M444*(1-'Расчет ПРЕДЗАКАЗ'!$D$10))</f>
        <v>6022.0999999999995</v>
      </c>
      <c r="V444" s="106">
        <f t="shared" si="186"/>
        <v>0</v>
      </c>
      <c r="W444" s="106" t="e">
        <f>IF(EXACT(O444,Y444),M444,M444*(1-#REF!))</f>
        <v>#REF!</v>
      </c>
      <c r="X444" s="106" t="e">
        <f t="shared" si="187"/>
        <v>#REF!</v>
      </c>
      <c r="Y444" s="107" t="s">
        <v>72</v>
      </c>
      <c r="Z444" s="103">
        <f t="shared" si="183"/>
        <v>0</v>
      </c>
      <c r="AA444" s="103">
        <f t="shared" si="184"/>
        <v>0</v>
      </c>
      <c r="AB444" s="128">
        <f t="shared" si="188"/>
        <v>0.63398150146958709</v>
      </c>
      <c r="AC444" s="128" t="e">
        <f t="shared" si="189"/>
        <v>#REF!</v>
      </c>
    </row>
    <row r="445" spans="1:29" ht="50.1" customHeight="1">
      <c r="A445" s="169"/>
      <c r="B445" s="169"/>
      <c r="C445" s="172"/>
      <c r="D445" s="172"/>
      <c r="E445" s="131"/>
      <c r="F445" s="175"/>
      <c r="G445" s="178"/>
      <c r="H445" s="189"/>
      <c r="I445" s="163"/>
      <c r="J445" s="166"/>
      <c r="K445" s="62" t="s">
        <v>86</v>
      </c>
      <c r="L445" s="63">
        <v>9840</v>
      </c>
      <c r="M445" s="63">
        <v>6145</v>
      </c>
      <c r="N445" s="142" t="s">
        <v>857</v>
      </c>
      <c r="O445" s="127"/>
      <c r="P445" s="100"/>
      <c r="Q445" s="63">
        <f t="shared" si="185"/>
        <v>0</v>
      </c>
      <c r="R445" s="64"/>
      <c r="S445" s="67">
        <v>67</v>
      </c>
      <c r="T445" s="46"/>
      <c r="U445" s="106">
        <f>IF(EXACT(O445,Y445),M445,M445*(1-'Расчет ПРЕДЗАКАЗ'!$D$10))</f>
        <v>6022.0999999999995</v>
      </c>
      <c r="V445" s="106">
        <f t="shared" si="186"/>
        <v>0</v>
      </c>
      <c r="W445" s="106" t="e">
        <f>IF(EXACT(O445,Y445),M445,M445*(1-#REF!))</f>
        <v>#REF!</v>
      </c>
      <c r="X445" s="106" t="e">
        <f t="shared" si="187"/>
        <v>#REF!</v>
      </c>
      <c r="Y445" s="107" t="s">
        <v>72</v>
      </c>
      <c r="Z445" s="103">
        <f t="shared" si="183"/>
        <v>0</v>
      </c>
      <c r="AA445" s="103">
        <f t="shared" si="184"/>
        <v>0</v>
      </c>
      <c r="AB445" s="128">
        <f t="shared" si="188"/>
        <v>0.63398150146958709</v>
      </c>
      <c r="AC445" s="128" t="e">
        <f t="shared" si="189"/>
        <v>#REF!</v>
      </c>
    </row>
    <row r="446" spans="1:29" ht="50.1" customHeight="1">
      <c r="A446" s="169"/>
      <c r="B446" s="169"/>
      <c r="C446" s="172"/>
      <c r="D446" s="172"/>
      <c r="E446" s="131"/>
      <c r="F446" s="175"/>
      <c r="G446" s="178"/>
      <c r="H446" s="189"/>
      <c r="I446" s="163"/>
      <c r="J446" s="166"/>
      <c r="K446" s="62" t="s">
        <v>88</v>
      </c>
      <c r="L446" s="63">
        <v>9840</v>
      </c>
      <c r="M446" s="63">
        <v>6145</v>
      </c>
      <c r="N446" s="142" t="s">
        <v>858</v>
      </c>
      <c r="O446" s="127"/>
      <c r="P446" s="100"/>
      <c r="Q446" s="63">
        <f t="shared" si="185"/>
        <v>0</v>
      </c>
      <c r="R446" s="64"/>
      <c r="S446" s="67">
        <v>35</v>
      </c>
      <c r="T446" s="46"/>
      <c r="U446" s="106">
        <f>IF(EXACT(O446,Y446),M446,M446*(1-'Расчет ПРЕДЗАКАЗ'!$D$10))</f>
        <v>6022.0999999999995</v>
      </c>
      <c r="V446" s="106">
        <f t="shared" si="186"/>
        <v>0</v>
      </c>
      <c r="W446" s="106" t="e">
        <f>IF(EXACT(O446,Y446),M446,M446*(1-#REF!))</f>
        <v>#REF!</v>
      </c>
      <c r="X446" s="106" t="e">
        <f t="shared" si="187"/>
        <v>#REF!</v>
      </c>
      <c r="Y446" s="107" t="s">
        <v>72</v>
      </c>
      <c r="Z446" s="103">
        <f t="shared" si="183"/>
        <v>0</v>
      </c>
      <c r="AA446" s="103">
        <f t="shared" si="184"/>
        <v>0</v>
      </c>
      <c r="AB446" s="128">
        <f t="shared" si="188"/>
        <v>0.63398150146958709</v>
      </c>
      <c r="AC446" s="128" t="e">
        <f t="shared" si="189"/>
        <v>#REF!</v>
      </c>
    </row>
    <row r="447" spans="1:29" ht="50.1" customHeight="1">
      <c r="A447" s="169"/>
      <c r="B447" s="169"/>
      <c r="C447" s="172"/>
      <c r="D447" s="172"/>
      <c r="E447" s="131"/>
      <c r="F447" s="175"/>
      <c r="G447" s="178"/>
      <c r="H447" s="189"/>
      <c r="I447" s="163"/>
      <c r="J447" s="166"/>
      <c r="K447" s="62" t="s">
        <v>109</v>
      </c>
      <c r="L447" s="63">
        <v>9840</v>
      </c>
      <c r="M447" s="63">
        <v>6145</v>
      </c>
      <c r="N447" s="142" t="s">
        <v>859</v>
      </c>
      <c r="O447" s="127"/>
      <c r="P447" s="100"/>
      <c r="Q447" s="63">
        <f t="shared" si="185"/>
        <v>0</v>
      </c>
      <c r="R447" s="64"/>
      <c r="S447" s="67">
        <v>11</v>
      </c>
      <c r="T447" s="46"/>
      <c r="U447" s="106">
        <f>IF(EXACT(O447,Y447),M447,M447*(1-'Расчет ПРЕДЗАКАЗ'!$D$10))</f>
        <v>6022.0999999999995</v>
      </c>
      <c r="V447" s="106">
        <f t="shared" si="186"/>
        <v>0</v>
      </c>
      <c r="W447" s="106" t="e">
        <f>IF(EXACT(O447,Y447),M447,M447*(1-#REF!))</f>
        <v>#REF!</v>
      </c>
      <c r="X447" s="106" t="e">
        <f t="shared" si="187"/>
        <v>#REF!</v>
      </c>
      <c r="Y447" s="107" t="s">
        <v>72</v>
      </c>
      <c r="Z447" s="103">
        <f t="shared" si="183"/>
        <v>0</v>
      </c>
      <c r="AA447" s="103">
        <f t="shared" si="184"/>
        <v>0</v>
      </c>
      <c r="AB447" s="128">
        <f t="shared" si="188"/>
        <v>0.63398150146958709</v>
      </c>
      <c r="AC447" s="128" t="e">
        <f t="shared" si="189"/>
        <v>#REF!</v>
      </c>
    </row>
    <row r="448" spans="1:29" ht="50.1" customHeight="1">
      <c r="A448" s="169"/>
      <c r="B448" s="169"/>
      <c r="C448" s="172"/>
      <c r="D448" s="172"/>
      <c r="E448" s="131"/>
      <c r="F448" s="175"/>
      <c r="G448" s="178"/>
      <c r="H448" s="189"/>
      <c r="I448" s="163"/>
      <c r="J448" s="166"/>
      <c r="K448" s="62" t="s">
        <v>142</v>
      </c>
      <c r="L448" s="63">
        <v>9840</v>
      </c>
      <c r="M448" s="63">
        <v>6145</v>
      </c>
      <c r="N448" s="142" t="s">
        <v>860</v>
      </c>
      <c r="O448" s="127"/>
      <c r="P448" s="100"/>
      <c r="Q448" s="63">
        <f t="shared" si="185"/>
        <v>0</v>
      </c>
      <c r="R448" s="64"/>
      <c r="S448" s="67">
        <v>19</v>
      </c>
      <c r="T448" s="46"/>
      <c r="U448" s="106">
        <f>IF(EXACT(O448,Y448),M448,M448*(1-'Расчет ПРЕДЗАКАЗ'!$D$10))</f>
        <v>6022.0999999999995</v>
      </c>
      <c r="V448" s="106">
        <f t="shared" si="186"/>
        <v>0</v>
      </c>
      <c r="W448" s="106" t="e">
        <f>IF(EXACT(O448,Y448),M448,M448*(1-#REF!))</f>
        <v>#REF!</v>
      </c>
      <c r="X448" s="106" t="e">
        <f t="shared" si="187"/>
        <v>#REF!</v>
      </c>
      <c r="Y448" s="107" t="s">
        <v>72</v>
      </c>
      <c r="Z448" s="103">
        <f t="shared" si="183"/>
        <v>0</v>
      </c>
      <c r="AA448" s="103">
        <f t="shared" si="184"/>
        <v>0</v>
      </c>
      <c r="AB448" s="128">
        <f t="shared" si="188"/>
        <v>0.63398150146958709</v>
      </c>
      <c r="AC448" s="128" t="e">
        <f t="shared" si="189"/>
        <v>#REF!</v>
      </c>
    </row>
    <row r="449" spans="1:29" ht="50.1" customHeight="1">
      <c r="A449" s="169"/>
      <c r="B449" s="169"/>
      <c r="C449" s="172"/>
      <c r="D449" s="172"/>
      <c r="E449" s="131"/>
      <c r="F449" s="175"/>
      <c r="G449" s="178"/>
      <c r="H449" s="189"/>
      <c r="I449" s="163"/>
      <c r="J449" s="166"/>
      <c r="K449" s="62"/>
      <c r="L449" s="63"/>
      <c r="M449" s="63"/>
      <c r="N449" s="121"/>
      <c r="O449" s="127"/>
      <c r="P449" s="100"/>
      <c r="Q449" s="63">
        <f t="shared" si="185"/>
        <v>0</v>
      </c>
      <c r="R449" s="65"/>
      <c r="S449" s="67"/>
      <c r="T449" s="40"/>
      <c r="U449" s="106">
        <f>IF(EXACT(O449,Y449),M449,M449*(1-'Расчет ПРЕДЗАКАЗ'!$D$10))</f>
        <v>0</v>
      </c>
      <c r="V449" s="106">
        <f t="shared" si="186"/>
        <v>0</v>
      </c>
      <c r="W449" s="106" t="e">
        <f>IF(EXACT(O449,Y449),M449,M449*(1-#REF!))</f>
        <v>#REF!</v>
      </c>
      <c r="X449" s="106" t="e">
        <f t="shared" si="187"/>
        <v>#REF!</v>
      </c>
      <c r="Y449" s="107" t="s">
        <v>72</v>
      </c>
      <c r="Z449" s="103">
        <f t="shared" si="183"/>
        <v>0</v>
      </c>
      <c r="AA449" s="103">
        <f t="shared" si="184"/>
        <v>0</v>
      </c>
      <c r="AB449" s="128" t="str">
        <f t="shared" si="188"/>
        <v/>
      </c>
      <c r="AC449" s="128" t="e">
        <f t="shared" si="189"/>
        <v>#REF!</v>
      </c>
    </row>
    <row r="450" spans="1:29" ht="50.1" customHeight="1">
      <c r="A450" s="169"/>
      <c r="B450" s="169"/>
      <c r="C450" s="172"/>
      <c r="D450" s="172"/>
      <c r="E450" s="131"/>
      <c r="F450" s="175"/>
      <c r="G450" s="178"/>
      <c r="H450" s="189"/>
      <c r="I450" s="163"/>
      <c r="J450" s="166"/>
      <c r="K450" s="62"/>
      <c r="L450" s="63"/>
      <c r="M450" s="63"/>
      <c r="N450" s="121"/>
      <c r="O450" s="127"/>
      <c r="P450" s="100"/>
      <c r="Q450" s="63">
        <f t="shared" si="185"/>
        <v>0</v>
      </c>
      <c r="R450" s="65"/>
      <c r="S450" s="67"/>
      <c r="T450" s="40"/>
      <c r="U450" s="106">
        <f>IF(EXACT(O450,Y450),M450,M450*(1-'Расчет ПРЕДЗАКАЗ'!$D$10))</f>
        <v>0</v>
      </c>
      <c r="V450" s="106">
        <f t="shared" si="186"/>
        <v>0</v>
      </c>
      <c r="W450" s="106" t="e">
        <f>IF(EXACT(O450,Y450),M450,M450*(1-#REF!))</f>
        <v>#REF!</v>
      </c>
      <c r="X450" s="106" t="e">
        <f t="shared" si="187"/>
        <v>#REF!</v>
      </c>
      <c r="Y450" s="107" t="s">
        <v>72</v>
      </c>
      <c r="Z450" s="103">
        <f t="shared" si="183"/>
        <v>0</v>
      </c>
      <c r="AA450" s="103">
        <f t="shared" si="184"/>
        <v>0</v>
      </c>
      <c r="AB450" s="128" t="str">
        <f t="shared" si="188"/>
        <v/>
      </c>
      <c r="AC450" s="128" t="e">
        <f t="shared" si="189"/>
        <v>#REF!</v>
      </c>
    </row>
    <row r="451" spans="1:29" ht="50.1" customHeight="1">
      <c r="A451" s="169"/>
      <c r="B451" s="169"/>
      <c r="C451" s="172"/>
      <c r="D451" s="172"/>
      <c r="E451" s="131"/>
      <c r="F451" s="175"/>
      <c r="G451" s="178"/>
      <c r="H451" s="189"/>
      <c r="I451" s="163"/>
      <c r="J451" s="166"/>
      <c r="K451" s="62"/>
      <c r="L451" s="63"/>
      <c r="M451" s="63"/>
      <c r="N451" s="121"/>
      <c r="O451" s="127"/>
      <c r="P451" s="100"/>
      <c r="Q451" s="63">
        <f t="shared" si="185"/>
        <v>0</v>
      </c>
      <c r="R451" s="65"/>
      <c r="S451" s="67"/>
      <c r="T451" s="40"/>
      <c r="U451" s="106">
        <f>IF(EXACT(O451,Y451),M451,M451*(1-'Расчет ПРЕДЗАКАЗ'!$D$10))</f>
        <v>0</v>
      </c>
      <c r="V451" s="106">
        <f t="shared" si="186"/>
        <v>0</v>
      </c>
      <c r="W451" s="106" t="e">
        <f>IF(EXACT(O451,Y451),M451,M451*(1-#REF!))</f>
        <v>#REF!</v>
      </c>
      <c r="X451" s="106" t="e">
        <f t="shared" si="187"/>
        <v>#REF!</v>
      </c>
      <c r="Y451" s="107" t="s">
        <v>72</v>
      </c>
      <c r="Z451" s="103">
        <f t="shared" si="183"/>
        <v>0</v>
      </c>
      <c r="AA451" s="103">
        <f t="shared" si="184"/>
        <v>0</v>
      </c>
      <c r="AB451" s="128" t="str">
        <f t="shared" si="188"/>
        <v/>
      </c>
      <c r="AC451" s="128" t="e">
        <f t="shared" si="189"/>
        <v>#REF!</v>
      </c>
    </row>
    <row r="452" spans="1:29" ht="50.1" customHeight="1">
      <c r="A452" s="169"/>
      <c r="B452" s="169"/>
      <c r="C452" s="172"/>
      <c r="D452" s="172"/>
      <c r="E452" s="131"/>
      <c r="F452" s="175"/>
      <c r="G452" s="178"/>
      <c r="H452" s="189"/>
      <c r="I452" s="163"/>
      <c r="J452" s="166"/>
      <c r="K452" s="62"/>
      <c r="L452" s="63"/>
      <c r="M452" s="63"/>
      <c r="N452" s="121"/>
      <c r="O452" s="127"/>
      <c r="P452" s="100"/>
      <c r="Q452" s="63">
        <f t="shared" si="185"/>
        <v>0</v>
      </c>
      <c r="R452" s="65"/>
      <c r="S452" s="67"/>
      <c r="T452" s="40"/>
      <c r="U452" s="106">
        <f>IF(EXACT(O452,Y452),M452,M452*(1-'Расчет ПРЕДЗАКАЗ'!$D$10))</f>
        <v>0</v>
      </c>
      <c r="V452" s="106">
        <f t="shared" si="186"/>
        <v>0</v>
      </c>
      <c r="W452" s="106" t="e">
        <f>IF(EXACT(O452,Y452),M452,M452*(1-#REF!))</f>
        <v>#REF!</v>
      </c>
      <c r="X452" s="106" t="e">
        <f t="shared" si="187"/>
        <v>#REF!</v>
      </c>
      <c r="Y452" s="107" t="s">
        <v>72</v>
      </c>
      <c r="Z452" s="103">
        <f t="shared" si="183"/>
        <v>0</v>
      </c>
      <c r="AA452" s="103">
        <f t="shared" si="184"/>
        <v>0</v>
      </c>
      <c r="AB452" s="128" t="str">
        <f t="shared" si="188"/>
        <v/>
      </c>
      <c r="AC452" s="128" t="e">
        <f t="shared" si="189"/>
        <v>#REF!</v>
      </c>
    </row>
    <row r="453" spans="1:29" ht="50.1" customHeight="1">
      <c r="A453" s="169"/>
      <c r="B453" s="169"/>
      <c r="C453" s="172"/>
      <c r="D453" s="172"/>
      <c r="E453" s="131"/>
      <c r="F453" s="175"/>
      <c r="G453" s="178"/>
      <c r="H453" s="189"/>
      <c r="I453" s="163"/>
      <c r="J453" s="166"/>
      <c r="K453" s="62"/>
      <c r="L453" s="63"/>
      <c r="M453" s="63"/>
      <c r="N453" s="121"/>
      <c r="O453" s="127"/>
      <c r="P453" s="100"/>
      <c r="Q453" s="63">
        <f t="shared" si="185"/>
        <v>0</v>
      </c>
      <c r="R453" s="65"/>
      <c r="S453" s="67"/>
      <c r="T453" s="40"/>
      <c r="U453" s="106">
        <f>IF(EXACT(O453,Y453),M453,M453*(1-'Расчет ПРЕДЗАКАЗ'!$D$10))</f>
        <v>0</v>
      </c>
      <c r="V453" s="106">
        <f t="shared" si="186"/>
        <v>0</v>
      </c>
      <c r="W453" s="106" t="e">
        <f>IF(EXACT(O453,Y453),M453,M453*(1-#REF!))</f>
        <v>#REF!</v>
      </c>
      <c r="X453" s="106" t="e">
        <f t="shared" si="187"/>
        <v>#REF!</v>
      </c>
      <c r="Y453" s="107" t="s">
        <v>72</v>
      </c>
      <c r="Z453" s="103">
        <f t="shared" si="183"/>
        <v>0</v>
      </c>
      <c r="AA453" s="103">
        <f t="shared" si="184"/>
        <v>0</v>
      </c>
      <c r="AB453" s="128" t="str">
        <f t="shared" si="188"/>
        <v/>
      </c>
      <c r="AC453" s="128" t="e">
        <f t="shared" si="189"/>
        <v>#REF!</v>
      </c>
    </row>
    <row r="454" spans="1:29" ht="50.1" customHeight="1">
      <c r="A454" s="170"/>
      <c r="B454" s="170"/>
      <c r="C454" s="173"/>
      <c r="D454" s="173"/>
      <c r="E454" s="132"/>
      <c r="F454" s="176"/>
      <c r="G454" s="179"/>
      <c r="H454" s="190"/>
      <c r="I454" s="164"/>
      <c r="J454" s="167"/>
      <c r="K454" s="62"/>
      <c r="L454" s="63"/>
      <c r="M454" s="63"/>
      <c r="N454" s="121"/>
      <c r="O454" s="127"/>
      <c r="P454" s="100"/>
      <c r="Q454" s="63">
        <f t="shared" si="185"/>
        <v>0</v>
      </c>
      <c r="R454" s="65"/>
      <c r="S454" s="64"/>
      <c r="T454" s="40"/>
      <c r="U454" s="106">
        <f>IF(EXACT(O454,Y454),M454,M454*(1-'Расчет ПРЕДЗАКАЗ'!$D$10))</f>
        <v>0</v>
      </c>
      <c r="V454" s="106">
        <f t="shared" si="186"/>
        <v>0</v>
      </c>
      <c r="W454" s="106" t="e">
        <f>IF(EXACT(O454,Y454),M454,M454*(1-#REF!))</f>
        <v>#REF!</v>
      </c>
      <c r="X454" s="106" t="e">
        <f t="shared" si="187"/>
        <v>#REF!</v>
      </c>
      <c r="Y454" s="107" t="s">
        <v>72</v>
      </c>
      <c r="Z454" s="103">
        <f t="shared" si="183"/>
        <v>0</v>
      </c>
      <c r="AA454" s="103">
        <f t="shared" si="184"/>
        <v>0</v>
      </c>
      <c r="AB454" s="128" t="str">
        <f t="shared" si="188"/>
        <v/>
      </c>
      <c r="AC454" s="128" t="e">
        <f t="shared" si="189"/>
        <v>#REF!</v>
      </c>
    </row>
    <row r="455" spans="1:29" ht="11.25" customHeight="1" thickBot="1"/>
    <row r="456" spans="1:29" ht="50.1" customHeight="1">
      <c r="A456" s="168">
        <v>80</v>
      </c>
      <c r="B456" s="168" t="s">
        <v>861</v>
      </c>
      <c r="C456" s="171" t="s">
        <v>862</v>
      </c>
      <c r="D456" s="171" t="s">
        <v>77</v>
      </c>
      <c r="E456" s="131"/>
      <c r="F456" s="193" t="s">
        <v>863</v>
      </c>
      <c r="G456" s="177" t="s">
        <v>659</v>
      </c>
      <c r="H456" s="162" t="s">
        <v>864</v>
      </c>
      <c r="I456" s="194" t="s">
        <v>865</v>
      </c>
      <c r="J456" s="165" t="s">
        <v>19</v>
      </c>
      <c r="K456" s="62" t="s">
        <v>104</v>
      </c>
      <c r="L456" s="63">
        <v>10120</v>
      </c>
      <c r="M456" s="63">
        <v>6320</v>
      </c>
      <c r="N456" s="142" t="s">
        <v>866</v>
      </c>
      <c r="O456" s="127"/>
      <c r="P456" s="100"/>
      <c r="Q456" s="63">
        <f>P456*M456</f>
        <v>0</v>
      </c>
      <c r="R456" s="64"/>
      <c r="S456" s="67">
        <v>8</v>
      </c>
      <c r="T456" s="46"/>
      <c r="U456" s="106">
        <f>IF(EXACT(O456,Y456),M456,M456*(1-'Расчет ПРЕДЗАКАЗ'!$D$10))</f>
        <v>6193.5999999999995</v>
      </c>
      <c r="V456" s="106">
        <f>P456*U456</f>
        <v>0</v>
      </c>
      <c r="W456" s="106" t="e">
        <f>IF(EXACT(O456,Y456),M456,M456*(1-#REF!))</f>
        <v>#REF!</v>
      </c>
      <c r="X456" s="106" t="e">
        <f>P456*W456</f>
        <v>#REF!</v>
      </c>
      <c r="Y456" s="107" t="s">
        <v>72</v>
      </c>
      <c r="Z456" s="103">
        <f t="shared" ref="Z456:Z470" si="190">IF(EXACT(O456,Y456),Q456,0)</f>
        <v>0</v>
      </c>
      <c r="AA456" s="103">
        <f t="shared" ref="AA456:AA470" si="191">IF(Z456=0,Q456,0)</f>
        <v>0</v>
      </c>
      <c r="AB456" s="128">
        <f>IF(U456=0,"",L456/U456-1)</f>
        <v>0.63394471712735734</v>
      </c>
      <c r="AC456" s="128" t="e">
        <f>IF(W456=0,"",L456/W456-1)</f>
        <v>#REF!</v>
      </c>
    </row>
    <row r="457" spans="1:29" ht="50.1" customHeight="1">
      <c r="A457" s="169"/>
      <c r="B457" s="169"/>
      <c r="C457" s="172"/>
      <c r="D457" s="172"/>
      <c r="E457" s="131"/>
      <c r="F457" s="175"/>
      <c r="G457" s="178"/>
      <c r="H457" s="189"/>
      <c r="I457" s="163"/>
      <c r="J457" s="166"/>
      <c r="K457" s="62" t="s">
        <v>134</v>
      </c>
      <c r="L457" s="63">
        <v>10120</v>
      </c>
      <c r="M457" s="63">
        <v>6320</v>
      </c>
      <c r="N457" s="142" t="s">
        <v>867</v>
      </c>
      <c r="O457" s="127"/>
      <c r="P457" s="100"/>
      <c r="Q457" s="63">
        <f t="shared" ref="Q457:Q470" si="192">P457*M457</f>
        <v>0</v>
      </c>
      <c r="R457" s="64"/>
      <c r="S457" s="67">
        <v>3</v>
      </c>
      <c r="T457" s="46"/>
      <c r="U457" s="106">
        <f>IF(EXACT(O457,Y457),M457,M457*(1-'Расчет ПРЕДЗАКАЗ'!$D$10))</f>
        <v>6193.5999999999995</v>
      </c>
      <c r="V457" s="106">
        <f t="shared" ref="V457:V470" si="193">P457*U457</f>
        <v>0</v>
      </c>
      <c r="W457" s="106" t="e">
        <f>IF(EXACT(O457,Y457),M457,M457*(1-#REF!))</f>
        <v>#REF!</v>
      </c>
      <c r="X457" s="106" t="e">
        <f t="shared" ref="X457:X470" si="194">P457*W457</f>
        <v>#REF!</v>
      </c>
      <c r="Y457" s="107" t="s">
        <v>72</v>
      </c>
      <c r="Z457" s="103">
        <f t="shared" si="190"/>
        <v>0</v>
      </c>
      <c r="AA457" s="103">
        <f t="shared" si="191"/>
        <v>0</v>
      </c>
      <c r="AB457" s="128">
        <f t="shared" ref="AB457:AB470" si="195">IF(U457=0,"",L457/U457-1)</f>
        <v>0.63394471712735734</v>
      </c>
      <c r="AC457" s="128" t="e">
        <f t="shared" ref="AC457:AC470" si="196">IF(W457=0,"",L457/W457-1)</f>
        <v>#REF!</v>
      </c>
    </row>
    <row r="458" spans="1:29" ht="50.1" customHeight="1">
      <c r="A458" s="169"/>
      <c r="B458" s="169"/>
      <c r="C458" s="172"/>
      <c r="D458" s="172"/>
      <c r="E458" s="131"/>
      <c r="F458" s="175"/>
      <c r="G458" s="178"/>
      <c r="H458" s="189"/>
      <c r="I458" s="163"/>
      <c r="J458" s="166"/>
      <c r="K458" s="62" t="s">
        <v>84</v>
      </c>
      <c r="L458" s="63">
        <v>10120</v>
      </c>
      <c r="M458" s="63">
        <v>6320</v>
      </c>
      <c r="N458" s="142" t="s">
        <v>868</v>
      </c>
      <c r="O458" s="127"/>
      <c r="P458" s="100"/>
      <c r="Q458" s="63">
        <f t="shared" si="192"/>
        <v>0</v>
      </c>
      <c r="R458" s="64"/>
      <c r="S458" s="67">
        <v>14</v>
      </c>
      <c r="T458" s="46"/>
      <c r="U458" s="106">
        <f>IF(EXACT(O458,Y458),M458,M458*(1-'Расчет ПРЕДЗАКАЗ'!$D$10))</f>
        <v>6193.5999999999995</v>
      </c>
      <c r="V458" s="106">
        <f t="shared" si="193"/>
        <v>0</v>
      </c>
      <c r="W458" s="106" t="e">
        <f>IF(EXACT(O458,Y458),M458,M458*(1-#REF!))</f>
        <v>#REF!</v>
      </c>
      <c r="X458" s="106" t="e">
        <f t="shared" si="194"/>
        <v>#REF!</v>
      </c>
      <c r="Y458" s="107" t="s">
        <v>72</v>
      </c>
      <c r="Z458" s="103">
        <f t="shared" si="190"/>
        <v>0</v>
      </c>
      <c r="AA458" s="103">
        <f t="shared" si="191"/>
        <v>0</v>
      </c>
      <c r="AB458" s="128">
        <f t="shared" si="195"/>
        <v>0.63394471712735734</v>
      </c>
      <c r="AC458" s="128" t="e">
        <f t="shared" si="196"/>
        <v>#REF!</v>
      </c>
    </row>
    <row r="459" spans="1:29" ht="50.1" customHeight="1">
      <c r="A459" s="169"/>
      <c r="B459" s="169"/>
      <c r="C459" s="172"/>
      <c r="D459" s="172"/>
      <c r="E459" s="131"/>
      <c r="F459" s="175"/>
      <c r="G459" s="178"/>
      <c r="H459" s="189"/>
      <c r="I459" s="163"/>
      <c r="J459" s="166"/>
      <c r="K459" s="62" t="s">
        <v>137</v>
      </c>
      <c r="L459" s="63">
        <v>10120</v>
      </c>
      <c r="M459" s="63">
        <v>6320</v>
      </c>
      <c r="N459" s="142" t="s">
        <v>869</v>
      </c>
      <c r="O459" s="127"/>
      <c r="P459" s="100"/>
      <c r="Q459" s="63">
        <f t="shared" si="192"/>
        <v>0</v>
      </c>
      <c r="R459" s="64"/>
      <c r="S459" s="67">
        <v>5</v>
      </c>
      <c r="T459" s="46"/>
      <c r="U459" s="106">
        <f>IF(EXACT(O459,Y459),M459,M459*(1-'Расчет ПРЕДЗАКАЗ'!$D$10))</f>
        <v>6193.5999999999995</v>
      </c>
      <c r="V459" s="106">
        <f t="shared" si="193"/>
        <v>0</v>
      </c>
      <c r="W459" s="106" t="e">
        <f>IF(EXACT(O459,Y459),M459,M459*(1-#REF!))</f>
        <v>#REF!</v>
      </c>
      <c r="X459" s="106" t="e">
        <f t="shared" si="194"/>
        <v>#REF!</v>
      </c>
      <c r="Y459" s="107" t="s">
        <v>72</v>
      </c>
      <c r="Z459" s="103">
        <f t="shared" si="190"/>
        <v>0</v>
      </c>
      <c r="AA459" s="103">
        <f t="shared" si="191"/>
        <v>0</v>
      </c>
      <c r="AB459" s="128">
        <f t="shared" si="195"/>
        <v>0.63394471712735734</v>
      </c>
      <c r="AC459" s="128" t="e">
        <f t="shared" si="196"/>
        <v>#REF!</v>
      </c>
    </row>
    <row r="460" spans="1:29" ht="50.1" customHeight="1">
      <c r="A460" s="169"/>
      <c r="B460" s="169"/>
      <c r="C460" s="172"/>
      <c r="D460" s="172"/>
      <c r="E460" s="131"/>
      <c r="F460" s="175"/>
      <c r="G460" s="178"/>
      <c r="H460" s="189"/>
      <c r="I460" s="163"/>
      <c r="J460" s="166"/>
      <c r="K460" s="62" t="s">
        <v>86</v>
      </c>
      <c r="L460" s="63">
        <v>10120</v>
      </c>
      <c r="M460" s="63">
        <v>6320</v>
      </c>
      <c r="N460" s="142" t="s">
        <v>870</v>
      </c>
      <c r="O460" s="127"/>
      <c r="P460" s="100"/>
      <c r="Q460" s="63">
        <f t="shared" si="192"/>
        <v>0</v>
      </c>
      <c r="R460" s="64"/>
      <c r="S460" s="67">
        <v>2</v>
      </c>
      <c r="T460" s="46"/>
      <c r="U460" s="106">
        <f>IF(EXACT(O460,Y460),M460,M460*(1-'Расчет ПРЕДЗАКАЗ'!$D$10))</f>
        <v>6193.5999999999995</v>
      </c>
      <c r="V460" s="106">
        <f t="shared" si="193"/>
        <v>0</v>
      </c>
      <c r="W460" s="106" t="e">
        <f>IF(EXACT(O460,Y460),M460,M460*(1-#REF!))</f>
        <v>#REF!</v>
      </c>
      <c r="X460" s="106" t="e">
        <f t="shared" si="194"/>
        <v>#REF!</v>
      </c>
      <c r="Y460" s="107" t="s">
        <v>72</v>
      </c>
      <c r="Z460" s="103">
        <f t="shared" si="190"/>
        <v>0</v>
      </c>
      <c r="AA460" s="103">
        <f t="shared" si="191"/>
        <v>0</v>
      </c>
      <c r="AB460" s="128">
        <f t="shared" si="195"/>
        <v>0.63394471712735734</v>
      </c>
      <c r="AC460" s="128" t="e">
        <f t="shared" si="196"/>
        <v>#REF!</v>
      </c>
    </row>
    <row r="461" spans="1:29" ht="50.1" customHeight="1">
      <c r="A461" s="169"/>
      <c r="B461" s="169"/>
      <c r="C461" s="172"/>
      <c r="D461" s="172"/>
      <c r="E461" s="131"/>
      <c r="F461" s="175"/>
      <c r="G461" s="178"/>
      <c r="H461" s="189"/>
      <c r="I461" s="163"/>
      <c r="J461" s="166"/>
      <c r="K461" s="62" t="s">
        <v>88</v>
      </c>
      <c r="L461" s="63">
        <v>10120</v>
      </c>
      <c r="M461" s="63">
        <v>6320</v>
      </c>
      <c r="N461" s="142" t="s">
        <v>871</v>
      </c>
      <c r="O461" s="127"/>
      <c r="P461" s="100"/>
      <c r="Q461" s="63">
        <f t="shared" si="192"/>
        <v>0</v>
      </c>
      <c r="R461" s="64"/>
      <c r="S461" s="67">
        <v>4</v>
      </c>
      <c r="T461" s="46"/>
      <c r="U461" s="106">
        <f>IF(EXACT(O461,Y461),M461,M461*(1-'Расчет ПРЕДЗАКАЗ'!$D$10))</f>
        <v>6193.5999999999995</v>
      </c>
      <c r="V461" s="106">
        <f t="shared" si="193"/>
        <v>0</v>
      </c>
      <c r="W461" s="106" t="e">
        <f>IF(EXACT(O461,Y461),M461,M461*(1-#REF!))</f>
        <v>#REF!</v>
      </c>
      <c r="X461" s="106" t="e">
        <f t="shared" si="194"/>
        <v>#REF!</v>
      </c>
      <c r="Y461" s="107" t="s">
        <v>72</v>
      </c>
      <c r="Z461" s="103">
        <f t="shared" si="190"/>
        <v>0</v>
      </c>
      <c r="AA461" s="103">
        <f t="shared" si="191"/>
        <v>0</v>
      </c>
      <c r="AB461" s="128">
        <f t="shared" si="195"/>
        <v>0.63394471712735734</v>
      </c>
      <c r="AC461" s="128" t="e">
        <f t="shared" si="196"/>
        <v>#REF!</v>
      </c>
    </row>
    <row r="462" spans="1:29" ht="50.1" customHeight="1">
      <c r="A462" s="169"/>
      <c r="B462" s="169"/>
      <c r="C462" s="172"/>
      <c r="D462" s="172"/>
      <c r="E462" s="131"/>
      <c r="F462" s="175"/>
      <c r="G462" s="178"/>
      <c r="H462" s="189"/>
      <c r="I462" s="163"/>
      <c r="J462" s="166"/>
      <c r="K462" s="62"/>
      <c r="L462" s="63"/>
      <c r="M462" s="63"/>
      <c r="N462" s="142"/>
      <c r="O462" s="127"/>
      <c r="P462" s="100"/>
      <c r="Q462" s="63">
        <f t="shared" si="192"/>
        <v>0</v>
      </c>
      <c r="R462" s="64"/>
      <c r="S462" s="67"/>
      <c r="T462" s="46"/>
      <c r="U462" s="106">
        <f>IF(EXACT(O462,Y462),M462,M462*(1-'Расчет ПРЕДЗАКАЗ'!$D$10))</f>
        <v>0</v>
      </c>
      <c r="V462" s="106">
        <f t="shared" si="193"/>
        <v>0</v>
      </c>
      <c r="W462" s="106" t="e">
        <f>IF(EXACT(O462,Y462),M462,M462*(1-#REF!))</f>
        <v>#REF!</v>
      </c>
      <c r="X462" s="106" t="e">
        <f t="shared" si="194"/>
        <v>#REF!</v>
      </c>
      <c r="Y462" s="107" t="s">
        <v>72</v>
      </c>
      <c r="Z462" s="103">
        <f t="shared" si="190"/>
        <v>0</v>
      </c>
      <c r="AA462" s="103">
        <f t="shared" si="191"/>
        <v>0</v>
      </c>
      <c r="AB462" s="128" t="str">
        <f t="shared" si="195"/>
        <v/>
      </c>
      <c r="AC462" s="128" t="e">
        <f t="shared" si="196"/>
        <v>#REF!</v>
      </c>
    </row>
    <row r="463" spans="1:29" ht="50.1" customHeight="1">
      <c r="A463" s="169"/>
      <c r="B463" s="169"/>
      <c r="C463" s="172"/>
      <c r="D463" s="172"/>
      <c r="E463" s="131"/>
      <c r="F463" s="175"/>
      <c r="G463" s="178"/>
      <c r="H463" s="189"/>
      <c r="I463" s="163"/>
      <c r="J463" s="166"/>
      <c r="K463" s="62"/>
      <c r="L463" s="63"/>
      <c r="M463" s="63"/>
      <c r="N463" s="142"/>
      <c r="O463" s="127"/>
      <c r="P463" s="100"/>
      <c r="Q463" s="63">
        <f t="shared" si="192"/>
        <v>0</v>
      </c>
      <c r="R463" s="64"/>
      <c r="S463" s="67"/>
      <c r="T463" s="46"/>
      <c r="U463" s="106">
        <f>IF(EXACT(O463,Y463),M463,M463*(1-'Расчет ПРЕДЗАКАЗ'!$D$10))</f>
        <v>0</v>
      </c>
      <c r="V463" s="106">
        <f t="shared" si="193"/>
        <v>0</v>
      </c>
      <c r="W463" s="106" t="e">
        <f>IF(EXACT(O463,Y463),M463,M463*(1-#REF!))</f>
        <v>#REF!</v>
      </c>
      <c r="X463" s="106" t="e">
        <f t="shared" si="194"/>
        <v>#REF!</v>
      </c>
      <c r="Y463" s="107" t="s">
        <v>72</v>
      </c>
      <c r="Z463" s="103">
        <f t="shared" si="190"/>
        <v>0</v>
      </c>
      <c r="AA463" s="103">
        <f t="shared" si="191"/>
        <v>0</v>
      </c>
      <c r="AB463" s="128" t="str">
        <f t="shared" si="195"/>
        <v/>
      </c>
      <c r="AC463" s="128" t="e">
        <f t="shared" si="196"/>
        <v>#REF!</v>
      </c>
    </row>
    <row r="464" spans="1:29" ht="50.1" customHeight="1">
      <c r="A464" s="169"/>
      <c r="B464" s="169"/>
      <c r="C464" s="172"/>
      <c r="D464" s="172"/>
      <c r="E464" s="131"/>
      <c r="F464" s="175"/>
      <c r="G464" s="178"/>
      <c r="H464" s="189"/>
      <c r="I464" s="163"/>
      <c r="J464" s="166"/>
      <c r="K464" s="62"/>
      <c r="L464" s="63"/>
      <c r="M464" s="63"/>
      <c r="N464" s="142"/>
      <c r="O464" s="127"/>
      <c r="P464" s="100"/>
      <c r="Q464" s="63">
        <f t="shared" si="192"/>
        <v>0</v>
      </c>
      <c r="R464" s="64"/>
      <c r="S464" s="67"/>
      <c r="T464" s="46"/>
      <c r="U464" s="106">
        <f>IF(EXACT(O464,Y464),M464,M464*(1-'Расчет ПРЕДЗАКАЗ'!$D$10))</f>
        <v>0</v>
      </c>
      <c r="V464" s="106">
        <f t="shared" si="193"/>
        <v>0</v>
      </c>
      <c r="W464" s="106" t="e">
        <f>IF(EXACT(O464,Y464),M464,M464*(1-#REF!))</f>
        <v>#REF!</v>
      </c>
      <c r="X464" s="106" t="e">
        <f t="shared" si="194"/>
        <v>#REF!</v>
      </c>
      <c r="Y464" s="107" t="s">
        <v>72</v>
      </c>
      <c r="Z464" s="103">
        <f t="shared" si="190"/>
        <v>0</v>
      </c>
      <c r="AA464" s="103">
        <f t="shared" si="191"/>
        <v>0</v>
      </c>
      <c r="AB464" s="128" t="str">
        <f t="shared" si="195"/>
        <v/>
      </c>
      <c r="AC464" s="128" t="e">
        <f t="shared" si="196"/>
        <v>#REF!</v>
      </c>
    </row>
    <row r="465" spans="1:29" ht="50.1" customHeight="1">
      <c r="A465" s="169"/>
      <c r="B465" s="169"/>
      <c r="C465" s="172"/>
      <c r="D465" s="172"/>
      <c r="E465" s="131"/>
      <c r="F465" s="175"/>
      <c r="G465" s="178"/>
      <c r="H465" s="189"/>
      <c r="I465" s="163"/>
      <c r="J465" s="166"/>
      <c r="K465" s="62"/>
      <c r="L465" s="63"/>
      <c r="M465" s="63"/>
      <c r="N465" s="121"/>
      <c r="O465" s="127"/>
      <c r="P465" s="100"/>
      <c r="Q465" s="63">
        <f t="shared" si="192"/>
        <v>0</v>
      </c>
      <c r="R465" s="65"/>
      <c r="S465" s="67"/>
      <c r="T465" s="40"/>
      <c r="U465" s="106">
        <f>IF(EXACT(O465,Y465),M465,M465*(1-'Расчет ПРЕДЗАКАЗ'!$D$10))</f>
        <v>0</v>
      </c>
      <c r="V465" s="106">
        <f t="shared" si="193"/>
        <v>0</v>
      </c>
      <c r="W465" s="106" t="e">
        <f>IF(EXACT(O465,Y465),M465,M465*(1-#REF!))</f>
        <v>#REF!</v>
      </c>
      <c r="X465" s="106" t="e">
        <f t="shared" si="194"/>
        <v>#REF!</v>
      </c>
      <c r="Y465" s="107" t="s">
        <v>72</v>
      </c>
      <c r="Z465" s="103">
        <f t="shared" si="190"/>
        <v>0</v>
      </c>
      <c r="AA465" s="103">
        <f t="shared" si="191"/>
        <v>0</v>
      </c>
      <c r="AB465" s="128" t="str">
        <f t="shared" si="195"/>
        <v/>
      </c>
      <c r="AC465" s="128" t="e">
        <f t="shared" si="196"/>
        <v>#REF!</v>
      </c>
    </row>
    <row r="466" spans="1:29" ht="50.1" customHeight="1">
      <c r="A466" s="169"/>
      <c r="B466" s="169"/>
      <c r="C466" s="172"/>
      <c r="D466" s="172"/>
      <c r="E466" s="131"/>
      <c r="F466" s="175"/>
      <c r="G466" s="178"/>
      <c r="H466" s="189"/>
      <c r="I466" s="163"/>
      <c r="J466" s="166"/>
      <c r="K466" s="62"/>
      <c r="L466" s="63"/>
      <c r="M466" s="63"/>
      <c r="N466" s="121"/>
      <c r="O466" s="127"/>
      <c r="P466" s="100"/>
      <c r="Q466" s="63">
        <f t="shared" si="192"/>
        <v>0</v>
      </c>
      <c r="R466" s="65"/>
      <c r="S466" s="67"/>
      <c r="T466" s="40"/>
      <c r="U466" s="106">
        <f>IF(EXACT(O466,Y466),M466,M466*(1-'Расчет ПРЕДЗАКАЗ'!$D$10))</f>
        <v>0</v>
      </c>
      <c r="V466" s="106">
        <f t="shared" si="193"/>
        <v>0</v>
      </c>
      <c r="W466" s="106" t="e">
        <f>IF(EXACT(O466,Y466),M466,M466*(1-#REF!))</f>
        <v>#REF!</v>
      </c>
      <c r="X466" s="106" t="e">
        <f t="shared" si="194"/>
        <v>#REF!</v>
      </c>
      <c r="Y466" s="107" t="s">
        <v>72</v>
      </c>
      <c r="Z466" s="103">
        <f t="shared" si="190"/>
        <v>0</v>
      </c>
      <c r="AA466" s="103">
        <f t="shared" si="191"/>
        <v>0</v>
      </c>
      <c r="AB466" s="128" t="str">
        <f t="shared" si="195"/>
        <v/>
      </c>
      <c r="AC466" s="128" t="e">
        <f t="shared" si="196"/>
        <v>#REF!</v>
      </c>
    </row>
    <row r="467" spans="1:29" ht="50.1" customHeight="1">
      <c r="A467" s="169"/>
      <c r="B467" s="169"/>
      <c r="C467" s="172"/>
      <c r="D467" s="172"/>
      <c r="E467" s="131"/>
      <c r="F467" s="175"/>
      <c r="G467" s="178"/>
      <c r="H467" s="189"/>
      <c r="I467" s="163"/>
      <c r="J467" s="166"/>
      <c r="K467" s="62"/>
      <c r="L467" s="63"/>
      <c r="M467" s="63"/>
      <c r="N467" s="121"/>
      <c r="O467" s="127"/>
      <c r="P467" s="100"/>
      <c r="Q467" s="63">
        <f t="shared" si="192"/>
        <v>0</v>
      </c>
      <c r="R467" s="65"/>
      <c r="S467" s="67"/>
      <c r="T467" s="40"/>
      <c r="U467" s="106">
        <f>IF(EXACT(O467,Y467),M467,M467*(1-'Расчет ПРЕДЗАКАЗ'!$D$10))</f>
        <v>0</v>
      </c>
      <c r="V467" s="106">
        <f t="shared" si="193"/>
        <v>0</v>
      </c>
      <c r="W467" s="106" t="e">
        <f>IF(EXACT(O467,Y467),M467,M467*(1-#REF!))</f>
        <v>#REF!</v>
      </c>
      <c r="X467" s="106" t="e">
        <f t="shared" si="194"/>
        <v>#REF!</v>
      </c>
      <c r="Y467" s="107" t="s">
        <v>72</v>
      </c>
      <c r="Z467" s="103">
        <f t="shared" si="190"/>
        <v>0</v>
      </c>
      <c r="AA467" s="103">
        <f t="shared" si="191"/>
        <v>0</v>
      </c>
      <c r="AB467" s="128" t="str">
        <f t="shared" si="195"/>
        <v/>
      </c>
      <c r="AC467" s="128" t="e">
        <f t="shared" si="196"/>
        <v>#REF!</v>
      </c>
    </row>
    <row r="468" spans="1:29" ht="50.1" customHeight="1">
      <c r="A468" s="169"/>
      <c r="B468" s="169"/>
      <c r="C468" s="172"/>
      <c r="D468" s="172"/>
      <c r="E468" s="131"/>
      <c r="F468" s="175"/>
      <c r="G468" s="178"/>
      <c r="H468" s="189"/>
      <c r="I468" s="163"/>
      <c r="J468" s="166"/>
      <c r="K468" s="62"/>
      <c r="L468" s="63"/>
      <c r="M468" s="63"/>
      <c r="N468" s="121"/>
      <c r="O468" s="127"/>
      <c r="P468" s="100"/>
      <c r="Q468" s="63">
        <f t="shared" si="192"/>
        <v>0</v>
      </c>
      <c r="R468" s="65"/>
      <c r="S468" s="67"/>
      <c r="T468" s="40"/>
      <c r="U468" s="106">
        <f>IF(EXACT(O468,Y468),M468,M468*(1-'Расчет ПРЕДЗАКАЗ'!$D$10))</f>
        <v>0</v>
      </c>
      <c r="V468" s="106">
        <f t="shared" si="193"/>
        <v>0</v>
      </c>
      <c r="W468" s="106" t="e">
        <f>IF(EXACT(O468,Y468),M468,M468*(1-#REF!))</f>
        <v>#REF!</v>
      </c>
      <c r="X468" s="106" t="e">
        <f t="shared" si="194"/>
        <v>#REF!</v>
      </c>
      <c r="Y468" s="107" t="s">
        <v>72</v>
      </c>
      <c r="Z468" s="103">
        <f t="shared" si="190"/>
        <v>0</v>
      </c>
      <c r="AA468" s="103">
        <f t="shared" si="191"/>
        <v>0</v>
      </c>
      <c r="AB468" s="128" t="str">
        <f t="shared" si="195"/>
        <v/>
      </c>
      <c r="AC468" s="128" t="e">
        <f t="shared" si="196"/>
        <v>#REF!</v>
      </c>
    </row>
    <row r="469" spans="1:29" ht="50.1" customHeight="1">
      <c r="A469" s="169"/>
      <c r="B469" s="169"/>
      <c r="C469" s="172"/>
      <c r="D469" s="172"/>
      <c r="E469" s="131"/>
      <c r="F469" s="175"/>
      <c r="G469" s="178"/>
      <c r="H469" s="189"/>
      <c r="I469" s="163"/>
      <c r="J469" s="166"/>
      <c r="K469" s="62"/>
      <c r="L469" s="63"/>
      <c r="M469" s="63"/>
      <c r="N469" s="121"/>
      <c r="O469" s="127"/>
      <c r="P469" s="100"/>
      <c r="Q469" s="63">
        <f t="shared" si="192"/>
        <v>0</v>
      </c>
      <c r="R469" s="65"/>
      <c r="S469" s="67"/>
      <c r="T469" s="40"/>
      <c r="U469" s="106">
        <f>IF(EXACT(O469,Y469),M469,M469*(1-'Расчет ПРЕДЗАКАЗ'!$D$10))</f>
        <v>0</v>
      </c>
      <c r="V469" s="106">
        <f t="shared" si="193"/>
        <v>0</v>
      </c>
      <c r="W469" s="106" t="e">
        <f>IF(EXACT(O469,Y469),M469,M469*(1-#REF!))</f>
        <v>#REF!</v>
      </c>
      <c r="X469" s="106" t="e">
        <f t="shared" si="194"/>
        <v>#REF!</v>
      </c>
      <c r="Y469" s="107" t="s">
        <v>72</v>
      </c>
      <c r="Z469" s="103">
        <f t="shared" si="190"/>
        <v>0</v>
      </c>
      <c r="AA469" s="103">
        <f t="shared" si="191"/>
        <v>0</v>
      </c>
      <c r="AB469" s="128" t="str">
        <f t="shared" si="195"/>
        <v/>
      </c>
      <c r="AC469" s="128" t="e">
        <f t="shared" si="196"/>
        <v>#REF!</v>
      </c>
    </row>
    <row r="470" spans="1:29" ht="50.1" customHeight="1">
      <c r="A470" s="170"/>
      <c r="B470" s="170"/>
      <c r="C470" s="173"/>
      <c r="D470" s="173"/>
      <c r="E470" s="132"/>
      <c r="F470" s="176"/>
      <c r="G470" s="179"/>
      <c r="H470" s="190"/>
      <c r="I470" s="164"/>
      <c r="J470" s="167"/>
      <c r="K470" s="62"/>
      <c r="L470" s="63"/>
      <c r="M470" s="63"/>
      <c r="N470" s="121"/>
      <c r="O470" s="127"/>
      <c r="P470" s="100"/>
      <c r="Q470" s="63">
        <f t="shared" si="192"/>
        <v>0</v>
      </c>
      <c r="R470" s="65"/>
      <c r="S470" s="64"/>
      <c r="T470" s="40"/>
      <c r="U470" s="106">
        <f>IF(EXACT(O470,Y470),M470,M470*(1-'Расчет ПРЕДЗАКАЗ'!$D$10))</f>
        <v>0</v>
      </c>
      <c r="V470" s="106">
        <f t="shared" si="193"/>
        <v>0</v>
      </c>
      <c r="W470" s="106" t="e">
        <f>IF(EXACT(O470,Y470),M470,M470*(1-#REF!))</f>
        <v>#REF!</v>
      </c>
      <c r="X470" s="106" t="e">
        <f t="shared" si="194"/>
        <v>#REF!</v>
      </c>
      <c r="Y470" s="107" t="s">
        <v>72</v>
      </c>
      <c r="Z470" s="103">
        <f t="shared" si="190"/>
        <v>0</v>
      </c>
      <c r="AA470" s="103">
        <f t="shared" si="191"/>
        <v>0</v>
      </c>
      <c r="AB470" s="128" t="str">
        <f t="shared" si="195"/>
        <v/>
      </c>
      <c r="AC470" s="128" t="e">
        <f t="shared" si="196"/>
        <v>#REF!</v>
      </c>
    </row>
    <row r="471" spans="1:29" ht="11.25" customHeight="1" thickBot="1"/>
    <row r="472" spans="1:29" ht="50.1" customHeight="1">
      <c r="A472" s="168">
        <v>81</v>
      </c>
      <c r="B472" s="168" t="s">
        <v>872</v>
      </c>
      <c r="C472" s="171" t="s">
        <v>873</v>
      </c>
      <c r="D472" s="171" t="s">
        <v>77</v>
      </c>
      <c r="E472" s="131"/>
      <c r="F472" s="193" t="s">
        <v>863</v>
      </c>
      <c r="G472" s="177" t="s">
        <v>535</v>
      </c>
      <c r="H472" s="162" t="s">
        <v>864</v>
      </c>
      <c r="I472" s="194" t="s">
        <v>865</v>
      </c>
      <c r="J472" s="165" t="s">
        <v>19</v>
      </c>
      <c r="K472" s="62" t="s">
        <v>134</v>
      </c>
      <c r="L472" s="63">
        <v>10120</v>
      </c>
      <c r="M472" s="63">
        <v>6320</v>
      </c>
      <c r="N472" s="142" t="s">
        <v>874</v>
      </c>
      <c r="O472" s="127"/>
      <c r="P472" s="100"/>
      <c r="Q472" s="63">
        <f>P472*M472</f>
        <v>0</v>
      </c>
      <c r="R472" s="64"/>
      <c r="S472" s="67">
        <v>1</v>
      </c>
      <c r="T472" s="46"/>
      <c r="U472" s="106">
        <f>IF(EXACT(O472,Y472),M472,M472*(1-'Расчет ПРЕДЗАКАЗ'!$D$10))</f>
        <v>6193.5999999999995</v>
      </c>
      <c r="V472" s="106">
        <f>P472*U472</f>
        <v>0</v>
      </c>
      <c r="W472" s="106" t="e">
        <f>IF(EXACT(O472,Y472),M472,M472*(1-#REF!))</f>
        <v>#REF!</v>
      </c>
      <c r="X472" s="106" t="e">
        <f>P472*W472</f>
        <v>#REF!</v>
      </c>
      <c r="Y472" s="107" t="s">
        <v>72</v>
      </c>
      <c r="Z472" s="103">
        <f t="shared" ref="Z472:Z486" si="197">IF(EXACT(O472,Y472),Q472,0)</f>
        <v>0</v>
      </c>
      <c r="AA472" s="103">
        <f t="shared" ref="AA472:AA486" si="198">IF(Z472=0,Q472,0)</f>
        <v>0</v>
      </c>
      <c r="AB472" s="128">
        <f>IF(U472=0,"",L472/U472-1)</f>
        <v>0.63394471712735734</v>
      </c>
      <c r="AC472" s="128" t="e">
        <f>IF(W472=0,"",L472/W472-1)</f>
        <v>#REF!</v>
      </c>
    </row>
    <row r="473" spans="1:29" ht="50.1" customHeight="1">
      <c r="A473" s="169"/>
      <c r="B473" s="169"/>
      <c r="C473" s="172"/>
      <c r="D473" s="172"/>
      <c r="E473" s="131"/>
      <c r="F473" s="175"/>
      <c r="G473" s="178"/>
      <c r="H473" s="189"/>
      <c r="I473" s="163"/>
      <c r="J473" s="166"/>
      <c r="K473" s="62" t="s">
        <v>84</v>
      </c>
      <c r="L473" s="63">
        <v>10120</v>
      </c>
      <c r="M473" s="63">
        <v>6320</v>
      </c>
      <c r="N473" s="142" t="s">
        <v>875</v>
      </c>
      <c r="O473" s="127"/>
      <c r="P473" s="100"/>
      <c r="Q473" s="63">
        <f t="shared" ref="Q473:Q486" si="199">P473*M473</f>
        <v>0</v>
      </c>
      <c r="R473" s="64"/>
      <c r="S473" s="67">
        <v>13</v>
      </c>
      <c r="T473" s="46"/>
      <c r="U473" s="106">
        <f>IF(EXACT(O473,Y473),M473,M473*(1-'Расчет ПРЕДЗАКАЗ'!$D$10))</f>
        <v>6193.5999999999995</v>
      </c>
      <c r="V473" s="106">
        <f t="shared" ref="V473:V486" si="200">P473*U473</f>
        <v>0</v>
      </c>
      <c r="W473" s="106" t="e">
        <f>IF(EXACT(O473,Y473),M473,M473*(1-#REF!))</f>
        <v>#REF!</v>
      </c>
      <c r="X473" s="106" t="e">
        <f t="shared" ref="X473:X486" si="201">P473*W473</f>
        <v>#REF!</v>
      </c>
      <c r="Y473" s="107" t="s">
        <v>72</v>
      </c>
      <c r="Z473" s="103">
        <f t="shared" si="197"/>
        <v>0</v>
      </c>
      <c r="AA473" s="103">
        <f t="shared" si="198"/>
        <v>0</v>
      </c>
      <c r="AB473" s="128">
        <f t="shared" ref="AB473:AB486" si="202">IF(U473=0,"",L473/U473-1)</f>
        <v>0.63394471712735734</v>
      </c>
      <c r="AC473" s="128" t="e">
        <f t="shared" ref="AC473:AC486" si="203">IF(W473=0,"",L473/W473-1)</f>
        <v>#REF!</v>
      </c>
    </row>
    <row r="474" spans="1:29" ht="50.1" customHeight="1">
      <c r="A474" s="169"/>
      <c r="B474" s="169"/>
      <c r="C474" s="172"/>
      <c r="D474" s="172"/>
      <c r="E474" s="131"/>
      <c r="F474" s="175"/>
      <c r="G474" s="178"/>
      <c r="H474" s="189"/>
      <c r="I474" s="163"/>
      <c r="J474" s="166"/>
      <c r="K474" s="62" t="s">
        <v>137</v>
      </c>
      <c r="L474" s="63">
        <v>10120</v>
      </c>
      <c r="M474" s="63">
        <v>6320</v>
      </c>
      <c r="N474" s="142" t="s">
        <v>876</v>
      </c>
      <c r="O474" s="127"/>
      <c r="P474" s="100"/>
      <c r="Q474" s="63">
        <f t="shared" si="199"/>
        <v>0</v>
      </c>
      <c r="R474" s="64"/>
      <c r="S474" s="67">
        <v>2</v>
      </c>
      <c r="T474" s="46"/>
      <c r="U474" s="106">
        <f>IF(EXACT(O474,Y474),M474,M474*(1-'Расчет ПРЕДЗАКАЗ'!$D$10))</f>
        <v>6193.5999999999995</v>
      </c>
      <c r="V474" s="106">
        <f t="shared" si="200"/>
        <v>0</v>
      </c>
      <c r="W474" s="106" t="e">
        <f>IF(EXACT(O474,Y474),M474,M474*(1-#REF!))</f>
        <v>#REF!</v>
      </c>
      <c r="X474" s="106" t="e">
        <f t="shared" si="201"/>
        <v>#REF!</v>
      </c>
      <c r="Y474" s="107" t="s">
        <v>72</v>
      </c>
      <c r="Z474" s="103">
        <f t="shared" si="197"/>
        <v>0</v>
      </c>
      <c r="AA474" s="103">
        <f t="shared" si="198"/>
        <v>0</v>
      </c>
      <c r="AB474" s="128">
        <f t="shared" si="202"/>
        <v>0.63394471712735734</v>
      </c>
      <c r="AC474" s="128" t="e">
        <f t="shared" si="203"/>
        <v>#REF!</v>
      </c>
    </row>
    <row r="475" spans="1:29" ht="50.1" customHeight="1">
      <c r="A475" s="169"/>
      <c r="B475" s="169"/>
      <c r="C475" s="172"/>
      <c r="D475" s="172"/>
      <c r="E475" s="131"/>
      <c r="F475" s="175"/>
      <c r="G475" s="178"/>
      <c r="H475" s="189"/>
      <c r="I475" s="163"/>
      <c r="J475" s="166"/>
      <c r="K475" s="62" t="s">
        <v>86</v>
      </c>
      <c r="L475" s="63">
        <v>10120</v>
      </c>
      <c r="M475" s="63">
        <v>6320</v>
      </c>
      <c r="N475" s="142" t="s">
        <v>877</v>
      </c>
      <c r="O475" s="127"/>
      <c r="P475" s="100"/>
      <c r="Q475" s="63">
        <f t="shared" si="199"/>
        <v>0</v>
      </c>
      <c r="R475" s="64"/>
      <c r="S475" s="67">
        <v>1</v>
      </c>
      <c r="T475" s="46"/>
      <c r="U475" s="106">
        <f>IF(EXACT(O475,Y475),M475,M475*(1-'Расчет ПРЕДЗАКАЗ'!$D$10))</f>
        <v>6193.5999999999995</v>
      </c>
      <c r="V475" s="106">
        <f t="shared" si="200"/>
        <v>0</v>
      </c>
      <c r="W475" s="106" t="e">
        <f>IF(EXACT(O475,Y475),M475,M475*(1-#REF!))</f>
        <v>#REF!</v>
      </c>
      <c r="X475" s="106" t="e">
        <f t="shared" si="201"/>
        <v>#REF!</v>
      </c>
      <c r="Y475" s="107" t="s">
        <v>72</v>
      </c>
      <c r="Z475" s="103">
        <f t="shared" si="197"/>
        <v>0</v>
      </c>
      <c r="AA475" s="103">
        <f t="shared" si="198"/>
        <v>0</v>
      </c>
      <c r="AB475" s="128">
        <f t="shared" si="202"/>
        <v>0.63394471712735734</v>
      </c>
      <c r="AC475" s="128" t="e">
        <f t="shared" si="203"/>
        <v>#REF!</v>
      </c>
    </row>
    <row r="476" spans="1:29" ht="50.1" customHeight="1">
      <c r="A476" s="169"/>
      <c r="B476" s="169"/>
      <c r="C476" s="172"/>
      <c r="D476" s="172"/>
      <c r="E476" s="131"/>
      <c r="F476" s="175"/>
      <c r="G476" s="178"/>
      <c r="H476" s="189"/>
      <c r="I476" s="163"/>
      <c r="J476" s="166"/>
      <c r="K476" s="62"/>
      <c r="L476" s="63"/>
      <c r="M476" s="63"/>
      <c r="N476" s="142"/>
      <c r="O476" s="127"/>
      <c r="P476" s="100"/>
      <c r="Q476" s="63">
        <f t="shared" si="199"/>
        <v>0</v>
      </c>
      <c r="R476" s="64"/>
      <c r="S476" s="67"/>
      <c r="T476" s="46"/>
      <c r="U476" s="106">
        <f>IF(EXACT(O476,Y476),M476,M476*(1-'Расчет ПРЕДЗАКАЗ'!$D$10))</f>
        <v>0</v>
      </c>
      <c r="V476" s="106">
        <f t="shared" si="200"/>
        <v>0</v>
      </c>
      <c r="W476" s="106" t="e">
        <f>IF(EXACT(O476,Y476),M476,M476*(1-#REF!))</f>
        <v>#REF!</v>
      </c>
      <c r="X476" s="106" t="e">
        <f t="shared" si="201"/>
        <v>#REF!</v>
      </c>
      <c r="Y476" s="107" t="s">
        <v>72</v>
      </c>
      <c r="Z476" s="103">
        <f t="shared" si="197"/>
        <v>0</v>
      </c>
      <c r="AA476" s="103">
        <f t="shared" si="198"/>
        <v>0</v>
      </c>
      <c r="AB476" s="128" t="str">
        <f t="shared" si="202"/>
        <v/>
      </c>
      <c r="AC476" s="128" t="e">
        <f t="shared" si="203"/>
        <v>#REF!</v>
      </c>
    </row>
    <row r="477" spans="1:29" ht="50.1" customHeight="1">
      <c r="A477" s="169"/>
      <c r="B477" s="169"/>
      <c r="C477" s="172"/>
      <c r="D477" s="172"/>
      <c r="E477" s="131"/>
      <c r="F477" s="175"/>
      <c r="G477" s="178"/>
      <c r="H477" s="189"/>
      <c r="I477" s="163"/>
      <c r="J477" s="166"/>
      <c r="K477" s="62"/>
      <c r="L477" s="63"/>
      <c r="M477" s="63"/>
      <c r="N477" s="142"/>
      <c r="O477" s="127"/>
      <c r="P477" s="100"/>
      <c r="Q477" s="63">
        <f t="shared" si="199"/>
        <v>0</v>
      </c>
      <c r="R477" s="64"/>
      <c r="S477" s="67"/>
      <c r="T477" s="46"/>
      <c r="U477" s="106">
        <f>IF(EXACT(O477,Y477),M477,M477*(1-'Расчет ПРЕДЗАКАЗ'!$D$10))</f>
        <v>0</v>
      </c>
      <c r="V477" s="106">
        <f t="shared" si="200"/>
        <v>0</v>
      </c>
      <c r="W477" s="106" t="e">
        <f>IF(EXACT(O477,Y477),M477,M477*(1-#REF!))</f>
        <v>#REF!</v>
      </c>
      <c r="X477" s="106" t="e">
        <f t="shared" si="201"/>
        <v>#REF!</v>
      </c>
      <c r="Y477" s="107" t="s">
        <v>72</v>
      </c>
      <c r="Z477" s="103">
        <f t="shared" si="197"/>
        <v>0</v>
      </c>
      <c r="AA477" s="103">
        <f t="shared" si="198"/>
        <v>0</v>
      </c>
      <c r="AB477" s="128" t="str">
        <f t="shared" si="202"/>
        <v/>
      </c>
      <c r="AC477" s="128" t="e">
        <f t="shared" si="203"/>
        <v>#REF!</v>
      </c>
    </row>
    <row r="478" spans="1:29" ht="50.1" customHeight="1">
      <c r="A478" s="169"/>
      <c r="B478" s="169"/>
      <c r="C478" s="172"/>
      <c r="D478" s="172"/>
      <c r="E478" s="131"/>
      <c r="F478" s="175"/>
      <c r="G478" s="178"/>
      <c r="H478" s="189"/>
      <c r="I478" s="163"/>
      <c r="J478" s="166"/>
      <c r="K478" s="62"/>
      <c r="L478" s="63"/>
      <c r="M478" s="63"/>
      <c r="N478" s="142"/>
      <c r="O478" s="127"/>
      <c r="P478" s="100"/>
      <c r="Q478" s="63">
        <f t="shared" si="199"/>
        <v>0</v>
      </c>
      <c r="R478" s="64"/>
      <c r="S478" s="67"/>
      <c r="T478" s="46"/>
      <c r="U478" s="106">
        <f>IF(EXACT(O478,Y478),M478,M478*(1-'Расчет ПРЕДЗАКАЗ'!$D$10))</f>
        <v>0</v>
      </c>
      <c r="V478" s="106">
        <f t="shared" si="200"/>
        <v>0</v>
      </c>
      <c r="W478" s="106" t="e">
        <f>IF(EXACT(O478,Y478),M478,M478*(1-#REF!))</f>
        <v>#REF!</v>
      </c>
      <c r="X478" s="106" t="e">
        <f t="shared" si="201"/>
        <v>#REF!</v>
      </c>
      <c r="Y478" s="107" t="s">
        <v>72</v>
      </c>
      <c r="Z478" s="103">
        <f t="shared" si="197"/>
        <v>0</v>
      </c>
      <c r="AA478" s="103">
        <f t="shared" si="198"/>
        <v>0</v>
      </c>
      <c r="AB478" s="128" t="str">
        <f t="shared" si="202"/>
        <v/>
      </c>
      <c r="AC478" s="128" t="e">
        <f t="shared" si="203"/>
        <v>#REF!</v>
      </c>
    </row>
    <row r="479" spans="1:29" ht="50.1" customHeight="1">
      <c r="A479" s="169"/>
      <c r="B479" s="169"/>
      <c r="C479" s="172"/>
      <c r="D479" s="172"/>
      <c r="E479" s="131"/>
      <c r="F479" s="175"/>
      <c r="G479" s="178"/>
      <c r="H479" s="189"/>
      <c r="I479" s="163"/>
      <c r="J479" s="166"/>
      <c r="K479" s="62"/>
      <c r="L479" s="63"/>
      <c r="M479" s="63"/>
      <c r="N479" s="142"/>
      <c r="O479" s="127"/>
      <c r="P479" s="100"/>
      <c r="Q479" s="63">
        <f t="shared" si="199"/>
        <v>0</v>
      </c>
      <c r="R479" s="64"/>
      <c r="S479" s="67"/>
      <c r="T479" s="46"/>
      <c r="U479" s="106">
        <f>IF(EXACT(O479,Y479),M479,M479*(1-'Расчет ПРЕДЗАКАЗ'!$D$10))</f>
        <v>0</v>
      </c>
      <c r="V479" s="106">
        <f t="shared" si="200"/>
        <v>0</v>
      </c>
      <c r="W479" s="106" t="e">
        <f>IF(EXACT(O479,Y479),M479,M479*(1-#REF!))</f>
        <v>#REF!</v>
      </c>
      <c r="X479" s="106" t="e">
        <f t="shared" si="201"/>
        <v>#REF!</v>
      </c>
      <c r="Y479" s="107" t="s">
        <v>72</v>
      </c>
      <c r="Z479" s="103">
        <f t="shared" si="197"/>
        <v>0</v>
      </c>
      <c r="AA479" s="103">
        <f t="shared" si="198"/>
        <v>0</v>
      </c>
      <c r="AB479" s="128" t="str">
        <f t="shared" si="202"/>
        <v/>
      </c>
      <c r="AC479" s="128" t="e">
        <f t="shared" si="203"/>
        <v>#REF!</v>
      </c>
    </row>
    <row r="480" spans="1:29" ht="50.1" customHeight="1">
      <c r="A480" s="169"/>
      <c r="B480" s="169"/>
      <c r="C480" s="172"/>
      <c r="D480" s="172"/>
      <c r="E480" s="131"/>
      <c r="F480" s="175"/>
      <c r="G480" s="178"/>
      <c r="H480" s="189"/>
      <c r="I480" s="163"/>
      <c r="J480" s="166"/>
      <c r="K480" s="62"/>
      <c r="L480" s="63"/>
      <c r="M480" s="63"/>
      <c r="N480" s="142"/>
      <c r="O480" s="127"/>
      <c r="P480" s="100"/>
      <c r="Q480" s="63">
        <f t="shared" si="199"/>
        <v>0</v>
      </c>
      <c r="R480" s="64"/>
      <c r="S480" s="67"/>
      <c r="T480" s="46"/>
      <c r="U480" s="106">
        <f>IF(EXACT(O480,Y480),M480,M480*(1-'Расчет ПРЕДЗАКАЗ'!$D$10))</f>
        <v>0</v>
      </c>
      <c r="V480" s="106">
        <f t="shared" si="200"/>
        <v>0</v>
      </c>
      <c r="W480" s="106" t="e">
        <f>IF(EXACT(O480,Y480),M480,M480*(1-#REF!))</f>
        <v>#REF!</v>
      </c>
      <c r="X480" s="106" t="e">
        <f t="shared" si="201"/>
        <v>#REF!</v>
      </c>
      <c r="Y480" s="107" t="s">
        <v>72</v>
      </c>
      <c r="Z480" s="103">
        <f t="shared" si="197"/>
        <v>0</v>
      </c>
      <c r="AA480" s="103">
        <f t="shared" si="198"/>
        <v>0</v>
      </c>
      <c r="AB480" s="128" t="str">
        <f t="shared" si="202"/>
        <v/>
      </c>
      <c r="AC480" s="128" t="e">
        <f t="shared" si="203"/>
        <v>#REF!</v>
      </c>
    </row>
    <row r="481" spans="1:29" ht="50.1" customHeight="1">
      <c r="A481" s="169"/>
      <c r="B481" s="169"/>
      <c r="C481" s="172"/>
      <c r="D481" s="172"/>
      <c r="E481" s="131"/>
      <c r="F481" s="175"/>
      <c r="G481" s="178"/>
      <c r="H481" s="189"/>
      <c r="I481" s="163"/>
      <c r="J481" s="166"/>
      <c r="K481" s="62"/>
      <c r="L481" s="63"/>
      <c r="M481" s="63"/>
      <c r="N481" s="121"/>
      <c r="O481" s="127"/>
      <c r="P481" s="100"/>
      <c r="Q481" s="63">
        <f t="shared" si="199"/>
        <v>0</v>
      </c>
      <c r="R481" s="65"/>
      <c r="S481" s="67"/>
      <c r="T481" s="40"/>
      <c r="U481" s="106">
        <f>IF(EXACT(O481,Y481),M481,M481*(1-'Расчет ПРЕДЗАКАЗ'!$D$10))</f>
        <v>0</v>
      </c>
      <c r="V481" s="106">
        <f t="shared" si="200"/>
        <v>0</v>
      </c>
      <c r="W481" s="106" t="e">
        <f>IF(EXACT(O481,Y481),M481,M481*(1-#REF!))</f>
        <v>#REF!</v>
      </c>
      <c r="X481" s="106" t="e">
        <f t="shared" si="201"/>
        <v>#REF!</v>
      </c>
      <c r="Y481" s="107" t="s">
        <v>72</v>
      </c>
      <c r="Z481" s="103">
        <f t="shared" si="197"/>
        <v>0</v>
      </c>
      <c r="AA481" s="103">
        <f t="shared" si="198"/>
        <v>0</v>
      </c>
      <c r="AB481" s="128" t="str">
        <f t="shared" si="202"/>
        <v/>
      </c>
      <c r="AC481" s="128" t="e">
        <f t="shared" si="203"/>
        <v>#REF!</v>
      </c>
    </row>
    <row r="482" spans="1:29" ht="50.1" customHeight="1">
      <c r="A482" s="169"/>
      <c r="B482" s="169"/>
      <c r="C482" s="172"/>
      <c r="D482" s="172"/>
      <c r="E482" s="131"/>
      <c r="F482" s="175"/>
      <c r="G482" s="178"/>
      <c r="H482" s="189"/>
      <c r="I482" s="163"/>
      <c r="J482" s="166"/>
      <c r="K482" s="62"/>
      <c r="L482" s="63"/>
      <c r="M482" s="63"/>
      <c r="N482" s="121"/>
      <c r="O482" s="127"/>
      <c r="P482" s="100"/>
      <c r="Q482" s="63">
        <f t="shared" si="199"/>
        <v>0</v>
      </c>
      <c r="R482" s="65"/>
      <c r="S482" s="67"/>
      <c r="T482" s="40"/>
      <c r="U482" s="106">
        <f>IF(EXACT(O482,Y482),M482,M482*(1-'Расчет ПРЕДЗАКАЗ'!$D$10))</f>
        <v>0</v>
      </c>
      <c r="V482" s="106">
        <f t="shared" si="200"/>
        <v>0</v>
      </c>
      <c r="W482" s="106" t="e">
        <f>IF(EXACT(O482,Y482),M482,M482*(1-#REF!))</f>
        <v>#REF!</v>
      </c>
      <c r="X482" s="106" t="e">
        <f t="shared" si="201"/>
        <v>#REF!</v>
      </c>
      <c r="Y482" s="107" t="s">
        <v>72</v>
      </c>
      <c r="Z482" s="103">
        <f t="shared" si="197"/>
        <v>0</v>
      </c>
      <c r="AA482" s="103">
        <f t="shared" si="198"/>
        <v>0</v>
      </c>
      <c r="AB482" s="128" t="str">
        <f t="shared" si="202"/>
        <v/>
      </c>
      <c r="AC482" s="128" t="e">
        <f t="shared" si="203"/>
        <v>#REF!</v>
      </c>
    </row>
    <row r="483" spans="1:29" ht="50.1" customHeight="1">
      <c r="A483" s="169"/>
      <c r="B483" s="169"/>
      <c r="C483" s="172"/>
      <c r="D483" s="172"/>
      <c r="E483" s="131"/>
      <c r="F483" s="175"/>
      <c r="G483" s="178"/>
      <c r="H483" s="189"/>
      <c r="I483" s="163"/>
      <c r="J483" s="166"/>
      <c r="K483" s="62"/>
      <c r="L483" s="63"/>
      <c r="M483" s="63"/>
      <c r="N483" s="121"/>
      <c r="O483" s="127"/>
      <c r="P483" s="100"/>
      <c r="Q483" s="63">
        <f t="shared" si="199"/>
        <v>0</v>
      </c>
      <c r="R483" s="65"/>
      <c r="S483" s="67"/>
      <c r="T483" s="40"/>
      <c r="U483" s="106">
        <f>IF(EXACT(O483,Y483),M483,M483*(1-'Расчет ПРЕДЗАКАЗ'!$D$10))</f>
        <v>0</v>
      </c>
      <c r="V483" s="106">
        <f t="shared" si="200"/>
        <v>0</v>
      </c>
      <c r="W483" s="106" t="e">
        <f>IF(EXACT(O483,Y483),M483,M483*(1-#REF!))</f>
        <v>#REF!</v>
      </c>
      <c r="X483" s="106" t="e">
        <f t="shared" si="201"/>
        <v>#REF!</v>
      </c>
      <c r="Y483" s="107" t="s">
        <v>72</v>
      </c>
      <c r="Z483" s="103">
        <f t="shared" si="197"/>
        <v>0</v>
      </c>
      <c r="AA483" s="103">
        <f t="shared" si="198"/>
        <v>0</v>
      </c>
      <c r="AB483" s="128" t="str">
        <f t="shared" si="202"/>
        <v/>
      </c>
      <c r="AC483" s="128" t="e">
        <f t="shared" si="203"/>
        <v>#REF!</v>
      </c>
    </row>
    <row r="484" spans="1:29" ht="50.1" customHeight="1">
      <c r="A484" s="169"/>
      <c r="B484" s="169"/>
      <c r="C484" s="172"/>
      <c r="D484" s="172"/>
      <c r="E484" s="131"/>
      <c r="F484" s="175"/>
      <c r="G484" s="178"/>
      <c r="H484" s="189"/>
      <c r="I484" s="163"/>
      <c r="J484" s="166"/>
      <c r="K484" s="62"/>
      <c r="L484" s="63"/>
      <c r="M484" s="63"/>
      <c r="N484" s="121"/>
      <c r="O484" s="127"/>
      <c r="P484" s="100"/>
      <c r="Q484" s="63">
        <f t="shared" si="199"/>
        <v>0</v>
      </c>
      <c r="R484" s="65"/>
      <c r="S484" s="67"/>
      <c r="T484" s="40"/>
      <c r="U484" s="106">
        <f>IF(EXACT(O484,Y484),M484,M484*(1-'Расчет ПРЕДЗАКАЗ'!$D$10))</f>
        <v>0</v>
      </c>
      <c r="V484" s="106">
        <f t="shared" si="200"/>
        <v>0</v>
      </c>
      <c r="W484" s="106" t="e">
        <f>IF(EXACT(O484,Y484),M484,M484*(1-#REF!))</f>
        <v>#REF!</v>
      </c>
      <c r="X484" s="106" t="e">
        <f t="shared" si="201"/>
        <v>#REF!</v>
      </c>
      <c r="Y484" s="107" t="s">
        <v>72</v>
      </c>
      <c r="Z484" s="103">
        <f t="shared" si="197"/>
        <v>0</v>
      </c>
      <c r="AA484" s="103">
        <f t="shared" si="198"/>
        <v>0</v>
      </c>
      <c r="AB484" s="128" t="str">
        <f t="shared" si="202"/>
        <v/>
      </c>
      <c r="AC484" s="128" t="e">
        <f t="shared" si="203"/>
        <v>#REF!</v>
      </c>
    </row>
    <row r="485" spans="1:29" ht="50.1" customHeight="1">
      <c r="A485" s="169"/>
      <c r="B485" s="169"/>
      <c r="C485" s="172"/>
      <c r="D485" s="172"/>
      <c r="E485" s="131"/>
      <c r="F485" s="175"/>
      <c r="G485" s="178"/>
      <c r="H485" s="189"/>
      <c r="I485" s="163"/>
      <c r="J485" s="166"/>
      <c r="K485" s="62"/>
      <c r="L485" s="63"/>
      <c r="M485" s="63"/>
      <c r="N485" s="121"/>
      <c r="O485" s="127"/>
      <c r="P485" s="100"/>
      <c r="Q485" s="63">
        <f t="shared" si="199"/>
        <v>0</v>
      </c>
      <c r="R485" s="65"/>
      <c r="S485" s="67"/>
      <c r="T485" s="40"/>
      <c r="U485" s="106">
        <f>IF(EXACT(O485,Y485),M485,M485*(1-'Расчет ПРЕДЗАКАЗ'!$D$10))</f>
        <v>0</v>
      </c>
      <c r="V485" s="106">
        <f t="shared" si="200"/>
        <v>0</v>
      </c>
      <c r="W485" s="106" t="e">
        <f>IF(EXACT(O485,Y485),M485,M485*(1-#REF!))</f>
        <v>#REF!</v>
      </c>
      <c r="X485" s="106" t="e">
        <f t="shared" si="201"/>
        <v>#REF!</v>
      </c>
      <c r="Y485" s="107" t="s">
        <v>72</v>
      </c>
      <c r="Z485" s="103">
        <f t="shared" si="197"/>
        <v>0</v>
      </c>
      <c r="AA485" s="103">
        <f t="shared" si="198"/>
        <v>0</v>
      </c>
      <c r="AB485" s="128" t="str">
        <f t="shared" si="202"/>
        <v/>
      </c>
      <c r="AC485" s="128" t="e">
        <f t="shared" si="203"/>
        <v>#REF!</v>
      </c>
    </row>
    <row r="486" spans="1:29" ht="50.1" customHeight="1">
      <c r="A486" s="170"/>
      <c r="B486" s="170"/>
      <c r="C486" s="173"/>
      <c r="D486" s="173"/>
      <c r="E486" s="132"/>
      <c r="F486" s="176"/>
      <c r="G486" s="179"/>
      <c r="H486" s="190"/>
      <c r="I486" s="164"/>
      <c r="J486" s="167"/>
      <c r="K486" s="62"/>
      <c r="L486" s="63"/>
      <c r="M486" s="63"/>
      <c r="N486" s="121"/>
      <c r="O486" s="127"/>
      <c r="P486" s="100"/>
      <c r="Q486" s="63">
        <f t="shared" si="199"/>
        <v>0</v>
      </c>
      <c r="R486" s="65"/>
      <c r="S486" s="64"/>
      <c r="T486" s="40"/>
      <c r="U486" s="106">
        <f>IF(EXACT(O486,Y486),M486,M486*(1-'Расчет ПРЕДЗАКАЗ'!$D$10))</f>
        <v>0</v>
      </c>
      <c r="V486" s="106">
        <f t="shared" si="200"/>
        <v>0</v>
      </c>
      <c r="W486" s="106" t="e">
        <f>IF(EXACT(O486,Y486),M486,M486*(1-#REF!))</f>
        <v>#REF!</v>
      </c>
      <c r="X486" s="106" t="e">
        <f t="shared" si="201"/>
        <v>#REF!</v>
      </c>
      <c r="Y486" s="107" t="s">
        <v>72</v>
      </c>
      <c r="Z486" s="103">
        <f t="shared" si="197"/>
        <v>0</v>
      </c>
      <c r="AA486" s="103">
        <f t="shared" si="198"/>
        <v>0</v>
      </c>
      <c r="AB486" s="128" t="str">
        <f t="shared" si="202"/>
        <v/>
      </c>
      <c r="AC486" s="128" t="e">
        <f t="shared" si="203"/>
        <v>#REF!</v>
      </c>
    </row>
    <row r="487" spans="1:29" ht="11.25" customHeight="1" thickBot="1"/>
    <row r="488" spans="1:29" ht="50.1" customHeight="1">
      <c r="A488" s="168">
        <v>82</v>
      </c>
      <c r="B488" s="168" t="s">
        <v>878</v>
      </c>
      <c r="C488" s="171" t="s">
        <v>879</v>
      </c>
      <c r="D488" s="171" t="s">
        <v>77</v>
      </c>
      <c r="E488" s="131"/>
      <c r="F488" s="193" t="s">
        <v>863</v>
      </c>
      <c r="G488" s="177" t="s">
        <v>649</v>
      </c>
      <c r="H488" s="162" t="s">
        <v>880</v>
      </c>
      <c r="I488" s="194" t="s">
        <v>881</v>
      </c>
      <c r="J488" s="165" t="s">
        <v>19</v>
      </c>
      <c r="K488" s="62" t="s">
        <v>104</v>
      </c>
      <c r="L488" s="63">
        <v>10120</v>
      </c>
      <c r="M488" s="63">
        <v>6320</v>
      </c>
      <c r="N488" s="142" t="s">
        <v>882</v>
      </c>
      <c r="O488" s="127"/>
      <c r="P488" s="100"/>
      <c r="Q488" s="63">
        <f>P488*M488</f>
        <v>0</v>
      </c>
      <c r="R488" s="64"/>
      <c r="S488" s="67">
        <v>6</v>
      </c>
      <c r="T488" s="46"/>
      <c r="U488" s="106">
        <f>IF(EXACT(O488,Y488),M488,M488*(1-'Расчет ПРЕДЗАКАЗ'!$D$10))</f>
        <v>6193.5999999999995</v>
      </c>
      <c r="V488" s="106">
        <f>P488*U488</f>
        <v>0</v>
      </c>
      <c r="W488" s="106" t="e">
        <f>IF(EXACT(O488,Y488),M488,M488*(1-#REF!))</f>
        <v>#REF!</v>
      </c>
      <c r="X488" s="106" t="e">
        <f>P488*W488</f>
        <v>#REF!</v>
      </c>
      <c r="Y488" s="107" t="s">
        <v>72</v>
      </c>
      <c r="Z488" s="103">
        <f t="shared" ref="Z488:Z502" si="204">IF(EXACT(O488,Y488),Q488,0)</f>
        <v>0</v>
      </c>
      <c r="AA488" s="103">
        <f t="shared" ref="AA488:AA502" si="205">IF(Z488=0,Q488,0)</f>
        <v>0</v>
      </c>
      <c r="AB488" s="128">
        <f>IF(U488=0,"",L488/U488-1)</f>
        <v>0.63394471712735734</v>
      </c>
      <c r="AC488" s="128" t="e">
        <f>IF(W488=0,"",L488/W488-1)</f>
        <v>#REF!</v>
      </c>
    </row>
    <row r="489" spans="1:29" ht="50.1" customHeight="1">
      <c r="A489" s="169"/>
      <c r="B489" s="169"/>
      <c r="C489" s="172"/>
      <c r="D489" s="172"/>
      <c r="E489" s="131"/>
      <c r="F489" s="175"/>
      <c r="G489" s="178"/>
      <c r="H489" s="189"/>
      <c r="I489" s="163"/>
      <c r="J489" s="166"/>
      <c r="K489" s="62" t="s">
        <v>134</v>
      </c>
      <c r="L489" s="63">
        <v>10120</v>
      </c>
      <c r="M489" s="63">
        <v>6320</v>
      </c>
      <c r="N489" s="142" t="s">
        <v>883</v>
      </c>
      <c r="O489" s="127"/>
      <c r="P489" s="100"/>
      <c r="Q489" s="63">
        <f t="shared" ref="Q489:Q502" si="206">P489*M489</f>
        <v>0</v>
      </c>
      <c r="R489" s="64"/>
      <c r="S489" s="67">
        <v>6</v>
      </c>
      <c r="T489" s="46"/>
      <c r="U489" s="106">
        <f>IF(EXACT(O489,Y489),M489,M489*(1-'Расчет ПРЕДЗАКАЗ'!$D$10))</f>
        <v>6193.5999999999995</v>
      </c>
      <c r="V489" s="106">
        <f t="shared" ref="V489:V502" si="207">P489*U489</f>
        <v>0</v>
      </c>
      <c r="W489" s="106" t="e">
        <f>IF(EXACT(O489,Y489),M489,M489*(1-#REF!))</f>
        <v>#REF!</v>
      </c>
      <c r="X489" s="106" t="e">
        <f t="shared" ref="X489:X502" si="208">P489*W489</f>
        <v>#REF!</v>
      </c>
      <c r="Y489" s="107" t="s">
        <v>72</v>
      </c>
      <c r="Z489" s="103">
        <f t="shared" si="204"/>
        <v>0</v>
      </c>
      <c r="AA489" s="103">
        <f t="shared" si="205"/>
        <v>0</v>
      </c>
      <c r="AB489" s="128">
        <f t="shared" ref="AB489:AB502" si="209">IF(U489=0,"",L489/U489-1)</f>
        <v>0.63394471712735734</v>
      </c>
      <c r="AC489" s="128" t="e">
        <f t="shared" ref="AC489:AC502" si="210">IF(W489=0,"",L489/W489-1)</f>
        <v>#REF!</v>
      </c>
    </row>
    <row r="490" spans="1:29" ht="50.1" customHeight="1">
      <c r="A490" s="169"/>
      <c r="B490" s="169"/>
      <c r="C490" s="172"/>
      <c r="D490" s="172"/>
      <c r="E490" s="131"/>
      <c r="F490" s="175"/>
      <c r="G490" s="178"/>
      <c r="H490" s="189"/>
      <c r="I490" s="163"/>
      <c r="J490" s="166"/>
      <c r="K490" s="62" t="s">
        <v>84</v>
      </c>
      <c r="L490" s="63">
        <v>10120</v>
      </c>
      <c r="M490" s="63">
        <v>6320</v>
      </c>
      <c r="N490" s="142" t="s">
        <v>884</v>
      </c>
      <c r="O490" s="127"/>
      <c r="P490" s="100"/>
      <c r="Q490" s="63">
        <f t="shared" si="206"/>
        <v>0</v>
      </c>
      <c r="R490" s="64"/>
      <c r="S490" s="67">
        <v>12</v>
      </c>
      <c r="T490" s="46"/>
      <c r="U490" s="106">
        <f>IF(EXACT(O490,Y490),M490,M490*(1-'Расчет ПРЕДЗАКАЗ'!$D$10))</f>
        <v>6193.5999999999995</v>
      </c>
      <c r="V490" s="106">
        <f t="shared" si="207"/>
        <v>0</v>
      </c>
      <c r="W490" s="106" t="e">
        <f>IF(EXACT(O490,Y490),M490,M490*(1-#REF!))</f>
        <v>#REF!</v>
      </c>
      <c r="X490" s="106" t="e">
        <f t="shared" si="208"/>
        <v>#REF!</v>
      </c>
      <c r="Y490" s="107" t="s">
        <v>72</v>
      </c>
      <c r="Z490" s="103">
        <f t="shared" si="204"/>
        <v>0</v>
      </c>
      <c r="AA490" s="103">
        <f t="shared" si="205"/>
        <v>0</v>
      </c>
      <c r="AB490" s="128">
        <f t="shared" si="209"/>
        <v>0.63394471712735734</v>
      </c>
      <c r="AC490" s="128" t="e">
        <f t="shared" si="210"/>
        <v>#REF!</v>
      </c>
    </row>
    <row r="491" spans="1:29" ht="50.1" customHeight="1">
      <c r="A491" s="169"/>
      <c r="B491" s="169"/>
      <c r="C491" s="172"/>
      <c r="D491" s="172"/>
      <c r="E491" s="131"/>
      <c r="F491" s="175"/>
      <c r="G491" s="178"/>
      <c r="H491" s="189"/>
      <c r="I491" s="163"/>
      <c r="J491" s="166"/>
      <c r="K491" s="62" t="s">
        <v>137</v>
      </c>
      <c r="L491" s="63">
        <v>10120</v>
      </c>
      <c r="M491" s="63">
        <v>6320</v>
      </c>
      <c r="N491" s="142" t="s">
        <v>885</v>
      </c>
      <c r="O491" s="127"/>
      <c r="P491" s="100"/>
      <c r="Q491" s="63">
        <f t="shared" si="206"/>
        <v>0</v>
      </c>
      <c r="R491" s="64"/>
      <c r="S491" s="67">
        <v>11</v>
      </c>
      <c r="T491" s="46"/>
      <c r="U491" s="106">
        <f>IF(EXACT(O491,Y491),M491,M491*(1-'Расчет ПРЕДЗАКАЗ'!$D$10))</f>
        <v>6193.5999999999995</v>
      </c>
      <c r="V491" s="106">
        <f t="shared" si="207"/>
        <v>0</v>
      </c>
      <c r="W491" s="106" t="e">
        <f>IF(EXACT(O491,Y491),M491,M491*(1-#REF!))</f>
        <v>#REF!</v>
      </c>
      <c r="X491" s="106" t="e">
        <f t="shared" si="208"/>
        <v>#REF!</v>
      </c>
      <c r="Y491" s="107" t="s">
        <v>72</v>
      </c>
      <c r="Z491" s="103">
        <f t="shared" si="204"/>
        <v>0</v>
      </c>
      <c r="AA491" s="103">
        <f t="shared" si="205"/>
        <v>0</v>
      </c>
      <c r="AB491" s="128">
        <f t="shared" si="209"/>
        <v>0.63394471712735734</v>
      </c>
      <c r="AC491" s="128" t="e">
        <f t="shared" si="210"/>
        <v>#REF!</v>
      </c>
    </row>
    <row r="492" spans="1:29" ht="50.1" customHeight="1">
      <c r="A492" s="169"/>
      <c r="B492" s="169"/>
      <c r="C492" s="172"/>
      <c r="D492" s="172"/>
      <c r="E492" s="131"/>
      <c r="F492" s="175"/>
      <c r="G492" s="178"/>
      <c r="H492" s="189"/>
      <c r="I492" s="163"/>
      <c r="J492" s="166"/>
      <c r="K492" s="62" t="s">
        <v>86</v>
      </c>
      <c r="L492" s="63">
        <v>10120</v>
      </c>
      <c r="M492" s="63">
        <v>6320</v>
      </c>
      <c r="N492" s="142" t="s">
        <v>886</v>
      </c>
      <c r="O492" s="127"/>
      <c r="P492" s="100"/>
      <c r="Q492" s="63">
        <f t="shared" si="206"/>
        <v>0</v>
      </c>
      <c r="R492" s="64"/>
      <c r="S492" s="67">
        <v>5</v>
      </c>
      <c r="T492" s="46"/>
      <c r="U492" s="106">
        <f>IF(EXACT(O492,Y492),M492,M492*(1-'Расчет ПРЕДЗАКАЗ'!$D$10))</f>
        <v>6193.5999999999995</v>
      </c>
      <c r="V492" s="106">
        <f t="shared" si="207"/>
        <v>0</v>
      </c>
      <c r="W492" s="106" t="e">
        <f>IF(EXACT(O492,Y492),M492,M492*(1-#REF!))</f>
        <v>#REF!</v>
      </c>
      <c r="X492" s="106" t="e">
        <f t="shared" si="208"/>
        <v>#REF!</v>
      </c>
      <c r="Y492" s="107" t="s">
        <v>72</v>
      </c>
      <c r="Z492" s="103">
        <f t="shared" si="204"/>
        <v>0</v>
      </c>
      <c r="AA492" s="103">
        <f t="shared" si="205"/>
        <v>0</v>
      </c>
      <c r="AB492" s="128">
        <f t="shared" si="209"/>
        <v>0.63394471712735734</v>
      </c>
      <c r="AC492" s="128" t="e">
        <f t="shared" si="210"/>
        <v>#REF!</v>
      </c>
    </row>
    <row r="493" spans="1:29" ht="50.1" customHeight="1">
      <c r="A493" s="169"/>
      <c r="B493" s="169"/>
      <c r="C493" s="172"/>
      <c r="D493" s="172"/>
      <c r="E493" s="131"/>
      <c r="F493" s="175"/>
      <c r="G493" s="178"/>
      <c r="H493" s="189"/>
      <c r="I493" s="163"/>
      <c r="J493" s="166"/>
      <c r="K493" s="62" t="s">
        <v>88</v>
      </c>
      <c r="L493" s="63">
        <v>10120</v>
      </c>
      <c r="M493" s="63">
        <v>6320</v>
      </c>
      <c r="N493" s="142" t="s">
        <v>887</v>
      </c>
      <c r="O493" s="127"/>
      <c r="P493" s="100"/>
      <c r="Q493" s="63">
        <f t="shared" si="206"/>
        <v>0</v>
      </c>
      <c r="R493" s="64"/>
      <c r="S493" s="67">
        <v>3</v>
      </c>
      <c r="T493" s="46"/>
      <c r="U493" s="106">
        <f>IF(EXACT(O493,Y493),M493,M493*(1-'Расчет ПРЕДЗАКАЗ'!$D$10))</f>
        <v>6193.5999999999995</v>
      </c>
      <c r="V493" s="106">
        <f t="shared" si="207"/>
        <v>0</v>
      </c>
      <c r="W493" s="106" t="e">
        <f>IF(EXACT(O493,Y493),M493,M493*(1-#REF!))</f>
        <v>#REF!</v>
      </c>
      <c r="X493" s="106" t="e">
        <f t="shared" si="208"/>
        <v>#REF!</v>
      </c>
      <c r="Y493" s="107" t="s">
        <v>72</v>
      </c>
      <c r="Z493" s="103">
        <f t="shared" si="204"/>
        <v>0</v>
      </c>
      <c r="AA493" s="103">
        <f t="shared" si="205"/>
        <v>0</v>
      </c>
      <c r="AB493" s="128">
        <f t="shared" si="209"/>
        <v>0.63394471712735734</v>
      </c>
      <c r="AC493" s="128" t="e">
        <f t="shared" si="210"/>
        <v>#REF!</v>
      </c>
    </row>
    <row r="494" spans="1:29" ht="50.1" customHeight="1">
      <c r="A494" s="169"/>
      <c r="B494" s="169"/>
      <c r="C494" s="172"/>
      <c r="D494" s="172"/>
      <c r="E494" s="131"/>
      <c r="F494" s="175"/>
      <c r="G494" s="178"/>
      <c r="H494" s="189"/>
      <c r="I494" s="163"/>
      <c r="J494" s="166"/>
      <c r="K494" s="62"/>
      <c r="L494" s="63"/>
      <c r="M494" s="63"/>
      <c r="N494" s="142"/>
      <c r="O494" s="127"/>
      <c r="P494" s="100"/>
      <c r="Q494" s="63">
        <f t="shared" si="206"/>
        <v>0</v>
      </c>
      <c r="R494" s="64"/>
      <c r="S494" s="67"/>
      <c r="T494" s="46"/>
      <c r="U494" s="106">
        <f>IF(EXACT(O494,Y494),M494,M494*(1-'Расчет ПРЕДЗАКАЗ'!$D$10))</f>
        <v>0</v>
      </c>
      <c r="V494" s="106">
        <f t="shared" si="207"/>
        <v>0</v>
      </c>
      <c r="W494" s="106" t="e">
        <f>IF(EXACT(O494,Y494),M494,M494*(1-#REF!))</f>
        <v>#REF!</v>
      </c>
      <c r="X494" s="106" t="e">
        <f t="shared" si="208"/>
        <v>#REF!</v>
      </c>
      <c r="Y494" s="107" t="s">
        <v>72</v>
      </c>
      <c r="Z494" s="103">
        <f t="shared" si="204"/>
        <v>0</v>
      </c>
      <c r="AA494" s="103">
        <f t="shared" si="205"/>
        <v>0</v>
      </c>
      <c r="AB494" s="128" t="str">
        <f t="shared" si="209"/>
        <v/>
      </c>
      <c r="AC494" s="128" t="e">
        <f t="shared" si="210"/>
        <v>#REF!</v>
      </c>
    </row>
    <row r="495" spans="1:29" ht="50.1" customHeight="1">
      <c r="A495" s="169"/>
      <c r="B495" s="169"/>
      <c r="C495" s="172"/>
      <c r="D495" s="172"/>
      <c r="E495" s="131"/>
      <c r="F495" s="175"/>
      <c r="G495" s="178"/>
      <c r="H495" s="189"/>
      <c r="I495" s="163"/>
      <c r="J495" s="166"/>
      <c r="K495" s="62"/>
      <c r="L495" s="63"/>
      <c r="M495" s="63"/>
      <c r="N495" s="142"/>
      <c r="O495" s="127"/>
      <c r="P495" s="100"/>
      <c r="Q495" s="63">
        <f t="shared" si="206"/>
        <v>0</v>
      </c>
      <c r="R495" s="64"/>
      <c r="S495" s="67"/>
      <c r="T495" s="46"/>
      <c r="U495" s="106">
        <f>IF(EXACT(O495,Y495),M495,M495*(1-'Расчет ПРЕДЗАКАЗ'!$D$10))</f>
        <v>0</v>
      </c>
      <c r="V495" s="106">
        <f t="shared" si="207"/>
        <v>0</v>
      </c>
      <c r="W495" s="106" t="e">
        <f>IF(EXACT(O495,Y495),M495,M495*(1-#REF!))</f>
        <v>#REF!</v>
      </c>
      <c r="X495" s="106" t="e">
        <f t="shared" si="208"/>
        <v>#REF!</v>
      </c>
      <c r="Y495" s="107" t="s">
        <v>72</v>
      </c>
      <c r="Z495" s="103">
        <f t="shared" si="204"/>
        <v>0</v>
      </c>
      <c r="AA495" s="103">
        <f t="shared" si="205"/>
        <v>0</v>
      </c>
      <c r="AB495" s="128" t="str">
        <f t="shared" si="209"/>
        <v/>
      </c>
      <c r="AC495" s="128" t="e">
        <f t="shared" si="210"/>
        <v>#REF!</v>
      </c>
    </row>
    <row r="496" spans="1:29" ht="50.1" customHeight="1">
      <c r="A496" s="169"/>
      <c r="B496" s="169"/>
      <c r="C496" s="172"/>
      <c r="D496" s="172"/>
      <c r="E496" s="131"/>
      <c r="F496" s="175"/>
      <c r="G496" s="178"/>
      <c r="H496" s="189"/>
      <c r="I496" s="163"/>
      <c r="J496" s="166"/>
      <c r="K496" s="62"/>
      <c r="L496" s="63"/>
      <c r="M496" s="63"/>
      <c r="N496" s="142"/>
      <c r="O496" s="127"/>
      <c r="P496" s="100"/>
      <c r="Q496" s="63">
        <f t="shared" si="206"/>
        <v>0</v>
      </c>
      <c r="R496" s="64"/>
      <c r="S496" s="67"/>
      <c r="T496" s="46"/>
      <c r="U496" s="106">
        <f>IF(EXACT(O496,Y496),M496,M496*(1-'Расчет ПРЕДЗАКАЗ'!$D$10))</f>
        <v>0</v>
      </c>
      <c r="V496" s="106">
        <f t="shared" si="207"/>
        <v>0</v>
      </c>
      <c r="W496" s="106" t="e">
        <f>IF(EXACT(O496,Y496),M496,M496*(1-#REF!))</f>
        <v>#REF!</v>
      </c>
      <c r="X496" s="106" t="e">
        <f t="shared" si="208"/>
        <v>#REF!</v>
      </c>
      <c r="Y496" s="107" t="s">
        <v>72</v>
      </c>
      <c r="Z496" s="103">
        <f t="shared" si="204"/>
        <v>0</v>
      </c>
      <c r="AA496" s="103">
        <f t="shared" si="205"/>
        <v>0</v>
      </c>
      <c r="AB496" s="128" t="str">
        <f t="shared" si="209"/>
        <v/>
      </c>
      <c r="AC496" s="128" t="e">
        <f t="shared" si="210"/>
        <v>#REF!</v>
      </c>
    </row>
    <row r="497" spans="1:29" ht="50.1" customHeight="1">
      <c r="A497" s="169"/>
      <c r="B497" s="169"/>
      <c r="C497" s="172"/>
      <c r="D497" s="172"/>
      <c r="E497" s="131"/>
      <c r="F497" s="175"/>
      <c r="G497" s="178"/>
      <c r="H497" s="189"/>
      <c r="I497" s="163"/>
      <c r="J497" s="166"/>
      <c r="K497" s="62"/>
      <c r="L497" s="63"/>
      <c r="M497" s="63"/>
      <c r="N497" s="121"/>
      <c r="O497" s="127"/>
      <c r="P497" s="100"/>
      <c r="Q497" s="63">
        <f t="shared" si="206"/>
        <v>0</v>
      </c>
      <c r="R497" s="65"/>
      <c r="S497" s="67"/>
      <c r="T497" s="40"/>
      <c r="U497" s="106">
        <f>IF(EXACT(O497,Y497),M497,M497*(1-'Расчет ПРЕДЗАКАЗ'!$D$10))</f>
        <v>0</v>
      </c>
      <c r="V497" s="106">
        <f t="shared" si="207"/>
        <v>0</v>
      </c>
      <c r="W497" s="106" t="e">
        <f>IF(EXACT(O497,Y497),M497,M497*(1-#REF!))</f>
        <v>#REF!</v>
      </c>
      <c r="X497" s="106" t="e">
        <f t="shared" si="208"/>
        <v>#REF!</v>
      </c>
      <c r="Y497" s="107" t="s">
        <v>72</v>
      </c>
      <c r="Z497" s="103">
        <f t="shared" si="204"/>
        <v>0</v>
      </c>
      <c r="AA497" s="103">
        <f t="shared" si="205"/>
        <v>0</v>
      </c>
      <c r="AB497" s="128" t="str">
        <f t="shared" si="209"/>
        <v/>
      </c>
      <c r="AC497" s="128" t="e">
        <f t="shared" si="210"/>
        <v>#REF!</v>
      </c>
    </row>
    <row r="498" spans="1:29" ht="50.1" customHeight="1">
      <c r="A498" s="169"/>
      <c r="B498" s="169"/>
      <c r="C498" s="172"/>
      <c r="D498" s="172"/>
      <c r="E498" s="131"/>
      <c r="F498" s="175"/>
      <c r="G498" s="178"/>
      <c r="H498" s="189"/>
      <c r="I498" s="163"/>
      <c r="J498" s="166"/>
      <c r="K498" s="62"/>
      <c r="L498" s="63"/>
      <c r="M498" s="63"/>
      <c r="N498" s="121"/>
      <c r="O498" s="127"/>
      <c r="P498" s="100"/>
      <c r="Q498" s="63">
        <f t="shared" si="206"/>
        <v>0</v>
      </c>
      <c r="R498" s="65"/>
      <c r="S498" s="67"/>
      <c r="T498" s="40"/>
      <c r="U498" s="106">
        <f>IF(EXACT(O498,Y498),M498,M498*(1-'Расчет ПРЕДЗАКАЗ'!$D$10))</f>
        <v>0</v>
      </c>
      <c r="V498" s="106">
        <f t="shared" si="207"/>
        <v>0</v>
      </c>
      <c r="W498" s="106" t="e">
        <f>IF(EXACT(O498,Y498),M498,M498*(1-#REF!))</f>
        <v>#REF!</v>
      </c>
      <c r="X498" s="106" t="e">
        <f t="shared" si="208"/>
        <v>#REF!</v>
      </c>
      <c r="Y498" s="107" t="s">
        <v>72</v>
      </c>
      <c r="Z498" s="103">
        <f t="shared" si="204"/>
        <v>0</v>
      </c>
      <c r="AA498" s="103">
        <f t="shared" si="205"/>
        <v>0</v>
      </c>
      <c r="AB498" s="128" t="str">
        <f t="shared" si="209"/>
        <v/>
      </c>
      <c r="AC498" s="128" t="e">
        <f t="shared" si="210"/>
        <v>#REF!</v>
      </c>
    </row>
    <row r="499" spans="1:29" ht="50.1" customHeight="1">
      <c r="A499" s="169"/>
      <c r="B499" s="169"/>
      <c r="C499" s="172"/>
      <c r="D499" s="172"/>
      <c r="E499" s="131"/>
      <c r="F499" s="175"/>
      <c r="G499" s="178"/>
      <c r="H499" s="189"/>
      <c r="I499" s="163"/>
      <c r="J499" s="166"/>
      <c r="K499" s="62"/>
      <c r="L499" s="63"/>
      <c r="M499" s="63"/>
      <c r="N499" s="121"/>
      <c r="O499" s="127"/>
      <c r="P499" s="100"/>
      <c r="Q499" s="63">
        <f t="shared" si="206"/>
        <v>0</v>
      </c>
      <c r="R499" s="65"/>
      <c r="S499" s="67"/>
      <c r="T499" s="40"/>
      <c r="U499" s="106">
        <f>IF(EXACT(O499,Y499),M499,M499*(1-'Расчет ПРЕДЗАКАЗ'!$D$10))</f>
        <v>0</v>
      </c>
      <c r="V499" s="106">
        <f t="shared" si="207"/>
        <v>0</v>
      </c>
      <c r="W499" s="106" t="e">
        <f>IF(EXACT(O499,Y499),M499,M499*(1-#REF!))</f>
        <v>#REF!</v>
      </c>
      <c r="X499" s="106" t="e">
        <f t="shared" si="208"/>
        <v>#REF!</v>
      </c>
      <c r="Y499" s="107" t="s">
        <v>72</v>
      </c>
      <c r="Z499" s="103">
        <f t="shared" si="204"/>
        <v>0</v>
      </c>
      <c r="AA499" s="103">
        <f t="shared" si="205"/>
        <v>0</v>
      </c>
      <c r="AB499" s="128" t="str">
        <f t="shared" si="209"/>
        <v/>
      </c>
      <c r="AC499" s="128" t="e">
        <f t="shared" si="210"/>
        <v>#REF!</v>
      </c>
    </row>
    <row r="500" spans="1:29" ht="50.1" customHeight="1">
      <c r="A500" s="169"/>
      <c r="B500" s="169"/>
      <c r="C500" s="172"/>
      <c r="D500" s="172"/>
      <c r="E500" s="131"/>
      <c r="F500" s="175"/>
      <c r="G500" s="178"/>
      <c r="H500" s="189"/>
      <c r="I500" s="163"/>
      <c r="J500" s="166"/>
      <c r="K500" s="62"/>
      <c r="L500" s="63"/>
      <c r="M500" s="63"/>
      <c r="N500" s="121"/>
      <c r="O500" s="127"/>
      <c r="P500" s="100"/>
      <c r="Q500" s="63">
        <f t="shared" si="206"/>
        <v>0</v>
      </c>
      <c r="R500" s="65"/>
      <c r="S500" s="67"/>
      <c r="T500" s="40"/>
      <c r="U500" s="106">
        <f>IF(EXACT(O500,Y500),M500,M500*(1-'Расчет ПРЕДЗАКАЗ'!$D$10))</f>
        <v>0</v>
      </c>
      <c r="V500" s="106">
        <f t="shared" si="207"/>
        <v>0</v>
      </c>
      <c r="W500" s="106" t="e">
        <f>IF(EXACT(O500,Y500),M500,M500*(1-#REF!))</f>
        <v>#REF!</v>
      </c>
      <c r="X500" s="106" t="e">
        <f t="shared" si="208"/>
        <v>#REF!</v>
      </c>
      <c r="Y500" s="107" t="s">
        <v>72</v>
      </c>
      <c r="Z500" s="103">
        <f t="shared" si="204"/>
        <v>0</v>
      </c>
      <c r="AA500" s="103">
        <f t="shared" si="205"/>
        <v>0</v>
      </c>
      <c r="AB500" s="128" t="str">
        <f t="shared" si="209"/>
        <v/>
      </c>
      <c r="AC500" s="128" t="e">
        <f t="shared" si="210"/>
        <v>#REF!</v>
      </c>
    </row>
    <row r="501" spans="1:29" ht="50.1" customHeight="1">
      <c r="A501" s="169"/>
      <c r="B501" s="169"/>
      <c r="C501" s="172"/>
      <c r="D501" s="172"/>
      <c r="E501" s="131"/>
      <c r="F501" s="175"/>
      <c r="G501" s="178"/>
      <c r="H501" s="189"/>
      <c r="I501" s="163"/>
      <c r="J501" s="166"/>
      <c r="K501" s="62"/>
      <c r="L501" s="63"/>
      <c r="M501" s="63"/>
      <c r="N501" s="121"/>
      <c r="O501" s="127"/>
      <c r="P501" s="100"/>
      <c r="Q501" s="63">
        <f t="shared" si="206"/>
        <v>0</v>
      </c>
      <c r="R501" s="65"/>
      <c r="S501" s="67"/>
      <c r="T501" s="40"/>
      <c r="U501" s="106">
        <f>IF(EXACT(O501,Y501),M501,M501*(1-'Расчет ПРЕДЗАКАЗ'!$D$10))</f>
        <v>0</v>
      </c>
      <c r="V501" s="106">
        <f t="shared" si="207"/>
        <v>0</v>
      </c>
      <c r="W501" s="106" t="e">
        <f>IF(EXACT(O501,Y501),M501,M501*(1-#REF!))</f>
        <v>#REF!</v>
      </c>
      <c r="X501" s="106" t="e">
        <f t="shared" si="208"/>
        <v>#REF!</v>
      </c>
      <c r="Y501" s="107" t="s">
        <v>72</v>
      </c>
      <c r="Z501" s="103">
        <f t="shared" si="204"/>
        <v>0</v>
      </c>
      <c r="AA501" s="103">
        <f t="shared" si="205"/>
        <v>0</v>
      </c>
      <c r="AB501" s="128" t="str">
        <f t="shared" si="209"/>
        <v/>
      </c>
      <c r="AC501" s="128" t="e">
        <f t="shared" si="210"/>
        <v>#REF!</v>
      </c>
    </row>
    <row r="502" spans="1:29" ht="50.1" customHeight="1">
      <c r="A502" s="170"/>
      <c r="B502" s="170"/>
      <c r="C502" s="173"/>
      <c r="D502" s="173"/>
      <c r="E502" s="132"/>
      <c r="F502" s="176"/>
      <c r="G502" s="179"/>
      <c r="H502" s="190"/>
      <c r="I502" s="164"/>
      <c r="J502" s="167"/>
      <c r="K502" s="62"/>
      <c r="L502" s="63"/>
      <c r="M502" s="63"/>
      <c r="N502" s="121"/>
      <c r="O502" s="127"/>
      <c r="P502" s="100"/>
      <c r="Q502" s="63">
        <f t="shared" si="206"/>
        <v>0</v>
      </c>
      <c r="R502" s="65"/>
      <c r="S502" s="64"/>
      <c r="T502" s="40"/>
      <c r="U502" s="106">
        <f>IF(EXACT(O502,Y502),M502,M502*(1-'Расчет ПРЕДЗАКАЗ'!$D$10))</f>
        <v>0</v>
      </c>
      <c r="V502" s="106">
        <f t="shared" si="207"/>
        <v>0</v>
      </c>
      <c r="W502" s="106" t="e">
        <f>IF(EXACT(O502,Y502),M502,M502*(1-#REF!))</f>
        <v>#REF!</v>
      </c>
      <c r="X502" s="106" t="e">
        <f t="shared" si="208"/>
        <v>#REF!</v>
      </c>
      <c r="Y502" s="107" t="s">
        <v>72</v>
      </c>
      <c r="Z502" s="103">
        <f t="shared" si="204"/>
        <v>0</v>
      </c>
      <c r="AA502" s="103">
        <f t="shared" si="205"/>
        <v>0</v>
      </c>
      <c r="AB502" s="128" t="str">
        <f t="shared" si="209"/>
        <v/>
      </c>
      <c r="AC502" s="128" t="e">
        <f t="shared" si="210"/>
        <v>#REF!</v>
      </c>
    </row>
    <row r="503" spans="1:29" ht="11.25" customHeight="1" thickBot="1"/>
    <row r="504" spans="1:29" ht="50.1" customHeight="1">
      <c r="A504" s="168">
        <v>83</v>
      </c>
      <c r="B504" s="168" t="s">
        <v>878</v>
      </c>
      <c r="C504" s="171" t="s">
        <v>888</v>
      </c>
      <c r="D504" s="171" t="s">
        <v>77</v>
      </c>
      <c r="E504" s="131"/>
      <c r="F504" s="193" t="s">
        <v>424</v>
      </c>
      <c r="G504" s="177" t="s">
        <v>649</v>
      </c>
      <c r="H504" s="162" t="s">
        <v>678</v>
      </c>
      <c r="I504" s="194" t="s">
        <v>889</v>
      </c>
      <c r="J504" s="165" t="s">
        <v>19</v>
      </c>
      <c r="K504" s="62" t="s">
        <v>104</v>
      </c>
      <c r="L504" s="63">
        <v>8380</v>
      </c>
      <c r="M504" s="63">
        <v>5238</v>
      </c>
      <c r="N504" s="142" t="s">
        <v>890</v>
      </c>
      <c r="O504" s="127"/>
      <c r="P504" s="100"/>
      <c r="Q504" s="63">
        <f>P504*M504</f>
        <v>0</v>
      </c>
      <c r="R504" s="64"/>
      <c r="S504" s="67">
        <v>10</v>
      </c>
      <c r="T504" s="46"/>
      <c r="U504" s="106">
        <f>IF(EXACT(O504,Y504),M504,M504*(1-'Расчет ПРЕДЗАКАЗ'!$D$10))</f>
        <v>5133.24</v>
      </c>
      <c r="V504" s="106">
        <f>P504*U504</f>
        <v>0</v>
      </c>
      <c r="W504" s="106" t="e">
        <f>IF(EXACT(O504,Y504),M504,M504*(1-#REF!))</f>
        <v>#REF!</v>
      </c>
      <c r="X504" s="106" t="e">
        <f>P504*W504</f>
        <v>#REF!</v>
      </c>
      <c r="Y504" s="107" t="s">
        <v>72</v>
      </c>
      <c r="Z504" s="103">
        <f t="shared" ref="Z504:Z518" si="211">IF(EXACT(O504,Y504),Q504,0)</f>
        <v>0</v>
      </c>
      <c r="AA504" s="103">
        <f t="shared" ref="AA504:AA518" si="212">IF(Z504=0,Q504,0)</f>
        <v>0</v>
      </c>
      <c r="AB504" s="128">
        <f>IF(U504=0,"",L504/U504-1)</f>
        <v>0.632497214235064</v>
      </c>
      <c r="AC504" s="128" t="e">
        <f>IF(W504=0,"",L504/W504-1)</f>
        <v>#REF!</v>
      </c>
    </row>
    <row r="505" spans="1:29" ht="50.1" customHeight="1">
      <c r="A505" s="169"/>
      <c r="B505" s="169"/>
      <c r="C505" s="172"/>
      <c r="D505" s="172"/>
      <c r="E505" s="131"/>
      <c r="F505" s="175"/>
      <c r="G505" s="178"/>
      <c r="H505" s="189"/>
      <c r="I505" s="163"/>
      <c r="J505" s="166"/>
      <c r="K505" s="62" t="s">
        <v>134</v>
      </c>
      <c r="L505" s="63">
        <v>8380</v>
      </c>
      <c r="M505" s="63">
        <v>5238</v>
      </c>
      <c r="N505" s="142" t="s">
        <v>891</v>
      </c>
      <c r="O505" s="127"/>
      <c r="P505" s="100"/>
      <c r="Q505" s="63">
        <f t="shared" ref="Q505:Q518" si="213">P505*M505</f>
        <v>0</v>
      </c>
      <c r="R505" s="64"/>
      <c r="S505" s="67">
        <v>1</v>
      </c>
      <c r="T505" s="46"/>
      <c r="U505" s="106">
        <f>IF(EXACT(O505,Y505),M505,M505*(1-'Расчет ПРЕДЗАКАЗ'!$D$10))</f>
        <v>5133.24</v>
      </c>
      <c r="V505" s="106">
        <f t="shared" ref="V505:V518" si="214">P505*U505</f>
        <v>0</v>
      </c>
      <c r="W505" s="106" t="e">
        <f>IF(EXACT(O505,Y505),M505,M505*(1-#REF!))</f>
        <v>#REF!</v>
      </c>
      <c r="X505" s="106" t="e">
        <f t="shared" ref="X505:X518" si="215">P505*W505</f>
        <v>#REF!</v>
      </c>
      <c r="Y505" s="107" t="s">
        <v>72</v>
      </c>
      <c r="Z505" s="103">
        <f t="shared" si="211"/>
        <v>0</v>
      </c>
      <c r="AA505" s="103">
        <f t="shared" si="212"/>
        <v>0</v>
      </c>
      <c r="AB505" s="128">
        <f t="shared" ref="AB505:AB518" si="216">IF(U505=0,"",L505/U505-1)</f>
        <v>0.632497214235064</v>
      </c>
      <c r="AC505" s="128" t="e">
        <f t="shared" ref="AC505:AC518" si="217">IF(W505=0,"",L505/W505-1)</f>
        <v>#REF!</v>
      </c>
    </row>
    <row r="506" spans="1:29" ht="50.1" customHeight="1">
      <c r="A506" s="169"/>
      <c r="B506" s="169"/>
      <c r="C506" s="172"/>
      <c r="D506" s="172"/>
      <c r="E506" s="131"/>
      <c r="F506" s="175"/>
      <c r="G506" s="178"/>
      <c r="H506" s="189"/>
      <c r="I506" s="163"/>
      <c r="J506" s="166"/>
      <c r="K506" s="62" t="s">
        <v>84</v>
      </c>
      <c r="L506" s="63">
        <v>8380</v>
      </c>
      <c r="M506" s="63">
        <v>5238</v>
      </c>
      <c r="N506" s="142" t="s">
        <v>892</v>
      </c>
      <c r="O506" s="127"/>
      <c r="P506" s="100"/>
      <c r="Q506" s="63">
        <f t="shared" si="213"/>
        <v>0</v>
      </c>
      <c r="R506" s="64"/>
      <c r="S506" s="67">
        <v>28</v>
      </c>
      <c r="T506" s="46"/>
      <c r="U506" s="106">
        <f>IF(EXACT(O506,Y506),M506,M506*(1-'Расчет ПРЕДЗАКАЗ'!$D$10))</f>
        <v>5133.24</v>
      </c>
      <c r="V506" s="106">
        <f t="shared" si="214"/>
        <v>0</v>
      </c>
      <c r="W506" s="106" t="e">
        <f>IF(EXACT(O506,Y506),M506,M506*(1-#REF!))</f>
        <v>#REF!</v>
      </c>
      <c r="X506" s="106" t="e">
        <f t="shared" si="215"/>
        <v>#REF!</v>
      </c>
      <c r="Y506" s="107" t="s">
        <v>72</v>
      </c>
      <c r="Z506" s="103">
        <f t="shared" si="211"/>
        <v>0</v>
      </c>
      <c r="AA506" s="103">
        <f t="shared" si="212"/>
        <v>0</v>
      </c>
      <c r="AB506" s="128">
        <f t="shared" si="216"/>
        <v>0.632497214235064</v>
      </c>
      <c r="AC506" s="128" t="e">
        <f t="shared" si="217"/>
        <v>#REF!</v>
      </c>
    </row>
    <row r="507" spans="1:29" ht="50.1" customHeight="1">
      <c r="A507" s="169"/>
      <c r="B507" s="169"/>
      <c r="C507" s="172"/>
      <c r="D507" s="172"/>
      <c r="E507" s="131"/>
      <c r="F507" s="175"/>
      <c r="G507" s="178"/>
      <c r="H507" s="189"/>
      <c r="I507" s="163"/>
      <c r="J507" s="166"/>
      <c r="K507" s="62" t="s">
        <v>137</v>
      </c>
      <c r="L507" s="63">
        <v>8380</v>
      </c>
      <c r="M507" s="63">
        <v>5238</v>
      </c>
      <c r="N507" s="142" t="s">
        <v>893</v>
      </c>
      <c r="O507" s="127"/>
      <c r="P507" s="100"/>
      <c r="Q507" s="63">
        <f t="shared" si="213"/>
        <v>0</v>
      </c>
      <c r="R507" s="64"/>
      <c r="S507" s="67">
        <v>16</v>
      </c>
      <c r="T507" s="46"/>
      <c r="U507" s="106">
        <f>IF(EXACT(O507,Y507),M507,M507*(1-'Расчет ПРЕДЗАКАЗ'!$D$10))</f>
        <v>5133.24</v>
      </c>
      <c r="V507" s="106">
        <f t="shared" si="214"/>
        <v>0</v>
      </c>
      <c r="W507" s="106" t="e">
        <f>IF(EXACT(O507,Y507),M507,M507*(1-#REF!))</f>
        <v>#REF!</v>
      </c>
      <c r="X507" s="106" t="e">
        <f t="shared" si="215"/>
        <v>#REF!</v>
      </c>
      <c r="Y507" s="107" t="s">
        <v>72</v>
      </c>
      <c r="Z507" s="103">
        <f t="shared" si="211"/>
        <v>0</v>
      </c>
      <c r="AA507" s="103">
        <f t="shared" si="212"/>
        <v>0</v>
      </c>
      <c r="AB507" s="128">
        <f t="shared" si="216"/>
        <v>0.632497214235064</v>
      </c>
      <c r="AC507" s="128" t="e">
        <f t="shared" si="217"/>
        <v>#REF!</v>
      </c>
    </row>
    <row r="508" spans="1:29" ht="50.1" customHeight="1">
      <c r="A508" s="169"/>
      <c r="B508" s="169"/>
      <c r="C508" s="172"/>
      <c r="D508" s="172"/>
      <c r="E508" s="131"/>
      <c r="F508" s="175"/>
      <c r="G508" s="178"/>
      <c r="H508" s="189"/>
      <c r="I508" s="163"/>
      <c r="J508" s="166"/>
      <c r="K508" s="62" t="s">
        <v>86</v>
      </c>
      <c r="L508" s="63">
        <v>8380</v>
      </c>
      <c r="M508" s="63">
        <v>5238</v>
      </c>
      <c r="N508" s="142" t="s">
        <v>894</v>
      </c>
      <c r="O508" s="127"/>
      <c r="P508" s="100"/>
      <c r="Q508" s="63">
        <f t="shared" si="213"/>
        <v>0</v>
      </c>
      <c r="R508" s="64"/>
      <c r="S508" s="67">
        <v>11</v>
      </c>
      <c r="T508" s="46"/>
      <c r="U508" s="106">
        <f>IF(EXACT(O508,Y508),M508,M508*(1-'Расчет ПРЕДЗАКАЗ'!$D$10))</f>
        <v>5133.24</v>
      </c>
      <c r="V508" s="106">
        <f t="shared" si="214"/>
        <v>0</v>
      </c>
      <c r="W508" s="106" t="e">
        <f>IF(EXACT(O508,Y508),M508,M508*(1-#REF!))</f>
        <v>#REF!</v>
      </c>
      <c r="X508" s="106" t="e">
        <f t="shared" si="215"/>
        <v>#REF!</v>
      </c>
      <c r="Y508" s="107" t="s">
        <v>72</v>
      </c>
      <c r="Z508" s="103">
        <f t="shared" si="211"/>
        <v>0</v>
      </c>
      <c r="AA508" s="103">
        <f t="shared" si="212"/>
        <v>0</v>
      </c>
      <c r="AB508" s="128">
        <f t="shared" si="216"/>
        <v>0.632497214235064</v>
      </c>
      <c r="AC508" s="128" t="e">
        <f t="shared" si="217"/>
        <v>#REF!</v>
      </c>
    </row>
    <row r="509" spans="1:29" ht="50.1" customHeight="1">
      <c r="A509" s="169"/>
      <c r="B509" s="169"/>
      <c r="C509" s="172"/>
      <c r="D509" s="172"/>
      <c r="E509" s="131"/>
      <c r="F509" s="175"/>
      <c r="G509" s="178"/>
      <c r="H509" s="189"/>
      <c r="I509" s="163"/>
      <c r="J509" s="166"/>
      <c r="K509" s="62" t="s">
        <v>88</v>
      </c>
      <c r="L509" s="63">
        <v>8380</v>
      </c>
      <c r="M509" s="63">
        <v>5238</v>
      </c>
      <c r="N509" s="142" t="s">
        <v>895</v>
      </c>
      <c r="O509" s="127"/>
      <c r="P509" s="100"/>
      <c r="Q509" s="63">
        <f t="shared" si="213"/>
        <v>0</v>
      </c>
      <c r="R509" s="64"/>
      <c r="S509" s="67">
        <v>3</v>
      </c>
      <c r="T509" s="46"/>
      <c r="U509" s="106">
        <f>IF(EXACT(O509,Y509),M509,M509*(1-'Расчет ПРЕДЗАКАЗ'!$D$10))</f>
        <v>5133.24</v>
      </c>
      <c r="V509" s="106">
        <f t="shared" si="214"/>
        <v>0</v>
      </c>
      <c r="W509" s="106" t="e">
        <f>IF(EXACT(O509,Y509),M509,M509*(1-#REF!))</f>
        <v>#REF!</v>
      </c>
      <c r="X509" s="106" t="e">
        <f t="shared" si="215"/>
        <v>#REF!</v>
      </c>
      <c r="Y509" s="107" t="s">
        <v>72</v>
      </c>
      <c r="Z509" s="103">
        <f t="shared" si="211"/>
        <v>0</v>
      </c>
      <c r="AA509" s="103">
        <f t="shared" si="212"/>
        <v>0</v>
      </c>
      <c r="AB509" s="128">
        <f t="shared" si="216"/>
        <v>0.632497214235064</v>
      </c>
      <c r="AC509" s="128" t="e">
        <f t="shared" si="217"/>
        <v>#REF!</v>
      </c>
    </row>
    <row r="510" spans="1:29" ht="50.1" customHeight="1">
      <c r="A510" s="169"/>
      <c r="B510" s="169"/>
      <c r="C510" s="172"/>
      <c r="D510" s="172"/>
      <c r="E510" s="131"/>
      <c r="F510" s="175"/>
      <c r="G510" s="178"/>
      <c r="H510" s="189"/>
      <c r="I510" s="163"/>
      <c r="J510" s="166"/>
      <c r="K510" s="62"/>
      <c r="L510" s="63"/>
      <c r="M510" s="63"/>
      <c r="N510" s="142"/>
      <c r="O510" s="127"/>
      <c r="P510" s="100"/>
      <c r="Q510" s="63">
        <f t="shared" si="213"/>
        <v>0</v>
      </c>
      <c r="R510" s="64"/>
      <c r="S510" s="67"/>
      <c r="T510" s="46"/>
      <c r="U510" s="106">
        <f>IF(EXACT(O510,Y510),M510,M510*(1-'Расчет ПРЕДЗАКАЗ'!$D$10))</f>
        <v>0</v>
      </c>
      <c r="V510" s="106">
        <f t="shared" si="214"/>
        <v>0</v>
      </c>
      <c r="W510" s="106" t="e">
        <f>IF(EXACT(O510,Y510),M510,M510*(1-#REF!))</f>
        <v>#REF!</v>
      </c>
      <c r="X510" s="106" t="e">
        <f t="shared" si="215"/>
        <v>#REF!</v>
      </c>
      <c r="Y510" s="107" t="s">
        <v>72</v>
      </c>
      <c r="Z510" s="103">
        <f t="shared" si="211"/>
        <v>0</v>
      </c>
      <c r="AA510" s="103">
        <f t="shared" si="212"/>
        <v>0</v>
      </c>
      <c r="AB510" s="128" t="str">
        <f t="shared" si="216"/>
        <v/>
      </c>
      <c r="AC510" s="128" t="e">
        <f t="shared" si="217"/>
        <v>#REF!</v>
      </c>
    </row>
    <row r="511" spans="1:29" ht="50.1" customHeight="1">
      <c r="A511" s="169"/>
      <c r="B511" s="169"/>
      <c r="C511" s="172"/>
      <c r="D511" s="172"/>
      <c r="E511" s="131"/>
      <c r="F511" s="175"/>
      <c r="G511" s="178"/>
      <c r="H511" s="189"/>
      <c r="I511" s="163"/>
      <c r="J511" s="166"/>
      <c r="K511" s="62"/>
      <c r="L511" s="63"/>
      <c r="M511" s="63"/>
      <c r="N511" s="142"/>
      <c r="O511" s="127"/>
      <c r="P511" s="100"/>
      <c r="Q511" s="63">
        <f t="shared" si="213"/>
        <v>0</v>
      </c>
      <c r="R511" s="64"/>
      <c r="S511" s="67"/>
      <c r="T511" s="46"/>
      <c r="U511" s="106">
        <f>IF(EXACT(O511,Y511),M511,M511*(1-'Расчет ПРЕДЗАКАЗ'!$D$10))</f>
        <v>0</v>
      </c>
      <c r="V511" s="106">
        <f t="shared" si="214"/>
        <v>0</v>
      </c>
      <c r="W511" s="106" t="e">
        <f>IF(EXACT(O511,Y511),M511,M511*(1-#REF!))</f>
        <v>#REF!</v>
      </c>
      <c r="X511" s="106" t="e">
        <f t="shared" si="215"/>
        <v>#REF!</v>
      </c>
      <c r="Y511" s="107" t="s">
        <v>72</v>
      </c>
      <c r="Z511" s="103">
        <f t="shared" si="211"/>
        <v>0</v>
      </c>
      <c r="AA511" s="103">
        <f t="shared" si="212"/>
        <v>0</v>
      </c>
      <c r="AB511" s="128" t="str">
        <f t="shared" si="216"/>
        <v/>
      </c>
      <c r="AC511" s="128" t="e">
        <f t="shared" si="217"/>
        <v>#REF!</v>
      </c>
    </row>
    <row r="512" spans="1:29" ht="50.1" customHeight="1">
      <c r="A512" s="169"/>
      <c r="B512" s="169"/>
      <c r="C512" s="172"/>
      <c r="D512" s="172"/>
      <c r="E512" s="131"/>
      <c r="F512" s="175"/>
      <c r="G512" s="178"/>
      <c r="H512" s="189"/>
      <c r="I512" s="163"/>
      <c r="J512" s="166"/>
      <c r="K512" s="62"/>
      <c r="L512" s="63"/>
      <c r="M512" s="63"/>
      <c r="N512" s="142"/>
      <c r="O512" s="127"/>
      <c r="P512" s="100"/>
      <c r="Q512" s="63">
        <f t="shared" si="213"/>
        <v>0</v>
      </c>
      <c r="R512" s="64"/>
      <c r="S512" s="67"/>
      <c r="T512" s="46"/>
      <c r="U512" s="106">
        <f>IF(EXACT(O512,Y512),M512,M512*(1-'Расчет ПРЕДЗАКАЗ'!$D$10))</f>
        <v>0</v>
      </c>
      <c r="V512" s="106">
        <f t="shared" si="214"/>
        <v>0</v>
      </c>
      <c r="W512" s="106" t="e">
        <f>IF(EXACT(O512,Y512),M512,M512*(1-#REF!))</f>
        <v>#REF!</v>
      </c>
      <c r="X512" s="106" t="e">
        <f t="shared" si="215"/>
        <v>#REF!</v>
      </c>
      <c r="Y512" s="107" t="s">
        <v>72</v>
      </c>
      <c r="Z512" s="103">
        <f t="shared" si="211"/>
        <v>0</v>
      </c>
      <c r="AA512" s="103">
        <f t="shared" si="212"/>
        <v>0</v>
      </c>
      <c r="AB512" s="128" t="str">
        <f t="shared" si="216"/>
        <v/>
      </c>
      <c r="AC512" s="128" t="e">
        <f t="shared" si="217"/>
        <v>#REF!</v>
      </c>
    </row>
    <row r="513" spans="1:29" ht="50.1" customHeight="1">
      <c r="A513" s="169"/>
      <c r="B513" s="169"/>
      <c r="C513" s="172"/>
      <c r="D513" s="172"/>
      <c r="E513" s="131"/>
      <c r="F513" s="175"/>
      <c r="G513" s="178"/>
      <c r="H513" s="189"/>
      <c r="I513" s="163"/>
      <c r="J513" s="166"/>
      <c r="K513" s="62"/>
      <c r="L513" s="63"/>
      <c r="M513" s="63"/>
      <c r="N513" s="121"/>
      <c r="O513" s="127"/>
      <c r="P513" s="100"/>
      <c r="Q513" s="63">
        <f t="shared" si="213"/>
        <v>0</v>
      </c>
      <c r="R513" s="65"/>
      <c r="S513" s="67"/>
      <c r="T513" s="40"/>
      <c r="U513" s="106">
        <f>IF(EXACT(O513,Y513),M513,M513*(1-'Расчет ПРЕДЗАКАЗ'!$D$10))</f>
        <v>0</v>
      </c>
      <c r="V513" s="106">
        <f t="shared" si="214"/>
        <v>0</v>
      </c>
      <c r="W513" s="106" t="e">
        <f>IF(EXACT(O513,Y513),M513,M513*(1-#REF!))</f>
        <v>#REF!</v>
      </c>
      <c r="X513" s="106" t="e">
        <f t="shared" si="215"/>
        <v>#REF!</v>
      </c>
      <c r="Y513" s="107" t="s">
        <v>72</v>
      </c>
      <c r="Z513" s="103">
        <f t="shared" si="211"/>
        <v>0</v>
      </c>
      <c r="AA513" s="103">
        <f t="shared" si="212"/>
        <v>0</v>
      </c>
      <c r="AB513" s="128" t="str">
        <f t="shared" si="216"/>
        <v/>
      </c>
      <c r="AC513" s="128" t="e">
        <f t="shared" si="217"/>
        <v>#REF!</v>
      </c>
    </row>
    <row r="514" spans="1:29" ht="50.1" customHeight="1">
      <c r="A514" s="169"/>
      <c r="B514" s="169"/>
      <c r="C514" s="172"/>
      <c r="D514" s="172"/>
      <c r="E514" s="131"/>
      <c r="F514" s="175"/>
      <c r="G514" s="178"/>
      <c r="H514" s="189"/>
      <c r="I514" s="163"/>
      <c r="J514" s="166"/>
      <c r="K514" s="62"/>
      <c r="L514" s="63"/>
      <c r="M514" s="63"/>
      <c r="N514" s="121"/>
      <c r="O514" s="127"/>
      <c r="P514" s="100"/>
      <c r="Q514" s="63">
        <f t="shared" si="213"/>
        <v>0</v>
      </c>
      <c r="R514" s="65"/>
      <c r="S514" s="67"/>
      <c r="T514" s="40"/>
      <c r="U514" s="106">
        <f>IF(EXACT(O514,Y514),M514,M514*(1-'Расчет ПРЕДЗАКАЗ'!$D$10))</f>
        <v>0</v>
      </c>
      <c r="V514" s="106">
        <f t="shared" si="214"/>
        <v>0</v>
      </c>
      <c r="W514" s="106" t="e">
        <f>IF(EXACT(O514,Y514),M514,M514*(1-#REF!))</f>
        <v>#REF!</v>
      </c>
      <c r="X514" s="106" t="e">
        <f t="shared" si="215"/>
        <v>#REF!</v>
      </c>
      <c r="Y514" s="107" t="s">
        <v>72</v>
      </c>
      <c r="Z514" s="103">
        <f t="shared" si="211"/>
        <v>0</v>
      </c>
      <c r="AA514" s="103">
        <f t="shared" si="212"/>
        <v>0</v>
      </c>
      <c r="AB514" s="128" t="str">
        <f t="shared" si="216"/>
        <v/>
      </c>
      <c r="AC514" s="128" t="e">
        <f t="shared" si="217"/>
        <v>#REF!</v>
      </c>
    </row>
    <row r="515" spans="1:29" ht="50.1" customHeight="1">
      <c r="A515" s="169"/>
      <c r="B515" s="169"/>
      <c r="C515" s="172"/>
      <c r="D515" s="172"/>
      <c r="E515" s="131"/>
      <c r="F515" s="175"/>
      <c r="G515" s="178"/>
      <c r="H515" s="189"/>
      <c r="I515" s="163"/>
      <c r="J515" s="166"/>
      <c r="K515" s="62"/>
      <c r="L515" s="63"/>
      <c r="M515" s="63"/>
      <c r="N515" s="121"/>
      <c r="O515" s="127"/>
      <c r="P515" s="100"/>
      <c r="Q515" s="63">
        <f t="shared" si="213"/>
        <v>0</v>
      </c>
      <c r="R515" s="65"/>
      <c r="S515" s="67"/>
      <c r="T515" s="40"/>
      <c r="U515" s="106">
        <f>IF(EXACT(O515,Y515),M515,M515*(1-'Расчет ПРЕДЗАКАЗ'!$D$10))</f>
        <v>0</v>
      </c>
      <c r="V515" s="106">
        <f t="shared" si="214"/>
        <v>0</v>
      </c>
      <c r="W515" s="106" t="e">
        <f>IF(EXACT(O515,Y515),M515,M515*(1-#REF!))</f>
        <v>#REF!</v>
      </c>
      <c r="X515" s="106" t="e">
        <f t="shared" si="215"/>
        <v>#REF!</v>
      </c>
      <c r="Y515" s="107" t="s">
        <v>72</v>
      </c>
      <c r="Z515" s="103">
        <f t="shared" si="211"/>
        <v>0</v>
      </c>
      <c r="AA515" s="103">
        <f t="shared" si="212"/>
        <v>0</v>
      </c>
      <c r="AB515" s="128" t="str">
        <f t="shared" si="216"/>
        <v/>
      </c>
      <c r="AC515" s="128" t="e">
        <f t="shared" si="217"/>
        <v>#REF!</v>
      </c>
    </row>
    <row r="516" spans="1:29" ht="50.1" customHeight="1">
      <c r="A516" s="169"/>
      <c r="B516" s="169"/>
      <c r="C516" s="172"/>
      <c r="D516" s="172"/>
      <c r="E516" s="131"/>
      <c r="F516" s="175"/>
      <c r="G516" s="178"/>
      <c r="H516" s="189"/>
      <c r="I516" s="163"/>
      <c r="J516" s="166"/>
      <c r="K516" s="62"/>
      <c r="L516" s="63"/>
      <c r="M516" s="63"/>
      <c r="N516" s="121"/>
      <c r="O516" s="127"/>
      <c r="P516" s="100"/>
      <c r="Q516" s="63">
        <f t="shared" si="213"/>
        <v>0</v>
      </c>
      <c r="R516" s="65"/>
      <c r="S516" s="67"/>
      <c r="T516" s="40"/>
      <c r="U516" s="106">
        <f>IF(EXACT(O516,Y516),M516,M516*(1-'Расчет ПРЕДЗАКАЗ'!$D$10))</f>
        <v>0</v>
      </c>
      <c r="V516" s="106">
        <f t="shared" si="214"/>
        <v>0</v>
      </c>
      <c r="W516" s="106" t="e">
        <f>IF(EXACT(O516,Y516),M516,M516*(1-#REF!))</f>
        <v>#REF!</v>
      </c>
      <c r="X516" s="106" t="e">
        <f t="shared" si="215"/>
        <v>#REF!</v>
      </c>
      <c r="Y516" s="107" t="s">
        <v>72</v>
      </c>
      <c r="Z516" s="103">
        <f t="shared" si="211"/>
        <v>0</v>
      </c>
      <c r="AA516" s="103">
        <f t="shared" si="212"/>
        <v>0</v>
      </c>
      <c r="AB516" s="128" t="str">
        <f t="shared" si="216"/>
        <v/>
      </c>
      <c r="AC516" s="128" t="e">
        <f t="shared" si="217"/>
        <v>#REF!</v>
      </c>
    </row>
    <row r="517" spans="1:29" ht="50.1" customHeight="1">
      <c r="A517" s="169"/>
      <c r="B517" s="169"/>
      <c r="C517" s="172"/>
      <c r="D517" s="172"/>
      <c r="E517" s="131"/>
      <c r="F517" s="175"/>
      <c r="G517" s="178"/>
      <c r="H517" s="189"/>
      <c r="I517" s="163"/>
      <c r="J517" s="166"/>
      <c r="K517" s="62"/>
      <c r="L517" s="63"/>
      <c r="M517" s="63"/>
      <c r="N517" s="121"/>
      <c r="O517" s="127"/>
      <c r="P517" s="100"/>
      <c r="Q517" s="63">
        <f t="shared" si="213"/>
        <v>0</v>
      </c>
      <c r="R517" s="65"/>
      <c r="S517" s="67"/>
      <c r="T517" s="40"/>
      <c r="U517" s="106">
        <f>IF(EXACT(O517,Y517),M517,M517*(1-'Расчет ПРЕДЗАКАЗ'!$D$10))</f>
        <v>0</v>
      </c>
      <c r="V517" s="106">
        <f t="shared" si="214"/>
        <v>0</v>
      </c>
      <c r="W517" s="106" t="e">
        <f>IF(EXACT(O517,Y517),M517,M517*(1-#REF!))</f>
        <v>#REF!</v>
      </c>
      <c r="X517" s="106" t="e">
        <f t="shared" si="215"/>
        <v>#REF!</v>
      </c>
      <c r="Y517" s="107" t="s">
        <v>72</v>
      </c>
      <c r="Z517" s="103">
        <f t="shared" si="211"/>
        <v>0</v>
      </c>
      <c r="AA517" s="103">
        <f t="shared" si="212"/>
        <v>0</v>
      </c>
      <c r="AB517" s="128" t="str">
        <f t="shared" si="216"/>
        <v/>
      </c>
      <c r="AC517" s="128" t="e">
        <f t="shared" si="217"/>
        <v>#REF!</v>
      </c>
    </row>
    <row r="518" spans="1:29" ht="50.1" customHeight="1">
      <c r="A518" s="170"/>
      <c r="B518" s="170"/>
      <c r="C518" s="173"/>
      <c r="D518" s="173"/>
      <c r="E518" s="132"/>
      <c r="F518" s="176"/>
      <c r="G518" s="179"/>
      <c r="H518" s="190"/>
      <c r="I518" s="164"/>
      <c r="J518" s="167"/>
      <c r="K518" s="62"/>
      <c r="L518" s="63"/>
      <c r="M518" s="63"/>
      <c r="N518" s="121"/>
      <c r="O518" s="127"/>
      <c r="P518" s="100"/>
      <c r="Q518" s="63">
        <f t="shared" si="213"/>
        <v>0</v>
      </c>
      <c r="R518" s="65"/>
      <c r="S518" s="64"/>
      <c r="T518" s="40"/>
      <c r="U518" s="106">
        <f>IF(EXACT(O518,Y518),M518,M518*(1-'Расчет ПРЕДЗАКАЗ'!$D$10))</f>
        <v>0</v>
      </c>
      <c r="V518" s="106">
        <f t="shared" si="214"/>
        <v>0</v>
      </c>
      <c r="W518" s="106" t="e">
        <f>IF(EXACT(O518,Y518),M518,M518*(1-#REF!))</f>
        <v>#REF!</v>
      </c>
      <c r="X518" s="106" t="e">
        <f t="shared" si="215"/>
        <v>#REF!</v>
      </c>
      <c r="Y518" s="107" t="s">
        <v>72</v>
      </c>
      <c r="Z518" s="103">
        <f t="shared" si="211"/>
        <v>0</v>
      </c>
      <c r="AA518" s="103">
        <f t="shared" si="212"/>
        <v>0</v>
      </c>
      <c r="AB518" s="128" t="str">
        <f t="shared" si="216"/>
        <v/>
      </c>
      <c r="AC518" s="128" t="e">
        <f t="shared" si="217"/>
        <v>#REF!</v>
      </c>
    </row>
    <row r="519" spans="1:29" ht="11.25" customHeight="1" thickBot="1"/>
    <row r="520" spans="1:29" ht="50.1" customHeight="1">
      <c r="A520" s="168">
        <v>84</v>
      </c>
      <c r="B520" s="168" t="s">
        <v>861</v>
      </c>
      <c r="C520" s="171" t="s">
        <v>896</v>
      </c>
      <c r="D520" s="171" t="s">
        <v>77</v>
      </c>
      <c r="E520" s="131"/>
      <c r="F520" s="193" t="s">
        <v>424</v>
      </c>
      <c r="G520" s="177" t="s">
        <v>659</v>
      </c>
      <c r="H520" s="162" t="s">
        <v>678</v>
      </c>
      <c r="I520" s="194" t="s">
        <v>889</v>
      </c>
      <c r="J520" s="165" t="s">
        <v>19</v>
      </c>
      <c r="K520" s="62" t="s">
        <v>104</v>
      </c>
      <c r="L520" s="63">
        <v>8290</v>
      </c>
      <c r="M520" s="63">
        <v>5180</v>
      </c>
      <c r="N520" s="142" t="s">
        <v>897</v>
      </c>
      <c r="O520" s="127"/>
      <c r="P520" s="100"/>
      <c r="Q520" s="63">
        <f>P520*M520</f>
        <v>0</v>
      </c>
      <c r="R520" s="64"/>
      <c r="S520" s="67">
        <v>20</v>
      </c>
      <c r="T520" s="46"/>
      <c r="U520" s="106">
        <f>IF(EXACT(O520,Y520),M520,M520*(1-'Расчет ПРЕДЗАКАЗ'!$D$10))</f>
        <v>5076.3999999999996</v>
      </c>
      <c r="V520" s="106">
        <f>P520*U520</f>
        <v>0</v>
      </c>
      <c r="W520" s="106" t="e">
        <f>IF(EXACT(O520,Y520),M520,M520*(1-#REF!))</f>
        <v>#REF!</v>
      </c>
      <c r="X520" s="106" t="e">
        <f>P520*W520</f>
        <v>#REF!</v>
      </c>
      <c r="Y520" s="107" t="s">
        <v>72</v>
      </c>
      <c r="Z520" s="103">
        <f t="shared" ref="Z520:Z534" si="218">IF(EXACT(O520,Y520),Q520,0)</f>
        <v>0</v>
      </c>
      <c r="AA520" s="103">
        <f t="shared" ref="AA520:AA534" si="219">IF(Z520=0,Q520,0)</f>
        <v>0</v>
      </c>
      <c r="AB520" s="128">
        <f>IF(U520=0,"",L520/U520-1)</f>
        <v>0.63304704121030664</v>
      </c>
      <c r="AC520" s="128" t="e">
        <f>IF(W520=0,"",L520/W520-1)</f>
        <v>#REF!</v>
      </c>
    </row>
    <row r="521" spans="1:29" ht="50.1" customHeight="1">
      <c r="A521" s="169"/>
      <c r="B521" s="169"/>
      <c r="C521" s="172"/>
      <c r="D521" s="172"/>
      <c r="E521" s="131"/>
      <c r="F521" s="175"/>
      <c r="G521" s="178"/>
      <c r="H521" s="189"/>
      <c r="I521" s="163"/>
      <c r="J521" s="166"/>
      <c r="K521" s="62" t="s">
        <v>134</v>
      </c>
      <c r="L521" s="63">
        <v>8290</v>
      </c>
      <c r="M521" s="63">
        <v>5180</v>
      </c>
      <c r="N521" s="142" t="s">
        <v>898</v>
      </c>
      <c r="O521" s="127"/>
      <c r="P521" s="100"/>
      <c r="Q521" s="63">
        <f t="shared" ref="Q521:Q534" si="220">P521*M521</f>
        <v>0</v>
      </c>
      <c r="R521" s="64"/>
      <c r="S521" s="67">
        <v>5</v>
      </c>
      <c r="T521" s="46"/>
      <c r="U521" s="106">
        <f>IF(EXACT(O521,Y521),M521,M521*(1-'Расчет ПРЕДЗАКАЗ'!$D$10))</f>
        <v>5076.3999999999996</v>
      </c>
      <c r="V521" s="106">
        <f t="shared" ref="V521:V534" si="221">P521*U521</f>
        <v>0</v>
      </c>
      <c r="W521" s="106" t="e">
        <f>IF(EXACT(O521,Y521),M521,M521*(1-#REF!))</f>
        <v>#REF!</v>
      </c>
      <c r="X521" s="106" t="e">
        <f t="shared" ref="X521:X534" si="222">P521*W521</f>
        <v>#REF!</v>
      </c>
      <c r="Y521" s="107" t="s">
        <v>72</v>
      </c>
      <c r="Z521" s="103">
        <f t="shared" si="218"/>
        <v>0</v>
      </c>
      <c r="AA521" s="103">
        <f t="shared" si="219"/>
        <v>0</v>
      </c>
      <c r="AB521" s="128">
        <f t="shared" ref="AB521:AB534" si="223">IF(U521=0,"",L521/U521-1)</f>
        <v>0.63304704121030664</v>
      </c>
      <c r="AC521" s="128" t="e">
        <f t="shared" ref="AC521:AC534" si="224">IF(W521=0,"",L521/W521-1)</f>
        <v>#REF!</v>
      </c>
    </row>
    <row r="522" spans="1:29" ht="50.1" customHeight="1">
      <c r="A522" s="169"/>
      <c r="B522" s="169"/>
      <c r="C522" s="172"/>
      <c r="D522" s="172"/>
      <c r="E522" s="131"/>
      <c r="F522" s="175"/>
      <c r="G522" s="178"/>
      <c r="H522" s="189"/>
      <c r="I522" s="163"/>
      <c r="J522" s="166"/>
      <c r="K522" s="62" t="s">
        <v>84</v>
      </c>
      <c r="L522" s="63">
        <v>8290</v>
      </c>
      <c r="M522" s="63">
        <v>5180</v>
      </c>
      <c r="N522" s="142" t="s">
        <v>899</v>
      </c>
      <c r="O522" s="127"/>
      <c r="P522" s="100"/>
      <c r="Q522" s="63">
        <f t="shared" si="220"/>
        <v>0</v>
      </c>
      <c r="R522" s="64"/>
      <c r="S522" s="67">
        <v>49</v>
      </c>
      <c r="T522" s="46"/>
      <c r="U522" s="106">
        <f>IF(EXACT(O522,Y522),M522,M522*(1-'Расчет ПРЕДЗАКАЗ'!$D$10))</f>
        <v>5076.3999999999996</v>
      </c>
      <c r="V522" s="106">
        <f t="shared" si="221"/>
        <v>0</v>
      </c>
      <c r="W522" s="106" t="e">
        <f>IF(EXACT(O522,Y522),M522,M522*(1-#REF!))</f>
        <v>#REF!</v>
      </c>
      <c r="X522" s="106" t="e">
        <f t="shared" si="222"/>
        <v>#REF!</v>
      </c>
      <c r="Y522" s="107" t="s">
        <v>72</v>
      </c>
      <c r="Z522" s="103">
        <f t="shared" si="218"/>
        <v>0</v>
      </c>
      <c r="AA522" s="103">
        <f t="shared" si="219"/>
        <v>0</v>
      </c>
      <c r="AB522" s="128">
        <f t="shared" si="223"/>
        <v>0.63304704121030664</v>
      </c>
      <c r="AC522" s="128" t="e">
        <f t="shared" si="224"/>
        <v>#REF!</v>
      </c>
    </row>
    <row r="523" spans="1:29" ht="50.1" customHeight="1">
      <c r="A523" s="169"/>
      <c r="B523" s="169"/>
      <c r="C523" s="172"/>
      <c r="D523" s="172"/>
      <c r="E523" s="131"/>
      <c r="F523" s="175"/>
      <c r="G523" s="178"/>
      <c r="H523" s="189"/>
      <c r="I523" s="163"/>
      <c r="J523" s="166"/>
      <c r="K523" s="62" t="s">
        <v>137</v>
      </c>
      <c r="L523" s="63">
        <v>8290</v>
      </c>
      <c r="M523" s="63">
        <v>5180</v>
      </c>
      <c r="N523" s="142" t="s">
        <v>900</v>
      </c>
      <c r="O523" s="127"/>
      <c r="P523" s="100"/>
      <c r="Q523" s="63">
        <f t="shared" si="220"/>
        <v>0</v>
      </c>
      <c r="R523" s="64"/>
      <c r="S523" s="67">
        <v>30</v>
      </c>
      <c r="T523" s="46"/>
      <c r="U523" s="106">
        <f>IF(EXACT(O523,Y523),M523,M523*(1-'Расчет ПРЕДЗАКАЗ'!$D$10))</f>
        <v>5076.3999999999996</v>
      </c>
      <c r="V523" s="106">
        <f t="shared" si="221"/>
        <v>0</v>
      </c>
      <c r="W523" s="106" t="e">
        <f>IF(EXACT(O523,Y523),M523,M523*(1-#REF!))</f>
        <v>#REF!</v>
      </c>
      <c r="X523" s="106" t="e">
        <f t="shared" si="222"/>
        <v>#REF!</v>
      </c>
      <c r="Y523" s="107" t="s">
        <v>72</v>
      </c>
      <c r="Z523" s="103">
        <f t="shared" si="218"/>
        <v>0</v>
      </c>
      <c r="AA523" s="103">
        <f t="shared" si="219"/>
        <v>0</v>
      </c>
      <c r="AB523" s="128">
        <f t="shared" si="223"/>
        <v>0.63304704121030664</v>
      </c>
      <c r="AC523" s="128" t="e">
        <f t="shared" si="224"/>
        <v>#REF!</v>
      </c>
    </row>
    <row r="524" spans="1:29" ht="50.1" customHeight="1">
      <c r="A524" s="169"/>
      <c r="B524" s="169"/>
      <c r="C524" s="172"/>
      <c r="D524" s="172"/>
      <c r="E524" s="131"/>
      <c r="F524" s="175"/>
      <c r="G524" s="178"/>
      <c r="H524" s="189"/>
      <c r="I524" s="163"/>
      <c r="J524" s="166"/>
      <c r="K524" s="62" t="s">
        <v>86</v>
      </c>
      <c r="L524" s="63">
        <v>8290</v>
      </c>
      <c r="M524" s="63">
        <v>5180</v>
      </c>
      <c r="N524" s="142" t="s">
        <v>901</v>
      </c>
      <c r="O524" s="127"/>
      <c r="P524" s="100"/>
      <c r="Q524" s="63">
        <f t="shared" si="220"/>
        <v>0</v>
      </c>
      <c r="R524" s="64"/>
      <c r="S524" s="67">
        <v>17</v>
      </c>
      <c r="T524" s="46"/>
      <c r="U524" s="106">
        <f>IF(EXACT(O524,Y524),M524,M524*(1-'Расчет ПРЕДЗАКАЗ'!$D$10))</f>
        <v>5076.3999999999996</v>
      </c>
      <c r="V524" s="106">
        <f t="shared" si="221"/>
        <v>0</v>
      </c>
      <c r="W524" s="106" t="e">
        <f>IF(EXACT(O524,Y524),M524,M524*(1-#REF!))</f>
        <v>#REF!</v>
      </c>
      <c r="X524" s="106" t="e">
        <f t="shared" si="222"/>
        <v>#REF!</v>
      </c>
      <c r="Y524" s="107" t="s">
        <v>72</v>
      </c>
      <c r="Z524" s="103">
        <f t="shared" si="218"/>
        <v>0</v>
      </c>
      <c r="AA524" s="103">
        <f t="shared" si="219"/>
        <v>0</v>
      </c>
      <c r="AB524" s="128">
        <f t="shared" si="223"/>
        <v>0.63304704121030664</v>
      </c>
      <c r="AC524" s="128" t="e">
        <f t="shared" si="224"/>
        <v>#REF!</v>
      </c>
    </row>
    <row r="525" spans="1:29" ht="50.1" customHeight="1">
      <c r="A525" s="169"/>
      <c r="B525" s="169"/>
      <c r="C525" s="172"/>
      <c r="D525" s="172"/>
      <c r="E525" s="131"/>
      <c r="F525" s="175"/>
      <c r="G525" s="178"/>
      <c r="H525" s="189"/>
      <c r="I525" s="163"/>
      <c r="J525" s="166"/>
      <c r="K525" s="62" t="s">
        <v>88</v>
      </c>
      <c r="L525" s="63">
        <v>8290</v>
      </c>
      <c r="M525" s="63">
        <v>5180</v>
      </c>
      <c r="N525" s="142" t="s">
        <v>902</v>
      </c>
      <c r="O525" s="127"/>
      <c r="P525" s="100"/>
      <c r="Q525" s="63">
        <f t="shared" si="220"/>
        <v>0</v>
      </c>
      <c r="R525" s="64"/>
      <c r="S525" s="67">
        <v>12</v>
      </c>
      <c r="T525" s="46"/>
      <c r="U525" s="106">
        <f>IF(EXACT(O525,Y525),M525,M525*(1-'Расчет ПРЕДЗАКАЗ'!$D$10))</f>
        <v>5076.3999999999996</v>
      </c>
      <c r="V525" s="106">
        <f t="shared" si="221"/>
        <v>0</v>
      </c>
      <c r="W525" s="106" t="e">
        <f>IF(EXACT(O525,Y525),M525,M525*(1-#REF!))</f>
        <v>#REF!</v>
      </c>
      <c r="X525" s="106" t="e">
        <f t="shared" si="222"/>
        <v>#REF!</v>
      </c>
      <c r="Y525" s="107" t="s">
        <v>72</v>
      </c>
      <c r="Z525" s="103">
        <f t="shared" si="218"/>
        <v>0</v>
      </c>
      <c r="AA525" s="103">
        <f t="shared" si="219"/>
        <v>0</v>
      </c>
      <c r="AB525" s="128">
        <f t="shared" si="223"/>
        <v>0.63304704121030664</v>
      </c>
      <c r="AC525" s="128" t="e">
        <f t="shared" si="224"/>
        <v>#REF!</v>
      </c>
    </row>
    <row r="526" spans="1:29" ht="50.1" customHeight="1">
      <c r="A526" s="169"/>
      <c r="B526" s="169"/>
      <c r="C526" s="172"/>
      <c r="D526" s="172"/>
      <c r="E526" s="131"/>
      <c r="F526" s="175"/>
      <c r="G526" s="178"/>
      <c r="H526" s="189"/>
      <c r="I526" s="163"/>
      <c r="J526" s="166"/>
      <c r="K526" s="62"/>
      <c r="L526" s="63"/>
      <c r="M526" s="63"/>
      <c r="N526" s="142"/>
      <c r="O526" s="127"/>
      <c r="P526" s="100"/>
      <c r="Q526" s="63">
        <f t="shared" si="220"/>
        <v>0</v>
      </c>
      <c r="R526" s="64"/>
      <c r="S526" s="67"/>
      <c r="T526" s="46"/>
      <c r="U526" s="106">
        <f>IF(EXACT(O526,Y526),M526,M526*(1-'Расчет ПРЕДЗАКАЗ'!$D$10))</f>
        <v>0</v>
      </c>
      <c r="V526" s="106">
        <f t="shared" si="221"/>
        <v>0</v>
      </c>
      <c r="W526" s="106" t="e">
        <f>IF(EXACT(O526,Y526),M526,M526*(1-#REF!))</f>
        <v>#REF!</v>
      </c>
      <c r="X526" s="106" t="e">
        <f t="shared" si="222"/>
        <v>#REF!</v>
      </c>
      <c r="Y526" s="107" t="s">
        <v>72</v>
      </c>
      <c r="Z526" s="103">
        <f t="shared" si="218"/>
        <v>0</v>
      </c>
      <c r="AA526" s="103">
        <f t="shared" si="219"/>
        <v>0</v>
      </c>
      <c r="AB526" s="128" t="str">
        <f t="shared" si="223"/>
        <v/>
      </c>
      <c r="AC526" s="128" t="e">
        <f t="shared" si="224"/>
        <v>#REF!</v>
      </c>
    </row>
    <row r="527" spans="1:29" ht="50.1" customHeight="1">
      <c r="A527" s="169"/>
      <c r="B527" s="169"/>
      <c r="C527" s="172"/>
      <c r="D527" s="172"/>
      <c r="E527" s="131"/>
      <c r="F527" s="175"/>
      <c r="G527" s="178"/>
      <c r="H527" s="189"/>
      <c r="I527" s="163"/>
      <c r="J527" s="166"/>
      <c r="K527" s="62"/>
      <c r="L527" s="63"/>
      <c r="M527" s="63"/>
      <c r="N527" s="142"/>
      <c r="O527" s="127"/>
      <c r="P527" s="100"/>
      <c r="Q527" s="63">
        <f t="shared" si="220"/>
        <v>0</v>
      </c>
      <c r="R527" s="64"/>
      <c r="S527" s="67"/>
      <c r="T527" s="46"/>
      <c r="U527" s="106">
        <f>IF(EXACT(O527,Y527),M527,M527*(1-'Расчет ПРЕДЗАКАЗ'!$D$10))</f>
        <v>0</v>
      </c>
      <c r="V527" s="106">
        <f t="shared" si="221"/>
        <v>0</v>
      </c>
      <c r="W527" s="106" t="e">
        <f>IF(EXACT(O527,Y527),M527,M527*(1-#REF!))</f>
        <v>#REF!</v>
      </c>
      <c r="X527" s="106" t="e">
        <f t="shared" si="222"/>
        <v>#REF!</v>
      </c>
      <c r="Y527" s="107" t="s">
        <v>72</v>
      </c>
      <c r="Z527" s="103">
        <f t="shared" si="218"/>
        <v>0</v>
      </c>
      <c r="AA527" s="103">
        <f t="shared" si="219"/>
        <v>0</v>
      </c>
      <c r="AB527" s="128" t="str">
        <f t="shared" si="223"/>
        <v/>
      </c>
      <c r="AC527" s="128" t="e">
        <f t="shared" si="224"/>
        <v>#REF!</v>
      </c>
    </row>
    <row r="528" spans="1:29" ht="50.1" customHeight="1">
      <c r="A528" s="169"/>
      <c r="B528" s="169"/>
      <c r="C528" s="172"/>
      <c r="D528" s="172"/>
      <c r="E528" s="131"/>
      <c r="F528" s="175"/>
      <c r="G528" s="178"/>
      <c r="H528" s="189"/>
      <c r="I528" s="163"/>
      <c r="J528" s="166"/>
      <c r="K528" s="62"/>
      <c r="L528" s="63"/>
      <c r="M528" s="63"/>
      <c r="N528" s="142"/>
      <c r="O528" s="127"/>
      <c r="P528" s="100"/>
      <c r="Q528" s="63">
        <f t="shared" si="220"/>
        <v>0</v>
      </c>
      <c r="R528" s="64"/>
      <c r="S528" s="67"/>
      <c r="T528" s="46"/>
      <c r="U528" s="106">
        <f>IF(EXACT(O528,Y528),M528,M528*(1-'Расчет ПРЕДЗАКАЗ'!$D$10))</f>
        <v>0</v>
      </c>
      <c r="V528" s="106">
        <f t="shared" si="221"/>
        <v>0</v>
      </c>
      <c r="W528" s="106" t="e">
        <f>IF(EXACT(O528,Y528),M528,M528*(1-#REF!))</f>
        <v>#REF!</v>
      </c>
      <c r="X528" s="106" t="e">
        <f t="shared" si="222"/>
        <v>#REF!</v>
      </c>
      <c r="Y528" s="107" t="s">
        <v>72</v>
      </c>
      <c r="Z528" s="103">
        <f t="shared" si="218"/>
        <v>0</v>
      </c>
      <c r="AA528" s="103">
        <f t="shared" si="219"/>
        <v>0</v>
      </c>
      <c r="AB528" s="128" t="str">
        <f t="shared" si="223"/>
        <v/>
      </c>
      <c r="AC528" s="128" t="e">
        <f t="shared" si="224"/>
        <v>#REF!</v>
      </c>
    </row>
    <row r="529" spans="1:29" ht="50.1" customHeight="1">
      <c r="A529" s="169"/>
      <c r="B529" s="169"/>
      <c r="C529" s="172"/>
      <c r="D529" s="172"/>
      <c r="E529" s="131"/>
      <c r="F529" s="175"/>
      <c r="G529" s="178"/>
      <c r="H529" s="189"/>
      <c r="I529" s="163"/>
      <c r="J529" s="166"/>
      <c r="K529" s="62"/>
      <c r="L529" s="63"/>
      <c r="M529" s="63"/>
      <c r="N529" s="121"/>
      <c r="O529" s="127"/>
      <c r="P529" s="100"/>
      <c r="Q529" s="63">
        <f t="shared" si="220"/>
        <v>0</v>
      </c>
      <c r="R529" s="65"/>
      <c r="S529" s="67"/>
      <c r="T529" s="40"/>
      <c r="U529" s="106">
        <f>IF(EXACT(O529,Y529),M529,M529*(1-'Расчет ПРЕДЗАКАЗ'!$D$10))</f>
        <v>0</v>
      </c>
      <c r="V529" s="106">
        <f t="shared" si="221"/>
        <v>0</v>
      </c>
      <c r="W529" s="106" t="e">
        <f>IF(EXACT(O529,Y529),M529,M529*(1-#REF!))</f>
        <v>#REF!</v>
      </c>
      <c r="X529" s="106" t="e">
        <f t="shared" si="222"/>
        <v>#REF!</v>
      </c>
      <c r="Y529" s="107" t="s">
        <v>72</v>
      </c>
      <c r="Z529" s="103">
        <f t="shared" si="218"/>
        <v>0</v>
      </c>
      <c r="AA529" s="103">
        <f t="shared" si="219"/>
        <v>0</v>
      </c>
      <c r="AB529" s="128" t="str">
        <f t="shared" si="223"/>
        <v/>
      </c>
      <c r="AC529" s="128" t="e">
        <f t="shared" si="224"/>
        <v>#REF!</v>
      </c>
    </row>
    <row r="530" spans="1:29" ht="50.1" customHeight="1">
      <c r="A530" s="169"/>
      <c r="B530" s="169"/>
      <c r="C530" s="172"/>
      <c r="D530" s="172"/>
      <c r="E530" s="131"/>
      <c r="F530" s="175"/>
      <c r="G530" s="178"/>
      <c r="H530" s="189"/>
      <c r="I530" s="163"/>
      <c r="J530" s="166"/>
      <c r="K530" s="62"/>
      <c r="L530" s="63"/>
      <c r="M530" s="63"/>
      <c r="N530" s="121"/>
      <c r="O530" s="127"/>
      <c r="P530" s="100"/>
      <c r="Q530" s="63">
        <f t="shared" si="220"/>
        <v>0</v>
      </c>
      <c r="R530" s="65"/>
      <c r="S530" s="67"/>
      <c r="T530" s="40"/>
      <c r="U530" s="106">
        <f>IF(EXACT(O530,Y530),M530,M530*(1-'Расчет ПРЕДЗАКАЗ'!$D$10))</f>
        <v>0</v>
      </c>
      <c r="V530" s="106">
        <f t="shared" si="221"/>
        <v>0</v>
      </c>
      <c r="W530" s="106" t="e">
        <f>IF(EXACT(O530,Y530),M530,M530*(1-#REF!))</f>
        <v>#REF!</v>
      </c>
      <c r="X530" s="106" t="e">
        <f t="shared" si="222"/>
        <v>#REF!</v>
      </c>
      <c r="Y530" s="107" t="s">
        <v>72</v>
      </c>
      <c r="Z530" s="103">
        <f t="shared" si="218"/>
        <v>0</v>
      </c>
      <c r="AA530" s="103">
        <f t="shared" si="219"/>
        <v>0</v>
      </c>
      <c r="AB530" s="128" t="str">
        <f t="shared" si="223"/>
        <v/>
      </c>
      <c r="AC530" s="128" t="e">
        <f t="shared" si="224"/>
        <v>#REF!</v>
      </c>
    </row>
    <row r="531" spans="1:29" ht="50.1" customHeight="1">
      <c r="A531" s="169"/>
      <c r="B531" s="169"/>
      <c r="C531" s="172"/>
      <c r="D531" s="172"/>
      <c r="E531" s="131"/>
      <c r="F531" s="175"/>
      <c r="G531" s="178"/>
      <c r="H531" s="189"/>
      <c r="I531" s="163"/>
      <c r="J531" s="166"/>
      <c r="K531" s="62"/>
      <c r="L531" s="63"/>
      <c r="M531" s="63"/>
      <c r="N531" s="121"/>
      <c r="O531" s="127"/>
      <c r="P531" s="100"/>
      <c r="Q531" s="63">
        <f t="shared" si="220"/>
        <v>0</v>
      </c>
      <c r="R531" s="65"/>
      <c r="S531" s="67"/>
      <c r="T531" s="40"/>
      <c r="U531" s="106">
        <f>IF(EXACT(O531,Y531),M531,M531*(1-'Расчет ПРЕДЗАКАЗ'!$D$10))</f>
        <v>0</v>
      </c>
      <c r="V531" s="106">
        <f t="shared" si="221"/>
        <v>0</v>
      </c>
      <c r="W531" s="106" t="e">
        <f>IF(EXACT(O531,Y531),M531,M531*(1-#REF!))</f>
        <v>#REF!</v>
      </c>
      <c r="X531" s="106" t="e">
        <f t="shared" si="222"/>
        <v>#REF!</v>
      </c>
      <c r="Y531" s="107" t="s">
        <v>72</v>
      </c>
      <c r="Z531" s="103">
        <f t="shared" si="218"/>
        <v>0</v>
      </c>
      <c r="AA531" s="103">
        <f t="shared" si="219"/>
        <v>0</v>
      </c>
      <c r="AB531" s="128" t="str">
        <f t="shared" si="223"/>
        <v/>
      </c>
      <c r="AC531" s="128" t="e">
        <f t="shared" si="224"/>
        <v>#REF!</v>
      </c>
    </row>
    <row r="532" spans="1:29" ht="50.1" customHeight="1">
      <c r="A532" s="169"/>
      <c r="B532" s="169"/>
      <c r="C532" s="172"/>
      <c r="D532" s="172"/>
      <c r="E532" s="131"/>
      <c r="F532" s="175"/>
      <c r="G532" s="178"/>
      <c r="H532" s="189"/>
      <c r="I532" s="163"/>
      <c r="J532" s="166"/>
      <c r="K532" s="62"/>
      <c r="L532" s="63"/>
      <c r="M532" s="63"/>
      <c r="N532" s="121"/>
      <c r="O532" s="127"/>
      <c r="P532" s="100"/>
      <c r="Q532" s="63">
        <f t="shared" si="220"/>
        <v>0</v>
      </c>
      <c r="R532" s="65"/>
      <c r="S532" s="67"/>
      <c r="T532" s="40"/>
      <c r="U532" s="106">
        <f>IF(EXACT(O532,Y532),M532,M532*(1-'Расчет ПРЕДЗАКАЗ'!$D$10))</f>
        <v>0</v>
      </c>
      <c r="V532" s="106">
        <f t="shared" si="221"/>
        <v>0</v>
      </c>
      <c r="W532" s="106" t="e">
        <f>IF(EXACT(O532,Y532),M532,M532*(1-#REF!))</f>
        <v>#REF!</v>
      </c>
      <c r="X532" s="106" t="e">
        <f t="shared" si="222"/>
        <v>#REF!</v>
      </c>
      <c r="Y532" s="107" t="s">
        <v>72</v>
      </c>
      <c r="Z532" s="103">
        <f t="shared" si="218"/>
        <v>0</v>
      </c>
      <c r="AA532" s="103">
        <f t="shared" si="219"/>
        <v>0</v>
      </c>
      <c r="AB532" s="128" t="str">
        <f t="shared" si="223"/>
        <v/>
      </c>
      <c r="AC532" s="128" t="e">
        <f t="shared" si="224"/>
        <v>#REF!</v>
      </c>
    </row>
    <row r="533" spans="1:29" ht="50.1" customHeight="1">
      <c r="A533" s="169"/>
      <c r="B533" s="169"/>
      <c r="C533" s="172"/>
      <c r="D533" s="172"/>
      <c r="E533" s="131"/>
      <c r="F533" s="175"/>
      <c r="G533" s="178"/>
      <c r="H533" s="189"/>
      <c r="I533" s="163"/>
      <c r="J533" s="166"/>
      <c r="K533" s="62"/>
      <c r="L533" s="63"/>
      <c r="M533" s="63"/>
      <c r="N533" s="121"/>
      <c r="O533" s="127"/>
      <c r="P533" s="100"/>
      <c r="Q533" s="63">
        <f t="shared" si="220"/>
        <v>0</v>
      </c>
      <c r="R533" s="65"/>
      <c r="S533" s="67"/>
      <c r="T533" s="40"/>
      <c r="U533" s="106">
        <f>IF(EXACT(O533,Y533),M533,M533*(1-'Расчет ПРЕДЗАКАЗ'!$D$10))</f>
        <v>0</v>
      </c>
      <c r="V533" s="106">
        <f t="shared" si="221"/>
        <v>0</v>
      </c>
      <c r="W533" s="106" t="e">
        <f>IF(EXACT(O533,Y533),M533,M533*(1-#REF!))</f>
        <v>#REF!</v>
      </c>
      <c r="X533" s="106" t="e">
        <f t="shared" si="222"/>
        <v>#REF!</v>
      </c>
      <c r="Y533" s="107" t="s">
        <v>72</v>
      </c>
      <c r="Z533" s="103">
        <f t="shared" si="218"/>
        <v>0</v>
      </c>
      <c r="AA533" s="103">
        <f t="shared" si="219"/>
        <v>0</v>
      </c>
      <c r="AB533" s="128" t="str">
        <f t="shared" si="223"/>
        <v/>
      </c>
      <c r="AC533" s="128" t="e">
        <f t="shared" si="224"/>
        <v>#REF!</v>
      </c>
    </row>
    <row r="534" spans="1:29" ht="50.1" customHeight="1">
      <c r="A534" s="170"/>
      <c r="B534" s="170"/>
      <c r="C534" s="173"/>
      <c r="D534" s="173"/>
      <c r="E534" s="132"/>
      <c r="F534" s="176"/>
      <c r="G534" s="179"/>
      <c r="H534" s="190"/>
      <c r="I534" s="164"/>
      <c r="J534" s="167"/>
      <c r="K534" s="62"/>
      <c r="L534" s="63"/>
      <c r="M534" s="63"/>
      <c r="N534" s="121"/>
      <c r="O534" s="127"/>
      <c r="P534" s="100"/>
      <c r="Q534" s="63">
        <f t="shared" si="220"/>
        <v>0</v>
      </c>
      <c r="R534" s="65"/>
      <c r="S534" s="64"/>
      <c r="T534" s="40"/>
      <c r="U534" s="106">
        <f>IF(EXACT(O534,Y534),M534,M534*(1-'Расчет ПРЕДЗАКАЗ'!$D$10))</f>
        <v>0</v>
      </c>
      <c r="V534" s="106">
        <f t="shared" si="221"/>
        <v>0</v>
      </c>
      <c r="W534" s="106" t="e">
        <f>IF(EXACT(O534,Y534),M534,M534*(1-#REF!))</f>
        <v>#REF!</v>
      </c>
      <c r="X534" s="106" t="e">
        <f t="shared" si="222"/>
        <v>#REF!</v>
      </c>
      <c r="Y534" s="107" t="s">
        <v>72</v>
      </c>
      <c r="Z534" s="103">
        <f t="shared" si="218"/>
        <v>0</v>
      </c>
      <c r="AA534" s="103">
        <f t="shared" si="219"/>
        <v>0</v>
      </c>
      <c r="AB534" s="128" t="str">
        <f t="shared" si="223"/>
        <v/>
      </c>
      <c r="AC534" s="128" t="e">
        <f t="shared" si="224"/>
        <v>#REF!</v>
      </c>
    </row>
    <row r="535" spans="1:29" ht="11.25" customHeight="1" thickBot="1"/>
    <row r="536" spans="1:29" ht="50.1" customHeight="1">
      <c r="A536" s="168">
        <v>85</v>
      </c>
      <c r="B536" s="168" t="s">
        <v>903</v>
      </c>
      <c r="C536" s="171" t="s">
        <v>904</v>
      </c>
      <c r="D536" s="171" t="s">
        <v>77</v>
      </c>
      <c r="E536" s="131"/>
      <c r="F536" s="193" t="s">
        <v>905</v>
      </c>
      <c r="G536" s="177" t="s">
        <v>535</v>
      </c>
      <c r="H536" s="162" t="s">
        <v>906</v>
      </c>
      <c r="I536" s="194" t="s">
        <v>907</v>
      </c>
      <c r="J536" s="165" t="s">
        <v>19</v>
      </c>
      <c r="K536" s="62" t="s">
        <v>297</v>
      </c>
      <c r="L536" s="63">
        <v>4290</v>
      </c>
      <c r="M536" s="63">
        <v>2384</v>
      </c>
      <c r="N536" s="142" t="s">
        <v>908</v>
      </c>
      <c r="O536" s="127" t="s">
        <v>72</v>
      </c>
      <c r="P536" s="100"/>
      <c r="Q536" s="63">
        <f>P536*M536</f>
        <v>0</v>
      </c>
      <c r="R536" s="64"/>
      <c r="S536" s="67">
        <v>1</v>
      </c>
      <c r="T536" s="46"/>
      <c r="U536" s="106">
        <f>IF(EXACT(O536,Y536),M536,M536*(1-'Расчет ПРЕДЗАКАЗ'!$D$10))</f>
        <v>2384</v>
      </c>
      <c r="V536" s="106">
        <f>P536*U536</f>
        <v>0</v>
      </c>
      <c r="W536" s="106">
        <f>IF(EXACT(O536,Y536),M536,M536*(1-#REF!))</f>
        <v>2384</v>
      </c>
      <c r="X536" s="106">
        <f>P536*W536</f>
        <v>0</v>
      </c>
      <c r="Y536" s="107" t="s">
        <v>72</v>
      </c>
      <c r="Z536" s="103">
        <f t="shared" ref="Z536:Z550" si="225">IF(EXACT(O536,Y536),Q536,0)</f>
        <v>0</v>
      </c>
      <c r="AA536" s="103">
        <f t="shared" ref="AA536:AA550" si="226">IF(Z536=0,Q536,0)</f>
        <v>0</v>
      </c>
      <c r="AB536" s="128">
        <f>IF(U536=0,"",L536/U536-1)</f>
        <v>0.79949664429530198</v>
      </c>
      <c r="AC536" s="128">
        <f>IF(W536=0,"",L536/W536-1)</f>
        <v>0.79949664429530198</v>
      </c>
    </row>
    <row r="537" spans="1:29" ht="50.1" customHeight="1">
      <c r="A537" s="169"/>
      <c r="B537" s="169"/>
      <c r="C537" s="172"/>
      <c r="D537" s="172"/>
      <c r="E537" s="131"/>
      <c r="F537" s="175"/>
      <c r="G537" s="178"/>
      <c r="H537" s="189"/>
      <c r="I537" s="163"/>
      <c r="J537" s="166"/>
      <c r="K537" s="62"/>
      <c r="L537" s="63"/>
      <c r="M537" s="63"/>
      <c r="N537" s="142"/>
      <c r="O537" s="127"/>
      <c r="P537" s="100"/>
      <c r="Q537" s="63">
        <f t="shared" ref="Q537:Q550" si="227">P537*M537</f>
        <v>0</v>
      </c>
      <c r="R537" s="64"/>
      <c r="S537" s="67"/>
      <c r="T537" s="46"/>
      <c r="U537" s="106">
        <f>IF(EXACT(O537,Y537),M537,M537*(1-'Расчет ПРЕДЗАКАЗ'!$D$10))</f>
        <v>0</v>
      </c>
      <c r="V537" s="106">
        <f t="shared" ref="V537:V550" si="228">P537*U537</f>
        <v>0</v>
      </c>
      <c r="W537" s="106" t="e">
        <f>IF(EXACT(O537,Y537),M537,M537*(1-#REF!))</f>
        <v>#REF!</v>
      </c>
      <c r="X537" s="106" t="e">
        <f t="shared" ref="X537:X550" si="229">P537*W537</f>
        <v>#REF!</v>
      </c>
      <c r="Y537" s="107" t="s">
        <v>72</v>
      </c>
      <c r="Z537" s="103">
        <f t="shared" si="225"/>
        <v>0</v>
      </c>
      <c r="AA537" s="103">
        <f t="shared" si="226"/>
        <v>0</v>
      </c>
      <c r="AB537" s="128" t="str">
        <f t="shared" ref="AB537:AB550" si="230">IF(U537=0,"",L537/U537-1)</f>
        <v/>
      </c>
      <c r="AC537" s="128" t="e">
        <f t="shared" ref="AC537:AC550" si="231">IF(W537=0,"",L537/W537-1)</f>
        <v>#REF!</v>
      </c>
    </row>
    <row r="538" spans="1:29" ht="50.1" customHeight="1">
      <c r="A538" s="169"/>
      <c r="B538" s="169"/>
      <c r="C538" s="172"/>
      <c r="D538" s="172"/>
      <c r="E538" s="131"/>
      <c r="F538" s="175"/>
      <c r="G538" s="178"/>
      <c r="H538" s="189"/>
      <c r="I538" s="163"/>
      <c r="J538" s="166"/>
      <c r="K538" s="62"/>
      <c r="L538" s="63"/>
      <c r="M538" s="63"/>
      <c r="N538" s="142"/>
      <c r="O538" s="127"/>
      <c r="P538" s="100"/>
      <c r="Q538" s="63">
        <f t="shared" si="227"/>
        <v>0</v>
      </c>
      <c r="R538" s="64"/>
      <c r="S538" s="67"/>
      <c r="T538" s="46"/>
      <c r="U538" s="106">
        <f>IF(EXACT(O538,Y538),M538,M538*(1-'Расчет ПРЕДЗАКАЗ'!$D$10))</f>
        <v>0</v>
      </c>
      <c r="V538" s="106">
        <f t="shared" si="228"/>
        <v>0</v>
      </c>
      <c r="W538" s="106" t="e">
        <f>IF(EXACT(O538,Y538),M538,M538*(1-#REF!))</f>
        <v>#REF!</v>
      </c>
      <c r="X538" s="106" t="e">
        <f t="shared" si="229"/>
        <v>#REF!</v>
      </c>
      <c r="Y538" s="107" t="s">
        <v>72</v>
      </c>
      <c r="Z538" s="103">
        <f t="shared" si="225"/>
        <v>0</v>
      </c>
      <c r="AA538" s="103">
        <f t="shared" si="226"/>
        <v>0</v>
      </c>
      <c r="AB538" s="128" t="str">
        <f t="shared" si="230"/>
        <v/>
      </c>
      <c r="AC538" s="128" t="e">
        <f t="shared" si="231"/>
        <v>#REF!</v>
      </c>
    </row>
    <row r="539" spans="1:29" ht="50.1" customHeight="1">
      <c r="A539" s="169"/>
      <c r="B539" s="169"/>
      <c r="C539" s="172"/>
      <c r="D539" s="172"/>
      <c r="E539" s="131"/>
      <c r="F539" s="175"/>
      <c r="G539" s="178"/>
      <c r="H539" s="189"/>
      <c r="I539" s="163"/>
      <c r="J539" s="166"/>
      <c r="K539" s="62"/>
      <c r="L539" s="63"/>
      <c r="M539" s="63"/>
      <c r="N539" s="142"/>
      <c r="O539" s="127"/>
      <c r="P539" s="100"/>
      <c r="Q539" s="63">
        <f t="shared" si="227"/>
        <v>0</v>
      </c>
      <c r="R539" s="64"/>
      <c r="S539" s="67"/>
      <c r="T539" s="46"/>
      <c r="U539" s="106">
        <f>IF(EXACT(O539,Y539),M539,M539*(1-'Расчет ПРЕДЗАКАЗ'!$D$10))</f>
        <v>0</v>
      </c>
      <c r="V539" s="106">
        <f t="shared" si="228"/>
        <v>0</v>
      </c>
      <c r="W539" s="106" t="e">
        <f>IF(EXACT(O539,Y539),M539,M539*(1-#REF!))</f>
        <v>#REF!</v>
      </c>
      <c r="X539" s="106" t="e">
        <f t="shared" si="229"/>
        <v>#REF!</v>
      </c>
      <c r="Y539" s="107" t="s">
        <v>72</v>
      </c>
      <c r="Z539" s="103">
        <f t="shared" si="225"/>
        <v>0</v>
      </c>
      <c r="AA539" s="103">
        <f t="shared" si="226"/>
        <v>0</v>
      </c>
      <c r="AB539" s="128" t="str">
        <f t="shared" si="230"/>
        <v/>
      </c>
      <c r="AC539" s="128" t="e">
        <f t="shared" si="231"/>
        <v>#REF!</v>
      </c>
    </row>
    <row r="540" spans="1:29" ht="50.1" customHeight="1">
      <c r="A540" s="169"/>
      <c r="B540" s="169"/>
      <c r="C540" s="172"/>
      <c r="D540" s="172"/>
      <c r="E540" s="131"/>
      <c r="F540" s="175"/>
      <c r="G540" s="178"/>
      <c r="H540" s="189"/>
      <c r="I540" s="163"/>
      <c r="J540" s="166"/>
      <c r="K540" s="62"/>
      <c r="L540" s="63"/>
      <c r="M540" s="63"/>
      <c r="N540" s="142"/>
      <c r="O540" s="127"/>
      <c r="P540" s="100"/>
      <c r="Q540" s="63">
        <f t="shared" si="227"/>
        <v>0</v>
      </c>
      <c r="R540" s="64"/>
      <c r="S540" s="67"/>
      <c r="T540" s="46"/>
      <c r="U540" s="106">
        <f>IF(EXACT(O540,Y540),M540,M540*(1-'Расчет ПРЕДЗАКАЗ'!$D$10))</f>
        <v>0</v>
      </c>
      <c r="V540" s="106">
        <f t="shared" si="228"/>
        <v>0</v>
      </c>
      <c r="W540" s="106" t="e">
        <f>IF(EXACT(O540,Y540),M540,M540*(1-#REF!))</f>
        <v>#REF!</v>
      </c>
      <c r="X540" s="106" t="e">
        <f t="shared" si="229"/>
        <v>#REF!</v>
      </c>
      <c r="Y540" s="107" t="s">
        <v>72</v>
      </c>
      <c r="Z540" s="103">
        <f t="shared" si="225"/>
        <v>0</v>
      </c>
      <c r="AA540" s="103">
        <f t="shared" si="226"/>
        <v>0</v>
      </c>
      <c r="AB540" s="128" t="str">
        <f t="shared" si="230"/>
        <v/>
      </c>
      <c r="AC540" s="128" t="e">
        <f t="shared" si="231"/>
        <v>#REF!</v>
      </c>
    </row>
    <row r="541" spans="1:29" ht="50.1" customHeight="1">
      <c r="A541" s="169"/>
      <c r="B541" s="169"/>
      <c r="C541" s="172"/>
      <c r="D541" s="172"/>
      <c r="E541" s="131"/>
      <c r="F541" s="175"/>
      <c r="G541" s="178"/>
      <c r="H541" s="189"/>
      <c r="I541" s="163"/>
      <c r="J541" s="166"/>
      <c r="K541" s="62"/>
      <c r="L541" s="63"/>
      <c r="M541" s="63"/>
      <c r="N541" s="142"/>
      <c r="O541" s="127"/>
      <c r="P541" s="100"/>
      <c r="Q541" s="63">
        <f t="shared" si="227"/>
        <v>0</v>
      </c>
      <c r="R541" s="64"/>
      <c r="S541" s="67"/>
      <c r="T541" s="46"/>
      <c r="U541" s="106">
        <f>IF(EXACT(O541,Y541),M541,M541*(1-'Расчет ПРЕДЗАКАЗ'!$D$10))</f>
        <v>0</v>
      </c>
      <c r="V541" s="106">
        <f t="shared" si="228"/>
        <v>0</v>
      </c>
      <c r="W541" s="106" t="e">
        <f>IF(EXACT(O541,Y541),M541,M541*(1-#REF!))</f>
        <v>#REF!</v>
      </c>
      <c r="X541" s="106" t="e">
        <f t="shared" si="229"/>
        <v>#REF!</v>
      </c>
      <c r="Y541" s="107" t="s">
        <v>72</v>
      </c>
      <c r="Z541" s="103">
        <f t="shared" si="225"/>
        <v>0</v>
      </c>
      <c r="AA541" s="103">
        <f t="shared" si="226"/>
        <v>0</v>
      </c>
      <c r="AB541" s="128" t="str">
        <f t="shared" si="230"/>
        <v/>
      </c>
      <c r="AC541" s="128" t="e">
        <f t="shared" si="231"/>
        <v>#REF!</v>
      </c>
    </row>
    <row r="542" spans="1:29" ht="50.1" customHeight="1">
      <c r="A542" s="169"/>
      <c r="B542" s="169"/>
      <c r="C542" s="172"/>
      <c r="D542" s="172"/>
      <c r="E542" s="131"/>
      <c r="F542" s="175"/>
      <c r="G542" s="178"/>
      <c r="H542" s="189"/>
      <c r="I542" s="163"/>
      <c r="J542" s="166"/>
      <c r="K542" s="62"/>
      <c r="L542" s="63"/>
      <c r="M542" s="63"/>
      <c r="N542" s="142"/>
      <c r="O542" s="127"/>
      <c r="P542" s="100"/>
      <c r="Q542" s="63">
        <f t="shared" si="227"/>
        <v>0</v>
      </c>
      <c r="R542" s="64"/>
      <c r="S542" s="67"/>
      <c r="T542" s="46"/>
      <c r="U542" s="106">
        <f>IF(EXACT(O542,Y542),M542,M542*(1-'Расчет ПРЕДЗАКАЗ'!$D$10))</f>
        <v>0</v>
      </c>
      <c r="V542" s="106">
        <f t="shared" si="228"/>
        <v>0</v>
      </c>
      <c r="W542" s="106" t="e">
        <f>IF(EXACT(O542,Y542),M542,M542*(1-#REF!))</f>
        <v>#REF!</v>
      </c>
      <c r="X542" s="106" t="e">
        <f t="shared" si="229"/>
        <v>#REF!</v>
      </c>
      <c r="Y542" s="107" t="s">
        <v>72</v>
      </c>
      <c r="Z542" s="103">
        <f t="shared" si="225"/>
        <v>0</v>
      </c>
      <c r="AA542" s="103">
        <f t="shared" si="226"/>
        <v>0</v>
      </c>
      <c r="AB542" s="128" t="str">
        <f t="shared" si="230"/>
        <v/>
      </c>
      <c r="AC542" s="128" t="e">
        <f t="shared" si="231"/>
        <v>#REF!</v>
      </c>
    </row>
    <row r="543" spans="1:29" ht="50.1" customHeight="1">
      <c r="A543" s="169"/>
      <c r="B543" s="169"/>
      <c r="C543" s="172"/>
      <c r="D543" s="172"/>
      <c r="E543" s="131"/>
      <c r="F543" s="175"/>
      <c r="G543" s="178"/>
      <c r="H543" s="189"/>
      <c r="I543" s="163"/>
      <c r="J543" s="166"/>
      <c r="K543" s="62"/>
      <c r="L543" s="63"/>
      <c r="M543" s="63"/>
      <c r="N543" s="142"/>
      <c r="O543" s="127"/>
      <c r="P543" s="100"/>
      <c r="Q543" s="63">
        <f t="shared" si="227"/>
        <v>0</v>
      </c>
      <c r="R543" s="64"/>
      <c r="S543" s="67"/>
      <c r="T543" s="46"/>
      <c r="U543" s="106">
        <f>IF(EXACT(O543,Y543),M543,M543*(1-'Расчет ПРЕДЗАКАЗ'!$D$10))</f>
        <v>0</v>
      </c>
      <c r="V543" s="106">
        <f t="shared" si="228"/>
        <v>0</v>
      </c>
      <c r="W543" s="106" t="e">
        <f>IF(EXACT(O543,Y543),M543,M543*(1-#REF!))</f>
        <v>#REF!</v>
      </c>
      <c r="X543" s="106" t="e">
        <f t="shared" si="229"/>
        <v>#REF!</v>
      </c>
      <c r="Y543" s="107" t="s">
        <v>72</v>
      </c>
      <c r="Z543" s="103">
        <f t="shared" si="225"/>
        <v>0</v>
      </c>
      <c r="AA543" s="103">
        <f t="shared" si="226"/>
        <v>0</v>
      </c>
      <c r="AB543" s="128" t="str">
        <f t="shared" si="230"/>
        <v/>
      </c>
      <c r="AC543" s="128" t="e">
        <f t="shared" si="231"/>
        <v>#REF!</v>
      </c>
    </row>
    <row r="544" spans="1:29" ht="50.1" customHeight="1">
      <c r="A544" s="169"/>
      <c r="B544" s="169"/>
      <c r="C544" s="172"/>
      <c r="D544" s="172"/>
      <c r="E544" s="131"/>
      <c r="F544" s="175"/>
      <c r="G544" s="178"/>
      <c r="H544" s="189"/>
      <c r="I544" s="163"/>
      <c r="J544" s="166"/>
      <c r="K544" s="62"/>
      <c r="L544" s="63"/>
      <c r="M544" s="63"/>
      <c r="N544" s="142"/>
      <c r="O544" s="127"/>
      <c r="P544" s="100"/>
      <c r="Q544" s="63">
        <f t="shared" si="227"/>
        <v>0</v>
      </c>
      <c r="R544" s="64"/>
      <c r="S544" s="67"/>
      <c r="T544" s="46"/>
      <c r="U544" s="106">
        <f>IF(EXACT(O544,Y544),M544,M544*(1-'Расчет ПРЕДЗАКАЗ'!$D$10))</f>
        <v>0</v>
      </c>
      <c r="V544" s="106">
        <f t="shared" si="228"/>
        <v>0</v>
      </c>
      <c r="W544" s="106" t="e">
        <f>IF(EXACT(O544,Y544),M544,M544*(1-#REF!))</f>
        <v>#REF!</v>
      </c>
      <c r="X544" s="106" t="e">
        <f t="shared" si="229"/>
        <v>#REF!</v>
      </c>
      <c r="Y544" s="107" t="s">
        <v>72</v>
      </c>
      <c r="Z544" s="103">
        <f t="shared" si="225"/>
        <v>0</v>
      </c>
      <c r="AA544" s="103">
        <f t="shared" si="226"/>
        <v>0</v>
      </c>
      <c r="AB544" s="128" t="str">
        <f t="shared" si="230"/>
        <v/>
      </c>
      <c r="AC544" s="128" t="e">
        <f t="shared" si="231"/>
        <v>#REF!</v>
      </c>
    </row>
    <row r="545" spans="1:29" ht="50.1" customHeight="1">
      <c r="A545" s="169"/>
      <c r="B545" s="169"/>
      <c r="C545" s="172"/>
      <c r="D545" s="172"/>
      <c r="E545" s="131"/>
      <c r="F545" s="175"/>
      <c r="G545" s="178"/>
      <c r="H545" s="189"/>
      <c r="I545" s="163"/>
      <c r="J545" s="166"/>
      <c r="K545" s="62"/>
      <c r="L545" s="63"/>
      <c r="M545" s="63"/>
      <c r="N545" s="121"/>
      <c r="O545" s="127"/>
      <c r="P545" s="100"/>
      <c r="Q545" s="63">
        <f t="shared" si="227"/>
        <v>0</v>
      </c>
      <c r="R545" s="65"/>
      <c r="S545" s="67"/>
      <c r="T545" s="40"/>
      <c r="U545" s="106">
        <f>IF(EXACT(O545,Y545),M545,M545*(1-'Расчет ПРЕДЗАКАЗ'!$D$10))</f>
        <v>0</v>
      </c>
      <c r="V545" s="106">
        <f t="shared" si="228"/>
        <v>0</v>
      </c>
      <c r="W545" s="106" t="e">
        <f>IF(EXACT(O545,Y545),M545,M545*(1-#REF!))</f>
        <v>#REF!</v>
      </c>
      <c r="X545" s="106" t="e">
        <f t="shared" si="229"/>
        <v>#REF!</v>
      </c>
      <c r="Y545" s="107" t="s">
        <v>72</v>
      </c>
      <c r="Z545" s="103">
        <f t="shared" si="225"/>
        <v>0</v>
      </c>
      <c r="AA545" s="103">
        <f t="shared" si="226"/>
        <v>0</v>
      </c>
      <c r="AB545" s="128" t="str">
        <f t="shared" si="230"/>
        <v/>
      </c>
      <c r="AC545" s="128" t="e">
        <f t="shared" si="231"/>
        <v>#REF!</v>
      </c>
    </row>
    <row r="546" spans="1:29" ht="50.1" customHeight="1">
      <c r="A546" s="169"/>
      <c r="B546" s="169"/>
      <c r="C546" s="172"/>
      <c r="D546" s="172"/>
      <c r="E546" s="131"/>
      <c r="F546" s="175"/>
      <c r="G546" s="178"/>
      <c r="H546" s="189"/>
      <c r="I546" s="163"/>
      <c r="J546" s="166"/>
      <c r="K546" s="62"/>
      <c r="L546" s="63"/>
      <c r="M546" s="63"/>
      <c r="N546" s="121"/>
      <c r="O546" s="127"/>
      <c r="P546" s="100"/>
      <c r="Q546" s="63">
        <f t="shared" si="227"/>
        <v>0</v>
      </c>
      <c r="R546" s="65"/>
      <c r="S546" s="67"/>
      <c r="T546" s="40"/>
      <c r="U546" s="106">
        <f>IF(EXACT(O546,Y546),M546,M546*(1-'Расчет ПРЕДЗАКАЗ'!$D$10))</f>
        <v>0</v>
      </c>
      <c r="V546" s="106">
        <f t="shared" si="228"/>
        <v>0</v>
      </c>
      <c r="W546" s="106" t="e">
        <f>IF(EXACT(O546,Y546),M546,M546*(1-#REF!))</f>
        <v>#REF!</v>
      </c>
      <c r="X546" s="106" t="e">
        <f t="shared" si="229"/>
        <v>#REF!</v>
      </c>
      <c r="Y546" s="107" t="s">
        <v>72</v>
      </c>
      <c r="Z546" s="103">
        <f t="shared" si="225"/>
        <v>0</v>
      </c>
      <c r="AA546" s="103">
        <f t="shared" si="226"/>
        <v>0</v>
      </c>
      <c r="AB546" s="128" t="str">
        <f t="shared" si="230"/>
        <v/>
      </c>
      <c r="AC546" s="128" t="e">
        <f t="shared" si="231"/>
        <v>#REF!</v>
      </c>
    </row>
    <row r="547" spans="1:29" ht="50.1" customHeight="1">
      <c r="A547" s="169"/>
      <c r="B547" s="169"/>
      <c r="C547" s="172"/>
      <c r="D547" s="172"/>
      <c r="E547" s="131"/>
      <c r="F547" s="175"/>
      <c r="G547" s="178"/>
      <c r="H547" s="189"/>
      <c r="I547" s="163"/>
      <c r="J547" s="166"/>
      <c r="K547" s="62"/>
      <c r="L547" s="63"/>
      <c r="M547" s="63"/>
      <c r="N547" s="121"/>
      <c r="O547" s="127"/>
      <c r="P547" s="100"/>
      <c r="Q547" s="63">
        <f t="shared" si="227"/>
        <v>0</v>
      </c>
      <c r="R547" s="65"/>
      <c r="S547" s="67"/>
      <c r="T547" s="40"/>
      <c r="U547" s="106">
        <f>IF(EXACT(O547,Y547),M547,M547*(1-'Расчет ПРЕДЗАКАЗ'!$D$10))</f>
        <v>0</v>
      </c>
      <c r="V547" s="106">
        <f t="shared" si="228"/>
        <v>0</v>
      </c>
      <c r="W547" s="106" t="e">
        <f>IF(EXACT(O547,Y547),M547,M547*(1-#REF!))</f>
        <v>#REF!</v>
      </c>
      <c r="X547" s="106" t="e">
        <f t="shared" si="229"/>
        <v>#REF!</v>
      </c>
      <c r="Y547" s="107" t="s">
        <v>72</v>
      </c>
      <c r="Z547" s="103">
        <f t="shared" si="225"/>
        <v>0</v>
      </c>
      <c r="AA547" s="103">
        <f t="shared" si="226"/>
        <v>0</v>
      </c>
      <c r="AB547" s="128" t="str">
        <f t="shared" si="230"/>
        <v/>
      </c>
      <c r="AC547" s="128" t="e">
        <f t="shared" si="231"/>
        <v>#REF!</v>
      </c>
    </row>
    <row r="548" spans="1:29" ht="50.1" customHeight="1">
      <c r="A548" s="169"/>
      <c r="B548" s="169"/>
      <c r="C548" s="172"/>
      <c r="D548" s="172"/>
      <c r="E548" s="131"/>
      <c r="F548" s="175"/>
      <c r="G548" s="178"/>
      <c r="H548" s="189"/>
      <c r="I548" s="163"/>
      <c r="J548" s="166"/>
      <c r="K548" s="62"/>
      <c r="L548" s="63"/>
      <c r="M548" s="63"/>
      <c r="N548" s="121"/>
      <c r="O548" s="127"/>
      <c r="P548" s="100"/>
      <c r="Q548" s="63">
        <f t="shared" si="227"/>
        <v>0</v>
      </c>
      <c r="R548" s="65"/>
      <c r="S548" s="67"/>
      <c r="T548" s="40"/>
      <c r="U548" s="106">
        <f>IF(EXACT(O548,Y548),M548,M548*(1-'Расчет ПРЕДЗАКАЗ'!$D$10))</f>
        <v>0</v>
      </c>
      <c r="V548" s="106">
        <f t="shared" si="228"/>
        <v>0</v>
      </c>
      <c r="W548" s="106" t="e">
        <f>IF(EXACT(O548,Y548),M548,M548*(1-#REF!))</f>
        <v>#REF!</v>
      </c>
      <c r="X548" s="106" t="e">
        <f t="shared" si="229"/>
        <v>#REF!</v>
      </c>
      <c r="Y548" s="107" t="s">
        <v>72</v>
      </c>
      <c r="Z548" s="103">
        <f t="shared" si="225"/>
        <v>0</v>
      </c>
      <c r="AA548" s="103">
        <f t="shared" si="226"/>
        <v>0</v>
      </c>
      <c r="AB548" s="128" t="str">
        <f t="shared" si="230"/>
        <v/>
      </c>
      <c r="AC548" s="128" t="e">
        <f t="shared" si="231"/>
        <v>#REF!</v>
      </c>
    </row>
    <row r="549" spans="1:29" ht="50.1" customHeight="1">
      <c r="A549" s="169"/>
      <c r="B549" s="169"/>
      <c r="C549" s="172"/>
      <c r="D549" s="172"/>
      <c r="E549" s="131"/>
      <c r="F549" s="175"/>
      <c r="G549" s="178"/>
      <c r="H549" s="189"/>
      <c r="I549" s="163"/>
      <c r="J549" s="166"/>
      <c r="K549" s="62"/>
      <c r="L549" s="63"/>
      <c r="M549" s="63"/>
      <c r="N549" s="121"/>
      <c r="O549" s="127"/>
      <c r="P549" s="100"/>
      <c r="Q549" s="63">
        <f t="shared" si="227"/>
        <v>0</v>
      </c>
      <c r="R549" s="65"/>
      <c r="S549" s="67"/>
      <c r="T549" s="40"/>
      <c r="U549" s="106">
        <f>IF(EXACT(O549,Y549),M549,M549*(1-'Расчет ПРЕДЗАКАЗ'!$D$10))</f>
        <v>0</v>
      </c>
      <c r="V549" s="106">
        <f t="shared" si="228"/>
        <v>0</v>
      </c>
      <c r="W549" s="106" t="e">
        <f>IF(EXACT(O549,Y549),M549,M549*(1-#REF!))</f>
        <v>#REF!</v>
      </c>
      <c r="X549" s="106" t="e">
        <f t="shared" si="229"/>
        <v>#REF!</v>
      </c>
      <c r="Y549" s="107" t="s">
        <v>72</v>
      </c>
      <c r="Z549" s="103">
        <f t="shared" si="225"/>
        <v>0</v>
      </c>
      <c r="AA549" s="103">
        <f t="shared" si="226"/>
        <v>0</v>
      </c>
      <c r="AB549" s="128" t="str">
        <f t="shared" si="230"/>
        <v/>
      </c>
      <c r="AC549" s="128" t="e">
        <f t="shared" si="231"/>
        <v>#REF!</v>
      </c>
    </row>
    <row r="550" spans="1:29" ht="50.1" customHeight="1">
      <c r="A550" s="170"/>
      <c r="B550" s="170"/>
      <c r="C550" s="173"/>
      <c r="D550" s="173"/>
      <c r="E550" s="132"/>
      <c r="F550" s="176"/>
      <c r="G550" s="179"/>
      <c r="H550" s="190"/>
      <c r="I550" s="164"/>
      <c r="J550" s="167"/>
      <c r="K550" s="62"/>
      <c r="L550" s="63"/>
      <c r="M550" s="63"/>
      <c r="N550" s="121"/>
      <c r="O550" s="127"/>
      <c r="P550" s="100"/>
      <c r="Q550" s="63">
        <f t="shared" si="227"/>
        <v>0</v>
      </c>
      <c r="R550" s="65"/>
      <c r="S550" s="64"/>
      <c r="T550" s="40"/>
      <c r="U550" s="106">
        <f>IF(EXACT(O550,Y550),M550,M550*(1-'Расчет ПРЕДЗАКАЗ'!$D$10))</f>
        <v>0</v>
      </c>
      <c r="V550" s="106">
        <f t="shared" si="228"/>
        <v>0</v>
      </c>
      <c r="W550" s="106" t="e">
        <f>IF(EXACT(O550,Y550),M550,M550*(1-#REF!))</f>
        <v>#REF!</v>
      </c>
      <c r="X550" s="106" t="e">
        <f t="shared" si="229"/>
        <v>#REF!</v>
      </c>
      <c r="Y550" s="107" t="s">
        <v>72</v>
      </c>
      <c r="Z550" s="103">
        <f t="shared" si="225"/>
        <v>0</v>
      </c>
      <c r="AA550" s="103">
        <f t="shared" si="226"/>
        <v>0</v>
      </c>
      <c r="AB550" s="128" t="str">
        <f t="shared" si="230"/>
        <v/>
      </c>
      <c r="AC550" s="128" t="e">
        <f t="shared" si="231"/>
        <v>#REF!</v>
      </c>
    </row>
    <row r="551" spans="1:29" ht="11.25" customHeight="1" thickBot="1"/>
    <row r="552" spans="1:29" ht="50.1" customHeight="1">
      <c r="A552" s="168">
        <v>86</v>
      </c>
      <c r="B552" s="168" t="s">
        <v>909</v>
      </c>
      <c r="C552" s="171" t="s">
        <v>910</v>
      </c>
      <c r="D552" s="171" t="s">
        <v>77</v>
      </c>
      <c r="E552" s="131"/>
      <c r="F552" s="193" t="s">
        <v>493</v>
      </c>
      <c r="G552" s="177" t="s">
        <v>535</v>
      </c>
      <c r="H552" s="162"/>
      <c r="I552" s="194" t="s">
        <v>911</v>
      </c>
      <c r="J552" s="165" t="s">
        <v>19</v>
      </c>
      <c r="K552" s="62" t="s">
        <v>461</v>
      </c>
      <c r="L552" s="63">
        <v>12000</v>
      </c>
      <c r="M552" s="63">
        <v>7500</v>
      </c>
      <c r="N552" s="142" t="s">
        <v>912</v>
      </c>
      <c r="O552" s="127"/>
      <c r="P552" s="100"/>
      <c r="Q552" s="63">
        <f>P552*M552</f>
        <v>0</v>
      </c>
      <c r="R552" s="64"/>
      <c r="S552" s="67">
        <v>60</v>
      </c>
      <c r="T552" s="46"/>
      <c r="U552" s="106">
        <f>IF(EXACT(O552,Y552),M552,M552*(1-'Расчет ПРЕДЗАКАЗ'!$D$10))</f>
        <v>7350</v>
      </c>
      <c r="V552" s="106">
        <f>P552*U552</f>
        <v>0</v>
      </c>
      <c r="W552" s="106" t="e">
        <f>IF(EXACT(O552,Y552),M552,M552*(1-#REF!))</f>
        <v>#REF!</v>
      </c>
      <c r="X552" s="106" t="e">
        <f>P552*W552</f>
        <v>#REF!</v>
      </c>
      <c r="Y552" s="107" t="s">
        <v>72</v>
      </c>
      <c r="Z552" s="103">
        <f t="shared" ref="Z552:Z566" si="232">IF(EXACT(O552,Y552),Q552,0)</f>
        <v>0</v>
      </c>
      <c r="AA552" s="103">
        <f t="shared" ref="AA552:AA566" si="233">IF(Z552=0,Q552,0)</f>
        <v>0</v>
      </c>
      <c r="AB552" s="128">
        <f>IF(U552=0,"",L552/U552-1)</f>
        <v>0.63265306122448983</v>
      </c>
      <c r="AC552" s="128" t="e">
        <f>IF(W552=0,"",L552/W552-1)</f>
        <v>#REF!</v>
      </c>
    </row>
    <row r="553" spans="1:29" ht="50.1" customHeight="1">
      <c r="A553" s="169"/>
      <c r="B553" s="169"/>
      <c r="C553" s="172"/>
      <c r="D553" s="172"/>
      <c r="E553" s="131"/>
      <c r="F553" s="175"/>
      <c r="G553" s="178"/>
      <c r="H553" s="189"/>
      <c r="I553" s="163"/>
      <c r="J553" s="166"/>
      <c r="K553" s="62" t="s">
        <v>463</v>
      </c>
      <c r="L553" s="63">
        <v>12000</v>
      </c>
      <c r="M553" s="63">
        <v>7500</v>
      </c>
      <c r="N553" s="142" t="s">
        <v>913</v>
      </c>
      <c r="O553" s="127"/>
      <c r="P553" s="100"/>
      <c r="Q553" s="63">
        <f t="shared" ref="Q553:Q566" si="234">P553*M553</f>
        <v>0</v>
      </c>
      <c r="R553" s="64"/>
      <c r="S553" s="67">
        <v>98</v>
      </c>
      <c r="T553" s="46"/>
      <c r="U553" s="106">
        <f>IF(EXACT(O553,Y553),M553,M553*(1-'Расчет ПРЕДЗАКАЗ'!$D$10))</f>
        <v>7350</v>
      </c>
      <c r="V553" s="106">
        <f t="shared" ref="V553:V566" si="235">P553*U553</f>
        <v>0</v>
      </c>
      <c r="W553" s="106" t="e">
        <f>IF(EXACT(O553,Y553),M553,M553*(1-#REF!))</f>
        <v>#REF!</v>
      </c>
      <c r="X553" s="106" t="e">
        <f t="shared" ref="X553:X566" si="236">P553*W553</f>
        <v>#REF!</v>
      </c>
      <c r="Y553" s="107" t="s">
        <v>72</v>
      </c>
      <c r="Z553" s="103">
        <f t="shared" si="232"/>
        <v>0</v>
      </c>
      <c r="AA553" s="103">
        <f t="shared" si="233"/>
        <v>0</v>
      </c>
      <c r="AB553" s="128">
        <f t="shared" ref="AB553:AB566" si="237">IF(U553=0,"",L553/U553-1)</f>
        <v>0.63265306122448983</v>
      </c>
      <c r="AC553" s="128" t="e">
        <f t="shared" ref="AC553:AC566" si="238">IF(W553=0,"",L553/W553-1)</f>
        <v>#REF!</v>
      </c>
    </row>
    <row r="554" spans="1:29" ht="50.1" customHeight="1">
      <c r="A554" s="169"/>
      <c r="B554" s="169"/>
      <c r="C554" s="172"/>
      <c r="D554" s="172"/>
      <c r="E554" s="131"/>
      <c r="F554" s="175"/>
      <c r="G554" s="178"/>
      <c r="H554" s="189"/>
      <c r="I554" s="163"/>
      <c r="J554" s="166"/>
      <c r="K554" s="62" t="s">
        <v>465</v>
      </c>
      <c r="L554" s="63">
        <v>12000</v>
      </c>
      <c r="M554" s="63">
        <v>7500</v>
      </c>
      <c r="N554" s="142" t="s">
        <v>914</v>
      </c>
      <c r="O554" s="127"/>
      <c r="P554" s="100"/>
      <c r="Q554" s="63">
        <f t="shared" si="234"/>
        <v>0</v>
      </c>
      <c r="R554" s="64"/>
      <c r="S554" s="67">
        <v>104</v>
      </c>
      <c r="T554" s="46"/>
      <c r="U554" s="106">
        <f>IF(EXACT(O554,Y554),M554,M554*(1-'Расчет ПРЕДЗАКАЗ'!$D$10))</f>
        <v>7350</v>
      </c>
      <c r="V554" s="106">
        <f t="shared" si="235"/>
        <v>0</v>
      </c>
      <c r="W554" s="106" t="e">
        <f>IF(EXACT(O554,Y554),M554,M554*(1-#REF!))</f>
        <v>#REF!</v>
      </c>
      <c r="X554" s="106" t="e">
        <f t="shared" si="236"/>
        <v>#REF!</v>
      </c>
      <c r="Y554" s="107" t="s">
        <v>72</v>
      </c>
      <c r="Z554" s="103">
        <f t="shared" si="232"/>
        <v>0</v>
      </c>
      <c r="AA554" s="103">
        <f t="shared" si="233"/>
        <v>0</v>
      </c>
      <c r="AB554" s="128">
        <f t="shared" si="237"/>
        <v>0.63265306122448983</v>
      </c>
      <c r="AC554" s="128" t="e">
        <f t="shared" si="238"/>
        <v>#REF!</v>
      </c>
    </row>
    <row r="555" spans="1:29" ht="50.1" customHeight="1">
      <c r="A555" s="169"/>
      <c r="B555" s="169"/>
      <c r="C555" s="172"/>
      <c r="D555" s="172"/>
      <c r="E555" s="131"/>
      <c r="F555" s="175"/>
      <c r="G555" s="178"/>
      <c r="H555" s="189"/>
      <c r="I555" s="163"/>
      <c r="J555" s="166"/>
      <c r="K555" s="62" t="s">
        <v>467</v>
      </c>
      <c r="L555" s="63">
        <v>12000</v>
      </c>
      <c r="M555" s="63">
        <v>7500</v>
      </c>
      <c r="N555" s="142" t="s">
        <v>915</v>
      </c>
      <c r="O555" s="127"/>
      <c r="P555" s="100"/>
      <c r="Q555" s="63">
        <f t="shared" si="234"/>
        <v>0</v>
      </c>
      <c r="R555" s="64"/>
      <c r="S555" s="67">
        <v>86</v>
      </c>
      <c r="T555" s="46"/>
      <c r="U555" s="106">
        <f>IF(EXACT(O555,Y555),M555,M555*(1-'Расчет ПРЕДЗАКАЗ'!$D$10))</f>
        <v>7350</v>
      </c>
      <c r="V555" s="106">
        <f t="shared" si="235"/>
        <v>0</v>
      </c>
      <c r="W555" s="106" t="e">
        <f>IF(EXACT(O555,Y555),M555,M555*(1-#REF!))</f>
        <v>#REF!</v>
      </c>
      <c r="X555" s="106" t="e">
        <f t="shared" si="236"/>
        <v>#REF!</v>
      </c>
      <c r="Y555" s="107" t="s">
        <v>72</v>
      </c>
      <c r="Z555" s="103">
        <f t="shared" si="232"/>
        <v>0</v>
      </c>
      <c r="AA555" s="103">
        <f t="shared" si="233"/>
        <v>0</v>
      </c>
      <c r="AB555" s="128">
        <f t="shared" si="237"/>
        <v>0.63265306122448983</v>
      </c>
      <c r="AC555" s="128" t="e">
        <f t="shared" si="238"/>
        <v>#REF!</v>
      </c>
    </row>
    <row r="556" spans="1:29" ht="50.1" customHeight="1">
      <c r="A556" s="169"/>
      <c r="B556" s="169"/>
      <c r="C556" s="172"/>
      <c r="D556" s="172"/>
      <c r="E556" s="131"/>
      <c r="F556" s="175"/>
      <c r="G556" s="178"/>
      <c r="H556" s="189"/>
      <c r="I556" s="163"/>
      <c r="J556" s="166"/>
      <c r="K556" s="62" t="s">
        <v>469</v>
      </c>
      <c r="L556" s="63">
        <v>12000</v>
      </c>
      <c r="M556" s="63">
        <v>7500</v>
      </c>
      <c r="N556" s="142" t="s">
        <v>916</v>
      </c>
      <c r="O556" s="127"/>
      <c r="P556" s="100"/>
      <c r="Q556" s="63">
        <f t="shared" si="234"/>
        <v>0</v>
      </c>
      <c r="R556" s="64"/>
      <c r="S556" s="67">
        <v>65</v>
      </c>
      <c r="T556" s="46"/>
      <c r="U556" s="106">
        <f>IF(EXACT(O556,Y556),M556,M556*(1-'Расчет ПРЕДЗАКАЗ'!$D$10))</f>
        <v>7350</v>
      </c>
      <c r="V556" s="106">
        <f t="shared" si="235"/>
        <v>0</v>
      </c>
      <c r="W556" s="106" t="e">
        <f>IF(EXACT(O556,Y556),M556,M556*(1-#REF!))</f>
        <v>#REF!</v>
      </c>
      <c r="X556" s="106" t="e">
        <f t="shared" si="236"/>
        <v>#REF!</v>
      </c>
      <c r="Y556" s="107" t="s">
        <v>72</v>
      </c>
      <c r="Z556" s="103">
        <f t="shared" si="232"/>
        <v>0</v>
      </c>
      <c r="AA556" s="103">
        <f t="shared" si="233"/>
        <v>0</v>
      </c>
      <c r="AB556" s="128">
        <f t="shared" si="237"/>
        <v>0.63265306122448983</v>
      </c>
      <c r="AC556" s="128" t="e">
        <f t="shared" si="238"/>
        <v>#REF!</v>
      </c>
    </row>
    <row r="557" spans="1:29" ht="50.1" customHeight="1">
      <c r="A557" s="169"/>
      <c r="B557" s="169"/>
      <c r="C557" s="172"/>
      <c r="D557" s="172"/>
      <c r="E557" s="131"/>
      <c r="F557" s="175"/>
      <c r="G557" s="178"/>
      <c r="H557" s="189"/>
      <c r="I557" s="163"/>
      <c r="J557" s="166"/>
      <c r="K557" s="62"/>
      <c r="L557" s="63"/>
      <c r="M557" s="63"/>
      <c r="N557" s="142"/>
      <c r="O557" s="127"/>
      <c r="P557" s="100"/>
      <c r="Q557" s="63">
        <f t="shared" si="234"/>
        <v>0</v>
      </c>
      <c r="R557" s="64"/>
      <c r="S557" s="67"/>
      <c r="T557" s="46"/>
      <c r="U557" s="106">
        <f>IF(EXACT(O557,Y557),M557,M557*(1-'Расчет ПРЕДЗАКАЗ'!$D$10))</f>
        <v>0</v>
      </c>
      <c r="V557" s="106">
        <f t="shared" si="235"/>
        <v>0</v>
      </c>
      <c r="W557" s="106" t="e">
        <f>IF(EXACT(O557,Y557),M557,M557*(1-#REF!))</f>
        <v>#REF!</v>
      </c>
      <c r="X557" s="106" t="e">
        <f t="shared" si="236"/>
        <v>#REF!</v>
      </c>
      <c r="Y557" s="107" t="s">
        <v>72</v>
      </c>
      <c r="Z557" s="103">
        <f t="shared" si="232"/>
        <v>0</v>
      </c>
      <c r="AA557" s="103">
        <f t="shared" si="233"/>
        <v>0</v>
      </c>
      <c r="AB557" s="128" t="str">
        <f t="shared" si="237"/>
        <v/>
      </c>
      <c r="AC557" s="128" t="e">
        <f t="shared" si="238"/>
        <v>#REF!</v>
      </c>
    </row>
    <row r="558" spans="1:29" ht="50.1" customHeight="1">
      <c r="A558" s="169"/>
      <c r="B558" s="169"/>
      <c r="C558" s="172"/>
      <c r="D558" s="172"/>
      <c r="E558" s="131"/>
      <c r="F558" s="175"/>
      <c r="G558" s="178"/>
      <c r="H558" s="189"/>
      <c r="I558" s="163"/>
      <c r="J558" s="166"/>
      <c r="K558" s="62"/>
      <c r="L558" s="63"/>
      <c r="M558" s="63"/>
      <c r="N558" s="142"/>
      <c r="O558" s="127"/>
      <c r="P558" s="100"/>
      <c r="Q558" s="63">
        <f t="shared" si="234"/>
        <v>0</v>
      </c>
      <c r="R558" s="64"/>
      <c r="S558" s="67"/>
      <c r="T558" s="46"/>
      <c r="U558" s="106">
        <f>IF(EXACT(O558,Y558),M558,M558*(1-'Расчет ПРЕДЗАКАЗ'!$D$10))</f>
        <v>0</v>
      </c>
      <c r="V558" s="106">
        <f t="shared" si="235"/>
        <v>0</v>
      </c>
      <c r="W558" s="106" t="e">
        <f>IF(EXACT(O558,Y558),M558,M558*(1-#REF!))</f>
        <v>#REF!</v>
      </c>
      <c r="X558" s="106" t="e">
        <f t="shared" si="236"/>
        <v>#REF!</v>
      </c>
      <c r="Y558" s="107" t="s">
        <v>72</v>
      </c>
      <c r="Z558" s="103">
        <f t="shared" si="232"/>
        <v>0</v>
      </c>
      <c r="AA558" s="103">
        <f t="shared" si="233"/>
        <v>0</v>
      </c>
      <c r="AB558" s="128" t="str">
        <f t="shared" si="237"/>
        <v/>
      </c>
      <c r="AC558" s="128" t="e">
        <f t="shared" si="238"/>
        <v>#REF!</v>
      </c>
    </row>
    <row r="559" spans="1:29" ht="50.1" customHeight="1">
      <c r="A559" s="169"/>
      <c r="B559" s="169"/>
      <c r="C559" s="172"/>
      <c r="D559" s="172"/>
      <c r="E559" s="131"/>
      <c r="F559" s="175"/>
      <c r="G559" s="178"/>
      <c r="H559" s="189"/>
      <c r="I559" s="163"/>
      <c r="J559" s="166"/>
      <c r="K559" s="62"/>
      <c r="L559" s="63"/>
      <c r="M559" s="63"/>
      <c r="N559" s="142"/>
      <c r="O559" s="127"/>
      <c r="P559" s="100"/>
      <c r="Q559" s="63">
        <f t="shared" si="234"/>
        <v>0</v>
      </c>
      <c r="R559" s="64"/>
      <c r="S559" s="67"/>
      <c r="T559" s="46"/>
      <c r="U559" s="106">
        <f>IF(EXACT(O559,Y559),M559,M559*(1-'Расчет ПРЕДЗАКАЗ'!$D$10))</f>
        <v>0</v>
      </c>
      <c r="V559" s="106">
        <f t="shared" si="235"/>
        <v>0</v>
      </c>
      <c r="W559" s="106" t="e">
        <f>IF(EXACT(O559,Y559),M559,M559*(1-#REF!))</f>
        <v>#REF!</v>
      </c>
      <c r="X559" s="106" t="e">
        <f t="shared" si="236"/>
        <v>#REF!</v>
      </c>
      <c r="Y559" s="107" t="s">
        <v>72</v>
      </c>
      <c r="Z559" s="103">
        <f t="shared" si="232"/>
        <v>0</v>
      </c>
      <c r="AA559" s="103">
        <f t="shared" si="233"/>
        <v>0</v>
      </c>
      <c r="AB559" s="128" t="str">
        <f t="shared" si="237"/>
        <v/>
      </c>
      <c r="AC559" s="128" t="e">
        <f t="shared" si="238"/>
        <v>#REF!</v>
      </c>
    </row>
    <row r="560" spans="1:29" ht="50.1" customHeight="1">
      <c r="A560" s="169"/>
      <c r="B560" s="169"/>
      <c r="C560" s="172"/>
      <c r="D560" s="172"/>
      <c r="E560" s="131"/>
      <c r="F560" s="175"/>
      <c r="G560" s="178"/>
      <c r="H560" s="189"/>
      <c r="I560" s="163"/>
      <c r="J560" s="166"/>
      <c r="K560" s="62"/>
      <c r="L560" s="63"/>
      <c r="M560" s="63"/>
      <c r="N560" s="142"/>
      <c r="O560" s="127"/>
      <c r="P560" s="100"/>
      <c r="Q560" s="63">
        <f t="shared" si="234"/>
        <v>0</v>
      </c>
      <c r="R560" s="64"/>
      <c r="S560" s="67"/>
      <c r="T560" s="46"/>
      <c r="U560" s="106">
        <f>IF(EXACT(O560,Y560),M560,M560*(1-'Расчет ПРЕДЗАКАЗ'!$D$10))</f>
        <v>0</v>
      </c>
      <c r="V560" s="106">
        <f t="shared" si="235"/>
        <v>0</v>
      </c>
      <c r="W560" s="106" t="e">
        <f>IF(EXACT(O560,Y560),M560,M560*(1-#REF!))</f>
        <v>#REF!</v>
      </c>
      <c r="X560" s="106" t="e">
        <f t="shared" si="236"/>
        <v>#REF!</v>
      </c>
      <c r="Y560" s="107" t="s">
        <v>72</v>
      </c>
      <c r="Z560" s="103">
        <f t="shared" si="232"/>
        <v>0</v>
      </c>
      <c r="AA560" s="103">
        <f t="shared" si="233"/>
        <v>0</v>
      </c>
      <c r="AB560" s="128" t="str">
        <f t="shared" si="237"/>
        <v/>
      </c>
      <c r="AC560" s="128" t="e">
        <f t="shared" si="238"/>
        <v>#REF!</v>
      </c>
    </row>
    <row r="561" spans="1:29" ht="50.1" customHeight="1">
      <c r="A561" s="169"/>
      <c r="B561" s="169"/>
      <c r="C561" s="172"/>
      <c r="D561" s="172"/>
      <c r="E561" s="131"/>
      <c r="F561" s="175"/>
      <c r="G561" s="178"/>
      <c r="H561" s="189"/>
      <c r="I561" s="163"/>
      <c r="J561" s="166"/>
      <c r="K561" s="62"/>
      <c r="L561" s="63"/>
      <c r="M561" s="63"/>
      <c r="N561" s="121"/>
      <c r="O561" s="127"/>
      <c r="P561" s="100"/>
      <c r="Q561" s="63">
        <f t="shared" si="234"/>
        <v>0</v>
      </c>
      <c r="R561" s="65"/>
      <c r="S561" s="67"/>
      <c r="T561" s="40"/>
      <c r="U561" s="106">
        <f>IF(EXACT(O561,Y561),M561,M561*(1-'Расчет ПРЕДЗАКАЗ'!$D$10))</f>
        <v>0</v>
      </c>
      <c r="V561" s="106">
        <f t="shared" si="235"/>
        <v>0</v>
      </c>
      <c r="W561" s="106" t="e">
        <f>IF(EXACT(O561,Y561),M561,M561*(1-#REF!))</f>
        <v>#REF!</v>
      </c>
      <c r="X561" s="106" t="e">
        <f t="shared" si="236"/>
        <v>#REF!</v>
      </c>
      <c r="Y561" s="107" t="s">
        <v>72</v>
      </c>
      <c r="Z561" s="103">
        <f t="shared" si="232"/>
        <v>0</v>
      </c>
      <c r="AA561" s="103">
        <f t="shared" si="233"/>
        <v>0</v>
      </c>
      <c r="AB561" s="128" t="str">
        <f t="shared" si="237"/>
        <v/>
      </c>
      <c r="AC561" s="128" t="e">
        <f t="shared" si="238"/>
        <v>#REF!</v>
      </c>
    </row>
    <row r="562" spans="1:29" ht="50.1" customHeight="1">
      <c r="A562" s="169"/>
      <c r="B562" s="169"/>
      <c r="C562" s="172"/>
      <c r="D562" s="172"/>
      <c r="E562" s="131"/>
      <c r="F562" s="175"/>
      <c r="G562" s="178"/>
      <c r="H562" s="189"/>
      <c r="I562" s="163"/>
      <c r="J562" s="166"/>
      <c r="K562" s="62"/>
      <c r="L562" s="63"/>
      <c r="M562" s="63"/>
      <c r="N562" s="121"/>
      <c r="O562" s="127"/>
      <c r="P562" s="100"/>
      <c r="Q562" s="63">
        <f t="shared" si="234"/>
        <v>0</v>
      </c>
      <c r="R562" s="65"/>
      <c r="S562" s="67"/>
      <c r="T562" s="40"/>
      <c r="U562" s="106">
        <f>IF(EXACT(O562,Y562),M562,M562*(1-'Расчет ПРЕДЗАКАЗ'!$D$10))</f>
        <v>0</v>
      </c>
      <c r="V562" s="106">
        <f t="shared" si="235"/>
        <v>0</v>
      </c>
      <c r="W562" s="106" t="e">
        <f>IF(EXACT(O562,Y562),M562,M562*(1-#REF!))</f>
        <v>#REF!</v>
      </c>
      <c r="X562" s="106" t="e">
        <f t="shared" si="236"/>
        <v>#REF!</v>
      </c>
      <c r="Y562" s="107" t="s">
        <v>72</v>
      </c>
      <c r="Z562" s="103">
        <f t="shared" si="232"/>
        <v>0</v>
      </c>
      <c r="AA562" s="103">
        <f t="shared" si="233"/>
        <v>0</v>
      </c>
      <c r="AB562" s="128" t="str">
        <f t="shared" si="237"/>
        <v/>
      </c>
      <c r="AC562" s="128" t="e">
        <f t="shared" si="238"/>
        <v>#REF!</v>
      </c>
    </row>
    <row r="563" spans="1:29" ht="50.1" customHeight="1">
      <c r="A563" s="169"/>
      <c r="B563" s="169"/>
      <c r="C563" s="172"/>
      <c r="D563" s="172"/>
      <c r="E563" s="131"/>
      <c r="F563" s="175"/>
      <c r="G563" s="178"/>
      <c r="H563" s="189"/>
      <c r="I563" s="163"/>
      <c r="J563" s="166"/>
      <c r="K563" s="62"/>
      <c r="L563" s="63"/>
      <c r="M563" s="63"/>
      <c r="N563" s="121"/>
      <c r="O563" s="127"/>
      <c r="P563" s="100"/>
      <c r="Q563" s="63">
        <f t="shared" si="234"/>
        <v>0</v>
      </c>
      <c r="R563" s="65"/>
      <c r="S563" s="67"/>
      <c r="T563" s="40"/>
      <c r="U563" s="106">
        <f>IF(EXACT(O563,Y563),M563,M563*(1-'Расчет ПРЕДЗАКАЗ'!$D$10))</f>
        <v>0</v>
      </c>
      <c r="V563" s="106">
        <f t="shared" si="235"/>
        <v>0</v>
      </c>
      <c r="W563" s="106" t="e">
        <f>IF(EXACT(O563,Y563),M563,M563*(1-#REF!))</f>
        <v>#REF!</v>
      </c>
      <c r="X563" s="106" t="e">
        <f t="shared" si="236"/>
        <v>#REF!</v>
      </c>
      <c r="Y563" s="107" t="s">
        <v>72</v>
      </c>
      <c r="Z563" s="103">
        <f t="shared" si="232"/>
        <v>0</v>
      </c>
      <c r="AA563" s="103">
        <f t="shared" si="233"/>
        <v>0</v>
      </c>
      <c r="AB563" s="128" t="str">
        <f t="shared" si="237"/>
        <v/>
      </c>
      <c r="AC563" s="128" t="e">
        <f t="shared" si="238"/>
        <v>#REF!</v>
      </c>
    </row>
    <row r="564" spans="1:29" ht="50.1" customHeight="1">
      <c r="A564" s="169"/>
      <c r="B564" s="169"/>
      <c r="C564" s="172"/>
      <c r="D564" s="172"/>
      <c r="E564" s="131"/>
      <c r="F564" s="175"/>
      <c r="G564" s="178"/>
      <c r="H564" s="189"/>
      <c r="I564" s="163"/>
      <c r="J564" s="166"/>
      <c r="K564" s="62"/>
      <c r="L564" s="63"/>
      <c r="M564" s="63"/>
      <c r="N564" s="121"/>
      <c r="O564" s="127"/>
      <c r="P564" s="100"/>
      <c r="Q564" s="63">
        <f t="shared" si="234"/>
        <v>0</v>
      </c>
      <c r="R564" s="65"/>
      <c r="S564" s="67"/>
      <c r="T564" s="40"/>
      <c r="U564" s="106">
        <f>IF(EXACT(O564,Y564),M564,M564*(1-'Расчет ПРЕДЗАКАЗ'!$D$10))</f>
        <v>0</v>
      </c>
      <c r="V564" s="106">
        <f t="shared" si="235"/>
        <v>0</v>
      </c>
      <c r="W564" s="106" t="e">
        <f>IF(EXACT(O564,Y564),M564,M564*(1-#REF!))</f>
        <v>#REF!</v>
      </c>
      <c r="X564" s="106" t="e">
        <f t="shared" si="236"/>
        <v>#REF!</v>
      </c>
      <c r="Y564" s="107" t="s">
        <v>72</v>
      </c>
      <c r="Z564" s="103">
        <f t="shared" si="232"/>
        <v>0</v>
      </c>
      <c r="AA564" s="103">
        <f t="shared" si="233"/>
        <v>0</v>
      </c>
      <c r="AB564" s="128" t="str">
        <f t="shared" si="237"/>
        <v/>
      </c>
      <c r="AC564" s="128" t="e">
        <f t="shared" si="238"/>
        <v>#REF!</v>
      </c>
    </row>
    <row r="565" spans="1:29" ht="50.1" customHeight="1">
      <c r="A565" s="169"/>
      <c r="B565" s="169"/>
      <c r="C565" s="172"/>
      <c r="D565" s="172"/>
      <c r="E565" s="131"/>
      <c r="F565" s="175"/>
      <c r="G565" s="178"/>
      <c r="H565" s="189"/>
      <c r="I565" s="163"/>
      <c r="J565" s="166"/>
      <c r="K565" s="62"/>
      <c r="L565" s="63"/>
      <c r="M565" s="63"/>
      <c r="N565" s="121"/>
      <c r="O565" s="127"/>
      <c r="P565" s="100"/>
      <c r="Q565" s="63">
        <f t="shared" si="234"/>
        <v>0</v>
      </c>
      <c r="R565" s="65"/>
      <c r="S565" s="67"/>
      <c r="T565" s="40"/>
      <c r="U565" s="106">
        <f>IF(EXACT(O565,Y565),M565,M565*(1-'Расчет ПРЕДЗАКАЗ'!$D$10))</f>
        <v>0</v>
      </c>
      <c r="V565" s="106">
        <f t="shared" si="235"/>
        <v>0</v>
      </c>
      <c r="W565" s="106" t="e">
        <f>IF(EXACT(O565,Y565),M565,M565*(1-#REF!))</f>
        <v>#REF!</v>
      </c>
      <c r="X565" s="106" t="e">
        <f t="shared" si="236"/>
        <v>#REF!</v>
      </c>
      <c r="Y565" s="107" t="s">
        <v>72</v>
      </c>
      <c r="Z565" s="103">
        <f t="shared" si="232"/>
        <v>0</v>
      </c>
      <c r="AA565" s="103">
        <f t="shared" si="233"/>
        <v>0</v>
      </c>
      <c r="AB565" s="128" t="str">
        <f t="shared" si="237"/>
        <v/>
      </c>
      <c r="AC565" s="128" t="e">
        <f t="shared" si="238"/>
        <v>#REF!</v>
      </c>
    </row>
    <row r="566" spans="1:29" ht="50.1" customHeight="1">
      <c r="A566" s="170"/>
      <c r="B566" s="170"/>
      <c r="C566" s="173"/>
      <c r="D566" s="173"/>
      <c r="E566" s="132"/>
      <c r="F566" s="176"/>
      <c r="G566" s="179"/>
      <c r="H566" s="190"/>
      <c r="I566" s="164"/>
      <c r="J566" s="167"/>
      <c r="K566" s="62"/>
      <c r="L566" s="63"/>
      <c r="M566" s="63"/>
      <c r="N566" s="121"/>
      <c r="O566" s="127"/>
      <c r="P566" s="100"/>
      <c r="Q566" s="63">
        <f t="shared" si="234"/>
        <v>0</v>
      </c>
      <c r="R566" s="65"/>
      <c r="S566" s="64"/>
      <c r="T566" s="40"/>
      <c r="U566" s="106">
        <f>IF(EXACT(O566,Y566),M566,M566*(1-'Расчет ПРЕДЗАКАЗ'!$D$10))</f>
        <v>0</v>
      </c>
      <c r="V566" s="106">
        <f t="shared" si="235"/>
        <v>0</v>
      </c>
      <c r="W566" s="106" t="e">
        <f>IF(EXACT(O566,Y566),M566,M566*(1-#REF!))</f>
        <v>#REF!</v>
      </c>
      <c r="X566" s="106" t="e">
        <f t="shared" si="236"/>
        <v>#REF!</v>
      </c>
      <c r="Y566" s="107" t="s">
        <v>72</v>
      </c>
      <c r="Z566" s="103">
        <f t="shared" si="232"/>
        <v>0</v>
      </c>
      <c r="AA566" s="103">
        <f t="shared" si="233"/>
        <v>0</v>
      </c>
      <c r="AB566" s="128" t="str">
        <f t="shared" si="237"/>
        <v/>
      </c>
      <c r="AC566" s="128" t="e">
        <f t="shared" si="238"/>
        <v>#REF!</v>
      </c>
    </row>
    <row r="567" spans="1:29" ht="11.25" customHeight="1" thickBot="1"/>
    <row r="568" spans="1:29" ht="50.1" customHeight="1">
      <c r="A568" s="168">
        <v>87</v>
      </c>
      <c r="B568" s="168" t="s">
        <v>917</v>
      </c>
      <c r="C568" s="171" t="s">
        <v>918</v>
      </c>
      <c r="D568" s="171" t="s">
        <v>77</v>
      </c>
      <c r="E568" s="131"/>
      <c r="F568" s="193" t="s">
        <v>919</v>
      </c>
      <c r="G568" s="177" t="s">
        <v>121</v>
      </c>
      <c r="H568" s="162" t="s">
        <v>920</v>
      </c>
      <c r="I568" s="194" t="s">
        <v>921</v>
      </c>
      <c r="J568" s="165" t="s">
        <v>19</v>
      </c>
      <c r="K568" s="62" t="s">
        <v>463</v>
      </c>
      <c r="L568" s="63">
        <v>5730</v>
      </c>
      <c r="M568" s="63">
        <v>3580</v>
      </c>
      <c r="N568" s="142" t="s">
        <v>922</v>
      </c>
      <c r="O568" s="127"/>
      <c r="P568" s="100"/>
      <c r="Q568" s="63">
        <f>P568*M568</f>
        <v>0</v>
      </c>
      <c r="R568" s="64"/>
      <c r="S568" s="67">
        <v>33</v>
      </c>
      <c r="T568" s="46"/>
      <c r="U568" s="106">
        <f>IF(EXACT(O568,Y568),M568,M568*(1-'Расчет ПРЕДЗАКАЗ'!$D$10))</f>
        <v>3508.4</v>
      </c>
      <c r="V568" s="106">
        <f>P568*U568</f>
        <v>0</v>
      </c>
      <c r="W568" s="106" t="e">
        <f>IF(EXACT(O568,Y568),M568,M568*(1-#REF!))</f>
        <v>#REF!</v>
      </c>
      <c r="X568" s="106" t="e">
        <f>P568*W568</f>
        <v>#REF!</v>
      </c>
      <c r="Y568" s="107" t="s">
        <v>72</v>
      </c>
      <c r="Z568" s="103">
        <f t="shared" ref="Z568:Z582" si="239">IF(EXACT(O568,Y568),Q568,0)</f>
        <v>0</v>
      </c>
      <c r="AA568" s="103">
        <f t="shared" ref="AA568:AA582" si="240">IF(Z568=0,Q568,0)</f>
        <v>0</v>
      </c>
      <c r="AB568" s="128">
        <f>IF(U568=0,"",L568/U568-1)</f>
        <v>0.633223121650895</v>
      </c>
      <c r="AC568" s="128" t="e">
        <f>IF(W568=0,"",L568/W568-1)</f>
        <v>#REF!</v>
      </c>
    </row>
    <row r="569" spans="1:29" ht="50.1" customHeight="1">
      <c r="A569" s="169"/>
      <c r="B569" s="169"/>
      <c r="C569" s="172"/>
      <c r="D569" s="172"/>
      <c r="E569" s="131"/>
      <c r="F569" s="175"/>
      <c r="G569" s="178"/>
      <c r="H569" s="189"/>
      <c r="I569" s="163"/>
      <c r="J569" s="166"/>
      <c r="K569" s="62" t="s">
        <v>465</v>
      </c>
      <c r="L569" s="63">
        <v>5730</v>
      </c>
      <c r="M569" s="63">
        <v>3580</v>
      </c>
      <c r="N569" s="142" t="s">
        <v>923</v>
      </c>
      <c r="O569" s="127"/>
      <c r="P569" s="100"/>
      <c r="Q569" s="63">
        <f t="shared" ref="Q569:Q582" si="241">P569*M569</f>
        <v>0</v>
      </c>
      <c r="R569" s="64"/>
      <c r="S569" s="67">
        <v>104</v>
      </c>
      <c r="T569" s="46"/>
      <c r="U569" s="106">
        <f>IF(EXACT(O569,Y569),M569,M569*(1-'Расчет ПРЕДЗАКАЗ'!$D$10))</f>
        <v>3508.4</v>
      </c>
      <c r="V569" s="106">
        <f t="shared" ref="V569:V582" si="242">P569*U569</f>
        <v>0</v>
      </c>
      <c r="W569" s="106" t="e">
        <f>IF(EXACT(O569,Y569),M569,M569*(1-#REF!))</f>
        <v>#REF!</v>
      </c>
      <c r="X569" s="106" t="e">
        <f t="shared" ref="X569:X582" si="243">P569*W569</f>
        <v>#REF!</v>
      </c>
      <c r="Y569" s="107" t="s">
        <v>72</v>
      </c>
      <c r="Z569" s="103">
        <f t="shared" si="239"/>
        <v>0</v>
      </c>
      <c r="AA569" s="103">
        <f t="shared" si="240"/>
        <v>0</v>
      </c>
      <c r="AB569" s="128">
        <f t="shared" ref="AB569:AB582" si="244">IF(U569=0,"",L569/U569-1)</f>
        <v>0.633223121650895</v>
      </c>
      <c r="AC569" s="128" t="e">
        <f t="shared" ref="AC569:AC582" si="245">IF(W569=0,"",L569/W569-1)</f>
        <v>#REF!</v>
      </c>
    </row>
    <row r="570" spans="1:29" ht="50.1" customHeight="1">
      <c r="A570" s="169"/>
      <c r="B570" s="169"/>
      <c r="C570" s="172"/>
      <c r="D570" s="172"/>
      <c r="E570" s="131"/>
      <c r="F570" s="175"/>
      <c r="G570" s="178"/>
      <c r="H570" s="189"/>
      <c r="I570" s="163"/>
      <c r="J570" s="166"/>
      <c r="K570" s="62" t="s">
        <v>467</v>
      </c>
      <c r="L570" s="63">
        <v>5730</v>
      </c>
      <c r="M570" s="63">
        <v>3580</v>
      </c>
      <c r="N570" s="142" t="s">
        <v>924</v>
      </c>
      <c r="O570" s="127"/>
      <c r="P570" s="100"/>
      <c r="Q570" s="63">
        <f t="shared" si="241"/>
        <v>0</v>
      </c>
      <c r="R570" s="64"/>
      <c r="S570" s="67">
        <v>62</v>
      </c>
      <c r="T570" s="46"/>
      <c r="U570" s="106">
        <f>IF(EXACT(O570,Y570),M570,M570*(1-'Расчет ПРЕДЗАКАЗ'!$D$10))</f>
        <v>3508.4</v>
      </c>
      <c r="V570" s="106">
        <f t="shared" si="242"/>
        <v>0</v>
      </c>
      <c r="W570" s="106" t="e">
        <f>IF(EXACT(O570,Y570),M570,M570*(1-#REF!))</f>
        <v>#REF!</v>
      </c>
      <c r="X570" s="106" t="e">
        <f t="shared" si="243"/>
        <v>#REF!</v>
      </c>
      <c r="Y570" s="107" t="s">
        <v>72</v>
      </c>
      <c r="Z570" s="103">
        <f t="shared" si="239"/>
        <v>0</v>
      </c>
      <c r="AA570" s="103">
        <f t="shared" si="240"/>
        <v>0</v>
      </c>
      <c r="AB570" s="128">
        <f t="shared" si="244"/>
        <v>0.633223121650895</v>
      </c>
      <c r="AC570" s="128" t="e">
        <f t="shared" si="245"/>
        <v>#REF!</v>
      </c>
    </row>
    <row r="571" spans="1:29" ht="50.1" customHeight="1">
      <c r="A571" s="169"/>
      <c r="B571" s="169"/>
      <c r="C571" s="172"/>
      <c r="D571" s="172"/>
      <c r="E571" s="131"/>
      <c r="F571" s="175"/>
      <c r="G571" s="178"/>
      <c r="H571" s="189"/>
      <c r="I571" s="163"/>
      <c r="J571" s="166"/>
      <c r="K571" s="62" t="s">
        <v>469</v>
      </c>
      <c r="L571" s="63">
        <v>5730</v>
      </c>
      <c r="M571" s="63">
        <v>3580</v>
      </c>
      <c r="N571" s="142" t="s">
        <v>925</v>
      </c>
      <c r="O571" s="127"/>
      <c r="P571" s="100"/>
      <c r="Q571" s="63">
        <f t="shared" si="241"/>
        <v>0</v>
      </c>
      <c r="R571" s="64"/>
      <c r="S571" s="67">
        <v>24</v>
      </c>
      <c r="T571" s="46"/>
      <c r="U571" s="106">
        <f>IF(EXACT(O571,Y571),M571,M571*(1-'Расчет ПРЕДЗАКАЗ'!$D$10))</f>
        <v>3508.4</v>
      </c>
      <c r="V571" s="106">
        <f t="shared" si="242"/>
        <v>0</v>
      </c>
      <c r="W571" s="106" t="e">
        <f>IF(EXACT(O571,Y571),M571,M571*(1-#REF!))</f>
        <v>#REF!</v>
      </c>
      <c r="X571" s="106" t="e">
        <f t="shared" si="243"/>
        <v>#REF!</v>
      </c>
      <c r="Y571" s="107" t="s">
        <v>72</v>
      </c>
      <c r="Z571" s="103">
        <f t="shared" si="239"/>
        <v>0</v>
      </c>
      <c r="AA571" s="103">
        <f t="shared" si="240"/>
        <v>0</v>
      </c>
      <c r="AB571" s="128">
        <f t="shared" si="244"/>
        <v>0.633223121650895</v>
      </c>
      <c r="AC571" s="128" t="e">
        <f t="shared" si="245"/>
        <v>#REF!</v>
      </c>
    </row>
    <row r="572" spans="1:29" ht="50.1" customHeight="1">
      <c r="A572" s="169"/>
      <c r="B572" s="169"/>
      <c r="C572" s="172"/>
      <c r="D572" s="172"/>
      <c r="E572" s="131"/>
      <c r="F572" s="175"/>
      <c r="G572" s="178"/>
      <c r="H572" s="189"/>
      <c r="I572" s="163"/>
      <c r="J572" s="166"/>
      <c r="K572" s="62"/>
      <c r="L572" s="63"/>
      <c r="M572" s="63"/>
      <c r="N572" s="142"/>
      <c r="O572" s="127"/>
      <c r="P572" s="100"/>
      <c r="Q572" s="63">
        <f t="shared" si="241"/>
        <v>0</v>
      </c>
      <c r="R572" s="64"/>
      <c r="S572" s="67"/>
      <c r="T572" s="46"/>
      <c r="U572" s="106">
        <f>IF(EXACT(O572,Y572),M572,M572*(1-'Расчет ПРЕДЗАКАЗ'!$D$10))</f>
        <v>0</v>
      </c>
      <c r="V572" s="106">
        <f t="shared" si="242"/>
        <v>0</v>
      </c>
      <c r="W572" s="106" t="e">
        <f>IF(EXACT(O572,Y572),M572,M572*(1-#REF!))</f>
        <v>#REF!</v>
      </c>
      <c r="X572" s="106" t="e">
        <f t="shared" si="243"/>
        <v>#REF!</v>
      </c>
      <c r="Y572" s="107" t="s">
        <v>72</v>
      </c>
      <c r="Z572" s="103">
        <f t="shared" si="239"/>
        <v>0</v>
      </c>
      <c r="AA572" s="103">
        <f t="shared" si="240"/>
        <v>0</v>
      </c>
      <c r="AB572" s="128" t="str">
        <f t="shared" si="244"/>
        <v/>
      </c>
      <c r="AC572" s="128" t="e">
        <f t="shared" si="245"/>
        <v>#REF!</v>
      </c>
    </row>
    <row r="573" spans="1:29" ht="50.1" customHeight="1">
      <c r="A573" s="169"/>
      <c r="B573" s="169"/>
      <c r="C573" s="172"/>
      <c r="D573" s="172"/>
      <c r="E573" s="131"/>
      <c r="F573" s="175"/>
      <c r="G573" s="178"/>
      <c r="H573" s="189"/>
      <c r="I573" s="163"/>
      <c r="J573" s="166"/>
      <c r="K573" s="62"/>
      <c r="L573" s="63"/>
      <c r="M573" s="63"/>
      <c r="N573" s="142"/>
      <c r="O573" s="127"/>
      <c r="P573" s="100"/>
      <c r="Q573" s="63">
        <f t="shared" si="241"/>
        <v>0</v>
      </c>
      <c r="R573" s="64"/>
      <c r="S573" s="67"/>
      <c r="T573" s="46"/>
      <c r="U573" s="106">
        <f>IF(EXACT(O573,Y573),M573,M573*(1-'Расчет ПРЕДЗАКАЗ'!$D$10))</f>
        <v>0</v>
      </c>
      <c r="V573" s="106">
        <f t="shared" si="242"/>
        <v>0</v>
      </c>
      <c r="W573" s="106" t="e">
        <f>IF(EXACT(O573,Y573),M573,M573*(1-#REF!))</f>
        <v>#REF!</v>
      </c>
      <c r="X573" s="106" t="e">
        <f t="shared" si="243"/>
        <v>#REF!</v>
      </c>
      <c r="Y573" s="107" t="s">
        <v>72</v>
      </c>
      <c r="Z573" s="103">
        <f t="shared" si="239"/>
        <v>0</v>
      </c>
      <c r="AA573" s="103">
        <f t="shared" si="240"/>
        <v>0</v>
      </c>
      <c r="AB573" s="128" t="str">
        <f t="shared" si="244"/>
        <v/>
      </c>
      <c r="AC573" s="128" t="e">
        <f t="shared" si="245"/>
        <v>#REF!</v>
      </c>
    </row>
    <row r="574" spans="1:29" ht="50.1" customHeight="1">
      <c r="A574" s="169"/>
      <c r="B574" s="169"/>
      <c r="C574" s="172"/>
      <c r="D574" s="172"/>
      <c r="E574" s="131"/>
      <c r="F574" s="175"/>
      <c r="G574" s="178"/>
      <c r="H574" s="189"/>
      <c r="I574" s="163"/>
      <c r="J574" s="166"/>
      <c r="K574" s="62"/>
      <c r="L574" s="63"/>
      <c r="M574" s="63"/>
      <c r="N574" s="142"/>
      <c r="O574" s="127"/>
      <c r="P574" s="100"/>
      <c r="Q574" s="63">
        <f t="shared" si="241"/>
        <v>0</v>
      </c>
      <c r="R574" s="64"/>
      <c r="S574" s="67"/>
      <c r="T574" s="46"/>
      <c r="U574" s="106">
        <f>IF(EXACT(O574,Y574),M574,M574*(1-'Расчет ПРЕДЗАКАЗ'!$D$10))</f>
        <v>0</v>
      </c>
      <c r="V574" s="106">
        <f t="shared" si="242"/>
        <v>0</v>
      </c>
      <c r="W574" s="106" t="e">
        <f>IF(EXACT(O574,Y574),M574,M574*(1-#REF!))</f>
        <v>#REF!</v>
      </c>
      <c r="X574" s="106" t="e">
        <f t="shared" si="243"/>
        <v>#REF!</v>
      </c>
      <c r="Y574" s="107" t="s">
        <v>72</v>
      </c>
      <c r="Z574" s="103">
        <f t="shared" si="239"/>
        <v>0</v>
      </c>
      <c r="AA574" s="103">
        <f t="shared" si="240"/>
        <v>0</v>
      </c>
      <c r="AB574" s="128" t="str">
        <f t="shared" si="244"/>
        <v/>
      </c>
      <c r="AC574" s="128" t="e">
        <f t="shared" si="245"/>
        <v>#REF!</v>
      </c>
    </row>
    <row r="575" spans="1:29" ht="50.1" customHeight="1">
      <c r="A575" s="169"/>
      <c r="B575" s="169"/>
      <c r="C575" s="172"/>
      <c r="D575" s="172"/>
      <c r="E575" s="131"/>
      <c r="F575" s="175"/>
      <c r="G575" s="178"/>
      <c r="H575" s="189"/>
      <c r="I575" s="163"/>
      <c r="J575" s="166"/>
      <c r="K575" s="62"/>
      <c r="L575" s="63"/>
      <c r="M575" s="63"/>
      <c r="N575" s="142"/>
      <c r="O575" s="127"/>
      <c r="P575" s="100"/>
      <c r="Q575" s="63">
        <f t="shared" si="241"/>
        <v>0</v>
      </c>
      <c r="R575" s="64"/>
      <c r="S575" s="67"/>
      <c r="T575" s="46"/>
      <c r="U575" s="106">
        <f>IF(EXACT(O575,Y575),M575,M575*(1-'Расчет ПРЕДЗАКАЗ'!$D$10))</f>
        <v>0</v>
      </c>
      <c r="V575" s="106">
        <f t="shared" si="242"/>
        <v>0</v>
      </c>
      <c r="W575" s="106" t="e">
        <f>IF(EXACT(O575,Y575),M575,M575*(1-#REF!))</f>
        <v>#REF!</v>
      </c>
      <c r="X575" s="106" t="e">
        <f t="shared" si="243"/>
        <v>#REF!</v>
      </c>
      <c r="Y575" s="107" t="s">
        <v>72</v>
      </c>
      <c r="Z575" s="103">
        <f t="shared" si="239"/>
        <v>0</v>
      </c>
      <c r="AA575" s="103">
        <f t="shared" si="240"/>
        <v>0</v>
      </c>
      <c r="AB575" s="128" t="str">
        <f t="shared" si="244"/>
        <v/>
      </c>
      <c r="AC575" s="128" t="e">
        <f t="shared" si="245"/>
        <v>#REF!</v>
      </c>
    </row>
    <row r="576" spans="1:29" ht="50.1" customHeight="1">
      <c r="A576" s="169"/>
      <c r="B576" s="169"/>
      <c r="C576" s="172"/>
      <c r="D576" s="172"/>
      <c r="E576" s="131"/>
      <c r="F576" s="175"/>
      <c r="G576" s="178"/>
      <c r="H576" s="189"/>
      <c r="I576" s="163"/>
      <c r="J576" s="166"/>
      <c r="K576" s="62"/>
      <c r="L576" s="63"/>
      <c r="M576" s="63"/>
      <c r="N576" s="142"/>
      <c r="O576" s="127"/>
      <c r="P576" s="100"/>
      <c r="Q576" s="63">
        <f t="shared" si="241"/>
        <v>0</v>
      </c>
      <c r="R576" s="64"/>
      <c r="S576" s="67"/>
      <c r="T576" s="46"/>
      <c r="U576" s="106">
        <f>IF(EXACT(O576,Y576),M576,M576*(1-'Расчет ПРЕДЗАКАЗ'!$D$10))</f>
        <v>0</v>
      </c>
      <c r="V576" s="106">
        <f t="shared" si="242"/>
        <v>0</v>
      </c>
      <c r="W576" s="106" t="e">
        <f>IF(EXACT(O576,Y576),M576,M576*(1-#REF!))</f>
        <v>#REF!</v>
      </c>
      <c r="X576" s="106" t="e">
        <f t="shared" si="243"/>
        <v>#REF!</v>
      </c>
      <c r="Y576" s="107" t="s">
        <v>72</v>
      </c>
      <c r="Z576" s="103">
        <f t="shared" si="239"/>
        <v>0</v>
      </c>
      <c r="AA576" s="103">
        <f t="shared" si="240"/>
        <v>0</v>
      </c>
      <c r="AB576" s="128" t="str">
        <f t="shared" si="244"/>
        <v/>
      </c>
      <c r="AC576" s="128" t="e">
        <f t="shared" si="245"/>
        <v>#REF!</v>
      </c>
    </row>
    <row r="577" spans="1:29" ht="50.1" customHeight="1">
      <c r="A577" s="169"/>
      <c r="B577" s="169"/>
      <c r="C577" s="172"/>
      <c r="D577" s="172"/>
      <c r="E577" s="131"/>
      <c r="F577" s="175"/>
      <c r="G577" s="178"/>
      <c r="H577" s="189"/>
      <c r="I577" s="163"/>
      <c r="J577" s="166"/>
      <c r="K577" s="62"/>
      <c r="L577" s="63"/>
      <c r="M577" s="63"/>
      <c r="N577" s="121"/>
      <c r="O577" s="127"/>
      <c r="P577" s="100"/>
      <c r="Q577" s="63">
        <f t="shared" si="241"/>
        <v>0</v>
      </c>
      <c r="R577" s="65"/>
      <c r="S577" s="67"/>
      <c r="T577" s="40"/>
      <c r="U577" s="106">
        <f>IF(EXACT(O577,Y577),M577,M577*(1-'Расчет ПРЕДЗАКАЗ'!$D$10))</f>
        <v>0</v>
      </c>
      <c r="V577" s="106">
        <f t="shared" si="242"/>
        <v>0</v>
      </c>
      <c r="W577" s="106" t="e">
        <f>IF(EXACT(O577,Y577),M577,M577*(1-#REF!))</f>
        <v>#REF!</v>
      </c>
      <c r="X577" s="106" t="e">
        <f t="shared" si="243"/>
        <v>#REF!</v>
      </c>
      <c r="Y577" s="107" t="s">
        <v>72</v>
      </c>
      <c r="Z577" s="103">
        <f t="shared" si="239"/>
        <v>0</v>
      </c>
      <c r="AA577" s="103">
        <f t="shared" si="240"/>
        <v>0</v>
      </c>
      <c r="AB577" s="128" t="str">
        <f t="shared" si="244"/>
        <v/>
      </c>
      <c r="AC577" s="128" t="e">
        <f t="shared" si="245"/>
        <v>#REF!</v>
      </c>
    </row>
    <row r="578" spans="1:29" ht="50.1" customHeight="1">
      <c r="A578" s="169"/>
      <c r="B578" s="169"/>
      <c r="C578" s="172"/>
      <c r="D578" s="172"/>
      <c r="E578" s="131"/>
      <c r="F578" s="175"/>
      <c r="G578" s="178"/>
      <c r="H578" s="189"/>
      <c r="I578" s="163"/>
      <c r="J578" s="166"/>
      <c r="K578" s="62"/>
      <c r="L578" s="63"/>
      <c r="M578" s="63"/>
      <c r="N578" s="121"/>
      <c r="O578" s="127"/>
      <c r="P578" s="100"/>
      <c r="Q578" s="63">
        <f t="shared" si="241"/>
        <v>0</v>
      </c>
      <c r="R578" s="65"/>
      <c r="S578" s="67"/>
      <c r="T578" s="40"/>
      <c r="U578" s="106">
        <f>IF(EXACT(O578,Y578),M578,M578*(1-'Расчет ПРЕДЗАКАЗ'!$D$10))</f>
        <v>0</v>
      </c>
      <c r="V578" s="106">
        <f t="shared" si="242"/>
        <v>0</v>
      </c>
      <c r="W578" s="106" t="e">
        <f>IF(EXACT(O578,Y578),M578,M578*(1-#REF!))</f>
        <v>#REF!</v>
      </c>
      <c r="X578" s="106" t="e">
        <f t="shared" si="243"/>
        <v>#REF!</v>
      </c>
      <c r="Y578" s="107" t="s">
        <v>72</v>
      </c>
      <c r="Z578" s="103">
        <f t="shared" si="239"/>
        <v>0</v>
      </c>
      <c r="AA578" s="103">
        <f t="shared" si="240"/>
        <v>0</v>
      </c>
      <c r="AB578" s="128" t="str">
        <f t="shared" si="244"/>
        <v/>
      </c>
      <c r="AC578" s="128" t="e">
        <f t="shared" si="245"/>
        <v>#REF!</v>
      </c>
    </row>
    <row r="579" spans="1:29" ht="50.1" customHeight="1">
      <c r="A579" s="169"/>
      <c r="B579" s="169"/>
      <c r="C579" s="172"/>
      <c r="D579" s="172"/>
      <c r="E579" s="131"/>
      <c r="F579" s="175"/>
      <c r="G579" s="178"/>
      <c r="H579" s="189"/>
      <c r="I579" s="163"/>
      <c r="J579" s="166"/>
      <c r="K579" s="62"/>
      <c r="L579" s="63"/>
      <c r="M579" s="63"/>
      <c r="N579" s="121"/>
      <c r="O579" s="127"/>
      <c r="P579" s="100"/>
      <c r="Q579" s="63">
        <f t="shared" si="241"/>
        <v>0</v>
      </c>
      <c r="R579" s="65"/>
      <c r="S579" s="67"/>
      <c r="T579" s="40"/>
      <c r="U579" s="106">
        <f>IF(EXACT(O579,Y579),M579,M579*(1-'Расчет ПРЕДЗАКАЗ'!$D$10))</f>
        <v>0</v>
      </c>
      <c r="V579" s="106">
        <f t="shared" si="242"/>
        <v>0</v>
      </c>
      <c r="W579" s="106" t="e">
        <f>IF(EXACT(O579,Y579),M579,M579*(1-#REF!))</f>
        <v>#REF!</v>
      </c>
      <c r="X579" s="106" t="e">
        <f t="shared" si="243"/>
        <v>#REF!</v>
      </c>
      <c r="Y579" s="107" t="s">
        <v>72</v>
      </c>
      <c r="Z579" s="103">
        <f t="shared" si="239"/>
        <v>0</v>
      </c>
      <c r="AA579" s="103">
        <f t="shared" si="240"/>
        <v>0</v>
      </c>
      <c r="AB579" s="128" t="str">
        <f t="shared" si="244"/>
        <v/>
      </c>
      <c r="AC579" s="128" t="e">
        <f t="shared" si="245"/>
        <v>#REF!</v>
      </c>
    </row>
    <row r="580" spans="1:29" ht="50.1" customHeight="1">
      <c r="A580" s="169"/>
      <c r="B580" s="169"/>
      <c r="C580" s="172"/>
      <c r="D580" s="172"/>
      <c r="E580" s="131"/>
      <c r="F580" s="175"/>
      <c r="G580" s="178"/>
      <c r="H580" s="189"/>
      <c r="I580" s="163"/>
      <c r="J580" s="166"/>
      <c r="K580" s="62"/>
      <c r="L580" s="63"/>
      <c r="M580" s="63"/>
      <c r="N580" s="121"/>
      <c r="O580" s="127"/>
      <c r="P580" s="100"/>
      <c r="Q580" s="63">
        <f t="shared" si="241"/>
        <v>0</v>
      </c>
      <c r="R580" s="65"/>
      <c r="S580" s="67"/>
      <c r="T580" s="40"/>
      <c r="U580" s="106">
        <f>IF(EXACT(O580,Y580),M580,M580*(1-'Расчет ПРЕДЗАКАЗ'!$D$10))</f>
        <v>0</v>
      </c>
      <c r="V580" s="106">
        <f t="shared" si="242"/>
        <v>0</v>
      </c>
      <c r="W580" s="106" t="e">
        <f>IF(EXACT(O580,Y580),M580,M580*(1-#REF!))</f>
        <v>#REF!</v>
      </c>
      <c r="X580" s="106" t="e">
        <f t="shared" si="243"/>
        <v>#REF!</v>
      </c>
      <c r="Y580" s="107" t="s">
        <v>72</v>
      </c>
      <c r="Z580" s="103">
        <f t="shared" si="239"/>
        <v>0</v>
      </c>
      <c r="AA580" s="103">
        <f t="shared" si="240"/>
        <v>0</v>
      </c>
      <c r="AB580" s="128" t="str">
        <f t="shared" si="244"/>
        <v/>
      </c>
      <c r="AC580" s="128" t="e">
        <f t="shared" si="245"/>
        <v>#REF!</v>
      </c>
    </row>
    <row r="581" spans="1:29" ht="50.1" customHeight="1">
      <c r="A581" s="169"/>
      <c r="B581" s="169"/>
      <c r="C581" s="172"/>
      <c r="D581" s="172"/>
      <c r="E581" s="131"/>
      <c r="F581" s="175"/>
      <c r="G581" s="178"/>
      <c r="H581" s="189"/>
      <c r="I581" s="163"/>
      <c r="J581" s="166"/>
      <c r="K581" s="62"/>
      <c r="L581" s="63"/>
      <c r="M581" s="63"/>
      <c r="N581" s="121"/>
      <c r="O581" s="127"/>
      <c r="P581" s="100"/>
      <c r="Q581" s="63">
        <f t="shared" si="241"/>
        <v>0</v>
      </c>
      <c r="R581" s="65"/>
      <c r="S581" s="67"/>
      <c r="T581" s="40"/>
      <c r="U581" s="106">
        <f>IF(EXACT(O581,Y581),M581,M581*(1-'Расчет ПРЕДЗАКАЗ'!$D$10))</f>
        <v>0</v>
      </c>
      <c r="V581" s="106">
        <f t="shared" si="242"/>
        <v>0</v>
      </c>
      <c r="W581" s="106" t="e">
        <f>IF(EXACT(O581,Y581),M581,M581*(1-#REF!))</f>
        <v>#REF!</v>
      </c>
      <c r="X581" s="106" t="e">
        <f t="shared" si="243"/>
        <v>#REF!</v>
      </c>
      <c r="Y581" s="107" t="s">
        <v>72</v>
      </c>
      <c r="Z581" s="103">
        <f t="shared" si="239"/>
        <v>0</v>
      </c>
      <c r="AA581" s="103">
        <f t="shared" si="240"/>
        <v>0</v>
      </c>
      <c r="AB581" s="128" t="str">
        <f t="shared" si="244"/>
        <v/>
      </c>
      <c r="AC581" s="128" t="e">
        <f t="shared" si="245"/>
        <v>#REF!</v>
      </c>
    </row>
    <row r="582" spans="1:29" ht="50.1" customHeight="1">
      <c r="A582" s="170"/>
      <c r="B582" s="170"/>
      <c r="C582" s="173"/>
      <c r="D582" s="173"/>
      <c r="E582" s="132"/>
      <c r="F582" s="176"/>
      <c r="G582" s="179"/>
      <c r="H582" s="190"/>
      <c r="I582" s="164"/>
      <c r="J582" s="167"/>
      <c r="K582" s="62"/>
      <c r="L582" s="63"/>
      <c r="M582" s="63"/>
      <c r="N582" s="121"/>
      <c r="O582" s="127"/>
      <c r="P582" s="100"/>
      <c r="Q582" s="63">
        <f t="shared" si="241"/>
        <v>0</v>
      </c>
      <c r="R582" s="65"/>
      <c r="S582" s="64"/>
      <c r="T582" s="40"/>
      <c r="U582" s="106">
        <f>IF(EXACT(O582,Y582),M582,M582*(1-'Расчет ПРЕДЗАКАЗ'!$D$10))</f>
        <v>0</v>
      </c>
      <c r="V582" s="106">
        <f t="shared" si="242"/>
        <v>0</v>
      </c>
      <c r="W582" s="106" t="e">
        <f>IF(EXACT(O582,Y582),M582,M582*(1-#REF!))</f>
        <v>#REF!</v>
      </c>
      <c r="X582" s="106" t="e">
        <f t="shared" si="243"/>
        <v>#REF!</v>
      </c>
      <c r="Y582" s="107" t="s">
        <v>72</v>
      </c>
      <c r="Z582" s="103">
        <f t="shared" si="239"/>
        <v>0</v>
      </c>
      <c r="AA582" s="103">
        <f t="shared" si="240"/>
        <v>0</v>
      </c>
      <c r="AB582" s="128" t="str">
        <f t="shared" si="244"/>
        <v/>
      </c>
      <c r="AC582" s="128" t="e">
        <f t="shared" si="245"/>
        <v>#REF!</v>
      </c>
    </row>
    <row r="583" spans="1:29" ht="11.25" customHeight="1" thickBot="1"/>
    <row r="584" spans="1:29" ht="50.1" customHeight="1">
      <c r="A584" s="168">
        <v>88</v>
      </c>
      <c r="B584" s="168" t="s">
        <v>917</v>
      </c>
      <c r="C584" s="171" t="s">
        <v>926</v>
      </c>
      <c r="D584" s="171" t="s">
        <v>77</v>
      </c>
      <c r="E584" s="131"/>
      <c r="F584" s="193" t="s">
        <v>919</v>
      </c>
      <c r="G584" s="177" t="s">
        <v>121</v>
      </c>
      <c r="H584" s="162"/>
      <c r="I584" s="194" t="s">
        <v>927</v>
      </c>
      <c r="J584" s="165" t="s">
        <v>19</v>
      </c>
      <c r="K584" s="62" t="s">
        <v>461</v>
      </c>
      <c r="L584" s="63">
        <v>7780</v>
      </c>
      <c r="M584" s="63">
        <v>5011</v>
      </c>
      <c r="N584" s="142" t="s">
        <v>928</v>
      </c>
      <c r="O584" s="127"/>
      <c r="P584" s="100"/>
      <c r="Q584" s="63">
        <f>P584*M584</f>
        <v>0</v>
      </c>
      <c r="R584" s="64"/>
      <c r="S584" s="67">
        <v>1</v>
      </c>
      <c r="T584" s="46"/>
      <c r="U584" s="106">
        <f>IF(EXACT(O584,Y584),M584,M584*(1-'Расчет ПРЕДЗАКАЗ'!$D$10))</f>
        <v>4910.78</v>
      </c>
      <c r="V584" s="106">
        <f>P584*U584</f>
        <v>0</v>
      </c>
      <c r="W584" s="106" t="e">
        <f>IF(EXACT(O584,Y584),M584,M584*(1-#REF!))</f>
        <v>#REF!</v>
      </c>
      <c r="X584" s="106" t="e">
        <f>P584*W584</f>
        <v>#REF!</v>
      </c>
      <c r="Y584" s="107" t="s">
        <v>72</v>
      </c>
      <c r="Z584" s="103">
        <f t="shared" ref="Z584:Z598" si="246">IF(EXACT(O584,Y584),Q584,0)</f>
        <v>0</v>
      </c>
      <c r="AA584" s="103">
        <f t="shared" ref="AA584:AA598" si="247">IF(Z584=0,Q584,0)</f>
        <v>0</v>
      </c>
      <c r="AB584" s="128">
        <f>IF(U584=0,"",L584/U584-1)</f>
        <v>0.58426970868171657</v>
      </c>
      <c r="AC584" s="128" t="e">
        <f>IF(W584=0,"",L584/W584-1)</f>
        <v>#REF!</v>
      </c>
    </row>
    <row r="585" spans="1:29" ht="50.1" customHeight="1">
      <c r="A585" s="169"/>
      <c r="B585" s="169"/>
      <c r="C585" s="172"/>
      <c r="D585" s="172"/>
      <c r="E585" s="131"/>
      <c r="F585" s="175"/>
      <c r="G585" s="178"/>
      <c r="H585" s="189"/>
      <c r="I585" s="163"/>
      <c r="J585" s="166"/>
      <c r="K585" s="62" t="s">
        <v>463</v>
      </c>
      <c r="L585" s="63">
        <v>7780</v>
      </c>
      <c r="M585" s="63">
        <v>5011</v>
      </c>
      <c r="N585" s="142" t="s">
        <v>929</v>
      </c>
      <c r="O585" s="127"/>
      <c r="P585" s="100"/>
      <c r="Q585" s="63">
        <f t="shared" ref="Q585:Q598" si="248">P585*M585</f>
        <v>0</v>
      </c>
      <c r="R585" s="64"/>
      <c r="S585" s="67">
        <v>19</v>
      </c>
      <c r="T585" s="46"/>
      <c r="U585" s="106">
        <f>IF(EXACT(O585,Y585),M585,M585*(1-'Расчет ПРЕДЗАКАЗ'!$D$10))</f>
        <v>4910.78</v>
      </c>
      <c r="V585" s="106">
        <f t="shared" ref="V585:V598" si="249">P585*U585</f>
        <v>0</v>
      </c>
      <c r="W585" s="106" t="e">
        <f>IF(EXACT(O585,Y585),M585,M585*(1-#REF!))</f>
        <v>#REF!</v>
      </c>
      <c r="X585" s="106" t="e">
        <f t="shared" ref="X585:X598" si="250">P585*W585</f>
        <v>#REF!</v>
      </c>
      <c r="Y585" s="107" t="s">
        <v>72</v>
      </c>
      <c r="Z585" s="103">
        <f t="shared" si="246"/>
        <v>0</v>
      </c>
      <c r="AA585" s="103">
        <f t="shared" si="247"/>
        <v>0</v>
      </c>
      <c r="AB585" s="128">
        <f t="shared" ref="AB585:AB598" si="251">IF(U585=0,"",L585/U585-1)</f>
        <v>0.58426970868171657</v>
      </c>
      <c r="AC585" s="128" t="e">
        <f t="shared" ref="AC585:AC598" si="252">IF(W585=0,"",L585/W585-1)</f>
        <v>#REF!</v>
      </c>
    </row>
    <row r="586" spans="1:29" ht="50.1" customHeight="1">
      <c r="A586" s="169"/>
      <c r="B586" s="169"/>
      <c r="C586" s="172"/>
      <c r="D586" s="172"/>
      <c r="E586" s="131"/>
      <c r="F586" s="175"/>
      <c r="G586" s="178"/>
      <c r="H586" s="189"/>
      <c r="I586" s="163"/>
      <c r="J586" s="166"/>
      <c r="K586" s="62" t="s">
        <v>465</v>
      </c>
      <c r="L586" s="63">
        <v>7780</v>
      </c>
      <c r="M586" s="63">
        <v>5011</v>
      </c>
      <c r="N586" s="142" t="s">
        <v>930</v>
      </c>
      <c r="O586" s="127"/>
      <c r="P586" s="100"/>
      <c r="Q586" s="63">
        <f t="shared" si="248"/>
        <v>0</v>
      </c>
      <c r="R586" s="64"/>
      <c r="S586" s="67">
        <v>58</v>
      </c>
      <c r="T586" s="46"/>
      <c r="U586" s="106">
        <f>IF(EXACT(O586,Y586),M586,M586*(1-'Расчет ПРЕДЗАКАЗ'!$D$10))</f>
        <v>4910.78</v>
      </c>
      <c r="V586" s="106">
        <f t="shared" si="249"/>
        <v>0</v>
      </c>
      <c r="W586" s="106" t="e">
        <f>IF(EXACT(O586,Y586),M586,M586*(1-#REF!))</f>
        <v>#REF!</v>
      </c>
      <c r="X586" s="106" t="e">
        <f t="shared" si="250"/>
        <v>#REF!</v>
      </c>
      <c r="Y586" s="107" t="s">
        <v>72</v>
      </c>
      <c r="Z586" s="103">
        <f t="shared" si="246"/>
        <v>0</v>
      </c>
      <c r="AA586" s="103">
        <f t="shared" si="247"/>
        <v>0</v>
      </c>
      <c r="AB586" s="128">
        <f t="shared" si="251"/>
        <v>0.58426970868171657</v>
      </c>
      <c r="AC586" s="128" t="e">
        <f t="shared" si="252"/>
        <v>#REF!</v>
      </c>
    </row>
    <row r="587" spans="1:29" ht="50.1" customHeight="1">
      <c r="A587" s="169"/>
      <c r="B587" s="169"/>
      <c r="C587" s="172"/>
      <c r="D587" s="172"/>
      <c r="E587" s="131"/>
      <c r="F587" s="175"/>
      <c r="G587" s="178"/>
      <c r="H587" s="189"/>
      <c r="I587" s="163"/>
      <c r="J587" s="166"/>
      <c r="K587" s="62"/>
      <c r="L587" s="63"/>
      <c r="M587" s="63"/>
      <c r="N587" s="142"/>
      <c r="O587" s="127"/>
      <c r="P587" s="100"/>
      <c r="Q587" s="63">
        <f t="shared" si="248"/>
        <v>0</v>
      </c>
      <c r="R587" s="64"/>
      <c r="S587" s="67"/>
      <c r="T587" s="46"/>
      <c r="U587" s="106">
        <f>IF(EXACT(O587,Y587),M587,M587*(1-'Расчет ПРЕДЗАКАЗ'!$D$10))</f>
        <v>0</v>
      </c>
      <c r="V587" s="106">
        <f t="shared" si="249"/>
        <v>0</v>
      </c>
      <c r="W587" s="106" t="e">
        <f>IF(EXACT(O587,Y587),M587,M587*(1-#REF!))</f>
        <v>#REF!</v>
      </c>
      <c r="X587" s="106" t="e">
        <f t="shared" si="250"/>
        <v>#REF!</v>
      </c>
      <c r="Y587" s="107" t="s">
        <v>72</v>
      </c>
      <c r="Z587" s="103">
        <f t="shared" si="246"/>
        <v>0</v>
      </c>
      <c r="AA587" s="103">
        <f t="shared" si="247"/>
        <v>0</v>
      </c>
      <c r="AB587" s="128" t="str">
        <f t="shared" si="251"/>
        <v/>
      </c>
      <c r="AC587" s="128" t="e">
        <f t="shared" si="252"/>
        <v>#REF!</v>
      </c>
    </row>
    <row r="588" spans="1:29" ht="50.1" customHeight="1">
      <c r="A588" s="169"/>
      <c r="B588" s="169"/>
      <c r="C588" s="172"/>
      <c r="D588" s="172"/>
      <c r="E588" s="131"/>
      <c r="F588" s="175"/>
      <c r="G588" s="178"/>
      <c r="H588" s="189"/>
      <c r="I588" s="163"/>
      <c r="J588" s="166"/>
      <c r="K588" s="62"/>
      <c r="L588" s="63"/>
      <c r="M588" s="63"/>
      <c r="N588" s="142"/>
      <c r="O588" s="127"/>
      <c r="P588" s="100"/>
      <c r="Q588" s="63">
        <f t="shared" si="248"/>
        <v>0</v>
      </c>
      <c r="R588" s="64"/>
      <c r="S588" s="67"/>
      <c r="T588" s="46"/>
      <c r="U588" s="106">
        <f>IF(EXACT(O588,Y588),M588,M588*(1-'Расчет ПРЕДЗАКАЗ'!$D$10))</f>
        <v>0</v>
      </c>
      <c r="V588" s="106">
        <f t="shared" si="249"/>
        <v>0</v>
      </c>
      <c r="W588" s="106" t="e">
        <f>IF(EXACT(O588,Y588),M588,M588*(1-#REF!))</f>
        <v>#REF!</v>
      </c>
      <c r="X588" s="106" t="e">
        <f t="shared" si="250"/>
        <v>#REF!</v>
      </c>
      <c r="Y588" s="107" t="s">
        <v>72</v>
      </c>
      <c r="Z588" s="103">
        <f t="shared" si="246"/>
        <v>0</v>
      </c>
      <c r="AA588" s="103">
        <f t="shared" si="247"/>
        <v>0</v>
      </c>
      <c r="AB588" s="128" t="str">
        <f t="shared" si="251"/>
        <v/>
      </c>
      <c r="AC588" s="128" t="e">
        <f t="shared" si="252"/>
        <v>#REF!</v>
      </c>
    </row>
    <row r="589" spans="1:29" ht="50.1" customHeight="1">
      <c r="A589" s="169"/>
      <c r="B589" s="169"/>
      <c r="C589" s="172"/>
      <c r="D589" s="172"/>
      <c r="E589" s="131"/>
      <c r="F589" s="175"/>
      <c r="G589" s="178"/>
      <c r="H589" s="189"/>
      <c r="I589" s="163"/>
      <c r="J589" s="166"/>
      <c r="K589" s="62"/>
      <c r="L589" s="63"/>
      <c r="M589" s="63"/>
      <c r="N589" s="142"/>
      <c r="O589" s="127"/>
      <c r="P589" s="100"/>
      <c r="Q589" s="63">
        <f t="shared" si="248"/>
        <v>0</v>
      </c>
      <c r="R589" s="64"/>
      <c r="S589" s="67"/>
      <c r="T589" s="46"/>
      <c r="U589" s="106">
        <f>IF(EXACT(O589,Y589),M589,M589*(1-'Расчет ПРЕДЗАКАЗ'!$D$10))</f>
        <v>0</v>
      </c>
      <c r="V589" s="106">
        <f t="shared" si="249"/>
        <v>0</v>
      </c>
      <c r="W589" s="106" t="e">
        <f>IF(EXACT(O589,Y589),M589,M589*(1-#REF!))</f>
        <v>#REF!</v>
      </c>
      <c r="X589" s="106" t="e">
        <f t="shared" si="250"/>
        <v>#REF!</v>
      </c>
      <c r="Y589" s="107" t="s">
        <v>72</v>
      </c>
      <c r="Z589" s="103">
        <f t="shared" si="246"/>
        <v>0</v>
      </c>
      <c r="AA589" s="103">
        <f t="shared" si="247"/>
        <v>0</v>
      </c>
      <c r="AB589" s="128" t="str">
        <f t="shared" si="251"/>
        <v/>
      </c>
      <c r="AC589" s="128" t="e">
        <f t="shared" si="252"/>
        <v>#REF!</v>
      </c>
    </row>
    <row r="590" spans="1:29" ht="50.1" customHeight="1">
      <c r="A590" s="169"/>
      <c r="B590" s="169"/>
      <c r="C590" s="172"/>
      <c r="D590" s="172"/>
      <c r="E590" s="131"/>
      <c r="F590" s="175"/>
      <c r="G590" s="178"/>
      <c r="H590" s="189"/>
      <c r="I590" s="163"/>
      <c r="J590" s="166"/>
      <c r="K590" s="62"/>
      <c r="L590" s="63"/>
      <c r="M590" s="63"/>
      <c r="N590" s="142"/>
      <c r="O590" s="127"/>
      <c r="P590" s="100"/>
      <c r="Q590" s="63">
        <f t="shared" si="248"/>
        <v>0</v>
      </c>
      <c r="R590" s="64"/>
      <c r="S590" s="67"/>
      <c r="T590" s="46"/>
      <c r="U590" s="106">
        <f>IF(EXACT(O590,Y590),M590,M590*(1-'Расчет ПРЕДЗАКАЗ'!$D$10))</f>
        <v>0</v>
      </c>
      <c r="V590" s="106">
        <f t="shared" si="249"/>
        <v>0</v>
      </c>
      <c r="W590" s="106" t="e">
        <f>IF(EXACT(O590,Y590),M590,M590*(1-#REF!))</f>
        <v>#REF!</v>
      </c>
      <c r="X590" s="106" t="e">
        <f t="shared" si="250"/>
        <v>#REF!</v>
      </c>
      <c r="Y590" s="107" t="s">
        <v>72</v>
      </c>
      <c r="Z590" s="103">
        <f t="shared" si="246"/>
        <v>0</v>
      </c>
      <c r="AA590" s="103">
        <f t="shared" si="247"/>
        <v>0</v>
      </c>
      <c r="AB590" s="128" t="str">
        <f t="shared" si="251"/>
        <v/>
      </c>
      <c r="AC590" s="128" t="e">
        <f t="shared" si="252"/>
        <v>#REF!</v>
      </c>
    </row>
    <row r="591" spans="1:29" ht="50.1" customHeight="1">
      <c r="A591" s="169"/>
      <c r="B591" s="169"/>
      <c r="C591" s="172"/>
      <c r="D591" s="172"/>
      <c r="E591" s="131"/>
      <c r="F591" s="175"/>
      <c r="G591" s="178"/>
      <c r="H591" s="189"/>
      <c r="I591" s="163"/>
      <c r="J591" s="166"/>
      <c r="K591" s="62"/>
      <c r="L591" s="63"/>
      <c r="M591" s="63"/>
      <c r="N591" s="142"/>
      <c r="O591" s="127"/>
      <c r="P591" s="100"/>
      <c r="Q591" s="63">
        <f t="shared" si="248"/>
        <v>0</v>
      </c>
      <c r="R591" s="64"/>
      <c r="S591" s="67"/>
      <c r="T591" s="46"/>
      <c r="U591" s="106">
        <f>IF(EXACT(O591,Y591),M591,M591*(1-'Расчет ПРЕДЗАКАЗ'!$D$10))</f>
        <v>0</v>
      </c>
      <c r="V591" s="106">
        <f t="shared" si="249"/>
        <v>0</v>
      </c>
      <c r="W591" s="106" t="e">
        <f>IF(EXACT(O591,Y591),M591,M591*(1-#REF!))</f>
        <v>#REF!</v>
      </c>
      <c r="X591" s="106" t="e">
        <f t="shared" si="250"/>
        <v>#REF!</v>
      </c>
      <c r="Y591" s="107" t="s">
        <v>72</v>
      </c>
      <c r="Z591" s="103">
        <f t="shared" si="246"/>
        <v>0</v>
      </c>
      <c r="AA591" s="103">
        <f t="shared" si="247"/>
        <v>0</v>
      </c>
      <c r="AB591" s="128" t="str">
        <f t="shared" si="251"/>
        <v/>
      </c>
      <c r="AC591" s="128" t="e">
        <f t="shared" si="252"/>
        <v>#REF!</v>
      </c>
    </row>
    <row r="592" spans="1:29" ht="50.1" customHeight="1">
      <c r="A592" s="169"/>
      <c r="B592" s="169"/>
      <c r="C592" s="172"/>
      <c r="D592" s="172"/>
      <c r="E592" s="131"/>
      <c r="F592" s="175"/>
      <c r="G592" s="178"/>
      <c r="H592" s="189"/>
      <c r="I592" s="163"/>
      <c r="J592" s="166"/>
      <c r="K592" s="62"/>
      <c r="L592" s="63"/>
      <c r="M592" s="63"/>
      <c r="N592" s="142"/>
      <c r="O592" s="127"/>
      <c r="P592" s="100"/>
      <c r="Q592" s="63">
        <f t="shared" si="248"/>
        <v>0</v>
      </c>
      <c r="R592" s="64"/>
      <c r="S592" s="67"/>
      <c r="T592" s="46"/>
      <c r="U592" s="106">
        <f>IF(EXACT(O592,Y592),M592,M592*(1-'Расчет ПРЕДЗАКАЗ'!$D$10))</f>
        <v>0</v>
      </c>
      <c r="V592" s="106">
        <f t="shared" si="249"/>
        <v>0</v>
      </c>
      <c r="W592" s="106" t="e">
        <f>IF(EXACT(O592,Y592),M592,M592*(1-#REF!))</f>
        <v>#REF!</v>
      </c>
      <c r="X592" s="106" t="e">
        <f t="shared" si="250"/>
        <v>#REF!</v>
      </c>
      <c r="Y592" s="107" t="s">
        <v>72</v>
      </c>
      <c r="Z592" s="103">
        <f t="shared" si="246"/>
        <v>0</v>
      </c>
      <c r="AA592" s="103">
        <f t="shared" si="247"/>
        <v>0</v>
      </c>
      <c r="AB592" s="128" t="str">
        <f t="shared" si="251"/>
        <v/>
      </c>
      <c r="AC592" s="128" t="e">
        <f t="shared" si="252"/>
        <v>#REF!</v>
      </c>
    </row>
    <row r="593" spans="1:29" ht="50.1" customHeight="1">
      <c r="A593" s="169"/>
      <c r="B593" s="169"/>
      <c r="C593" s="172"/>
      <c r="D593" s="172"/>
      <c r="E593" s="131"/>
      <c r="F593" s="175"/>
      <c r="G593" s="178"/>
      <c r="H593" s="189"/>
      <c r="I593" s="163"/>
      <c r="J593" s="166"/>
      <c r="K593" s="62"/>
      <c r="L593" s="63"/>
      <c r="M593" s="63"/>
      <c r="N593" s="121"/>
      <c r="O593" s="127"/>
      <c r="P593" s="100"/>
      <c r="Q593" s="63">
        <f t="shared" si="248"/>
        <v>0</v>
      </c>
      <c r="R593" s="65"/>
      <c r="S593" s="67"/>
      <c r="T593" s="40"/>
      <c r="U593" s="106">
        <f>IF(EXACT(O593,Y593),M593,M593*(1-'Расчет ПРЕДЗАКАЗ'!$D$10))</f>
        <v>0</v>
      </c>
      <c r="V593" s="106">
        <f t="shared" si="249"/>
        <v>0</v>
      </c>
      <c r="W593" s="106" t="e">
        <f>IF(EXACT(O593,Y593),M593,M593*(1-#REF!))</f>
        <v>#REF!</v>
      </c>
      <c r="X593" s="106" t="e">
        <f t="shared" si="250"/>
        <v>#REF!</v>
      </c>
      <c r="Y593" s="107" t="s">
        <v>72</v>
      </c>
      <c r="Z593" s="103">
        <f t="shared" si="246"/>
        <v>0</v>
      </c>
      <c r="AA593" s="103">
        <f t="shared" si="247"/>
        <v>0</v>
      </c>
      <c r="AB593" s="128" t="str">
        <f t="shared" si="251"/>
        <v/>
      </c>
      <c r="AC593" s="128" t="e">
        <f t="shared" si="252"/>
        <v>#REF!</v>
      </c>
    </row>
    <row r="594" spans="1:29" ht="50.1" customHeight="1">
      <c r="A594" s="169"/>
      <c r="B594" s="169"/>
      <c r="C594" s="172"/>
      <c r="D594" s="172"/>
      <c r="E594" s="131"/>
      <c r="F594" s="175"/>
      <c r="G594" s="178"/>
      <c r="H594" s="189"/>
      <c r="I594" s="163"/>
      <c r="J594" s="166"/>
      <c r="K594" s="62"/>
      <c r="L594" s="63"/>
      <c r="M594" s="63"/>
      <c r="N594" s="121"/>
      <c r="O594" s="127"/>
      <c r="P594" s="100"/>
      <c r="Q594" s="63">
        <f t="shared" si="248"/>
        <v>0</v>
      </c>
      <c r="R594" s="65"/>
      <c r="S594" s="67"/>
      <c r="T594" s="40"/>
      <c r="U594" s="106">
        <f>IF(EXACT(O594,Y594),M594,M594*(1-'Расчет ПРЕДЗАКАЗ'!$D$10))</f>
        <v>0</v>
      </c>
      <c r="V594" s="106">
        <f t="shared" si="249"/>
        <v>0</v>
      </c>
      <c r="W594" s="106" t="e">
        <f>IF(EXACT(O594,Y594),M594,M594*(1-#REF!))</f>
        <v>#REF!</v>
      </c>
      <c r="X594" s="106" t="e">
        <f t="shared" si="250"/>
        <v>#REF!</v>
      </c>
      <c r="Y594" s="107" t="s">
        <v>72</v>
      </c>
      <c r="Z594" s="103">
        <f t="shared" si="246"/>
        <v>0</v>
      </c>
      <c r="AA594" s="103">
        <f t="shared" si="247"/>
        <v>0</v>
      </c>
      <c r="AB594" s="128" t="str">
        <f t="shared" si="251"/>
        <v/>
      </c>
      <c r="AC594" s="128" t="e">
        <f t="shared" si="252"/>
        <v>#REF!</v>
      </c>
    </row>
    <row r="595" spans="1:29" ht="50.1" customHeight="1">
      <c r="A595" s="169"/>
      <c r="B595" s="169"/>
      <c r="C595" s="172"/>
      <c r="D595" s="172"/>
      <c r="E595" s="131"/>
      <c r="F595" s="175"/>
      <c r="G595" s="178"/>
      <c r="H595" s="189"/>
      <c r="I595" s="163"/>
      <c r="J595" s="166"/>
      <c r="K595" s="62"/>
      <c r="L595" s="63"/>
      <c r="M595" s="63"/>
      <c r="N595" s="121"/>
      <c r="O595" s="127"/>
      <c r="P595" s="100"/>
      <c r="Q595" s="63">
        <f t="shared" si="248"/>
        <v>0</v>
      </c>
      <c r="R595" s="65"/>
      <c r="S595" s="67"/>
      <c r="T595" s="40"/>
      <c r="U595" s="106">
        <f>IF(EXACT(O595,Y595),M595,M595*(1-'Расчет ПРЕДЗАКАЗ'!$D$10))</f>
        <v>0</v>
      </c>
      <c r="V595" s="106">
        <f t="shared" si="249"/>
        <v>0</v>
      </c>
      <c r="W595" s="106" t="e">
        <f>IF(EXACT(O595,Y595),M595,M595*(1-#REF!))</f>
        <v>#REF!</v>
      </c>
      <c r="X595" s="106" t="e">
        <f t="shared" si="250"/>
        <v>#REF!</v>
      </c>
      <c r="Y595" s="107" t="s">
        <v>72</v>
      </c>
      <c r="Z595" s="103">
        <f t="shared" si="246"/>
        <v>0</v>
      </c>
      <c r="AA595" s="103">
        <f t="shared" si="247"/>
        <v>0</v>
      </c>
      <c r="AB595" s="128" t="str">
        <f t="shared" si="251"/>
        <v/>
      </c>
      <c r="AC595" s="128" t="e">
        <f t="shared" si="252"/>
        <v>#REF!</v>
      </c>
    </row>
    <row r="596" spans="1:29" ht="50.1" customHeight="1">
      <c r="A596" s="169"/>
      <c r="B596" s="169"/>
      <c r="C596" s="172"/>
      <c r="D596" s="172"/>
      <c r="E596" s="131"/>
      <c r="F596" s="175"/>
      <c r="G596" s="178"/>
      <c r="H596" s="189"/>
      <c r="I596" s="163"/>
      <c r="J596" s="166"/>
      <c r="K596" s="62"/>
      <c r="L596" s="63"/>
      <c r="M596" s="63"/>
      <c r="N596" s="121"/>
      <c r="O596" s="127"/>
      <c r="P596" s="100"/>
      <c r="Q596" s="63">
        <f t="shared" si="248"/>
        <v>0</v>
      </c>
      <c r="R596" s="65"/>
      <c r="S596" s="67"/>
      <c r="T596" s="40"/>
      <c r="U596" s="106">
        <f>IF(EXACT(O596,Y596),M596,M596*(1-'Расчет ПРЕДЗАКАЗ'!$D$10))</f>
        <v>0</v>
      </c>
      <c r="V596" s="106">
        <f t="shared" si="249"/>
        <v>0</v>
      </c>
      <c r="W596" s="106" t="e">
        <f>IF(EXACT(O596,Y596),M596,M596*(1-#REF!))</f>
        <v>#REF!</v>
      </c>
      <c r="X596" s="106" t="e">
        <f t="shared" si="250"/>
        <v>#REF!</v>
      </c>
      <c r="Y596" s="107" t="s">
        <v>72</v>
      </c>
      <c r="Z596" s="103">
        <f t="shared" si="246"/>
        <v>0</v>
      </c>
      <c r="AA596" s="103">
        <f t="shared" si="247"/>
        <v>0</v>
      </c>
      <c r="AB596" s="128" t="str">
        <f t="shared" si="251"/>
        <v/>
      </c>
      <c r="AC596" s="128" t="e">
        <f t="shared" si="252"/>
        <v>#REF!</v>
      </c>
    </row>
    <row r="597" spans="1:29" ht="50.1" customHeight="1">
      <c r="A597" s="169"/>
      <c r="B597" s="169"/>
      <c r="C597" s="172"/>
      <c r="D597" s="172"/>
      <c r="E597" s="131"/>
      <c r="F597" s="175"/>
      <c r="G597" s="178"/>
      <c r="H597" s="189"/>
      <c r="I597" s="163"/>
      <c r="J597" s="166"/>
      <c r="K597" s="62"/>
      <c r="L597" s="63"/>
      <c r="M597" s="63"/>
      <c r="N597" s="121"/>
      <c r="O597" s="127"/>
      <c r="P597" s="100"/>
      <c r="Q597" s="63">
        <f t="shared" si="248"/>
        <v>0</v>
      </c>
      <c r="R597" s="65"/>
      <c r="S597" s="67"/>
      <c r="T597" s="40"/>
      <c r="U597" s="106">
        <f>IF(EXACT(O597,Y597),M597,M597*(1-'Расчет ПРЕДЗАКАЗ'!$D$10))</f>
        <v>0</v>
      </c>
      <c r="V597" s="106">
        <f t="shared" si="249"/>
        <v>0</v>
      </c>
      <c r="W597" s="106" t="e">
        <f>IF(EXACT(O597,Y597),M597,M597*(1-#REF!))</f>
        <v>#REF!</v>
      </c>
      <c r="X597" s="106" t="e">
        <f t="shared" si="250"/>
        <v>#REF!</v>
      </c>
      <c r="Y597" s="107" t="s">
        <v>72</v>
      </c>
      <c r="Z597" s="103">
        <f t="shared" si="246"/>
        <v>0</v>
      </c>
      <c r="AA597" s="103">
        <f t="shared" si="247"/>
        <v>0</v>
      </c>
      <c r="AB597" s="128" t="str">
        <f t="shared" si="251"/>
        <v/>
      </c>
      <c r="AC597" s="128" t="e">
        <f t="shared" si="252"/>
        <v>#REF!</v>
      </c>
    </row>
    <row r="598" spans="1:29" ht="50.1" customHeight="1">
      <c r="A598" s="170"/>
      <c r="B598" s="170"/>
      <c r="C598" s="173"/>
      <c r="D598" s="173"/>
      <c r="E598" s="132"/>
      <c r="F598" s="176"/>
      <c r="G598" s="179"/>
      <c r="H598" s="190"/>
      <c r="I598" s="164"/>
      <c r="J598" s="167"/>
      <c r="K598" s="62"/>
      <c r="L598" s="63"/>
      <c r="M598" s="63"/>
      <c r="N598" s="121"/>
      <c r="O598" s="127"/>
      <c r="P598" s="100"/>
      <c r="Q598" s="63">
        <f t="shared" si="248"/>
        <v>0</v>
      </c>
      <c r="R598" s="65"/>
      <c r="S598" s="64"/>
      <c r="T598" s="40"/>
      <c r="U598" s="106">
        <f>IF(EXACT(O598,Y598),M598,M598*(1-'Расчет ПРЕДЗАКАЗ'!$D$10))</f>
        <v>0</v>
      </c>
      <c r="V598" s="106">
        <f t="shared" si="249"/>
        <v>0</v>
      </c>
      <c r="W598" s="106" t="e">
        <f>IF(EXACT(O598,Y598),M598,M598*(1-#REF!))</f>
        <v>#REF!</v>
      </c>
      <c r="X598" s="106" t="e">
        <f t="shared" si="250"/>
        <v>#REF!</v>
      </c>
      <c r="Y598" s="107" t="s">
        <v>72</v>
      </c>
      <c r="Z598" s="103">
        <f t="shared" si="246"/>
        <v>0</v>
      </c>
      <c r="AA598" s="103">
        <f t="shared" si="247"/>
        <v>0</v>
      </c>
      <c r="AB598" s="128" t="str">
        <f t="shared" si="251"/>
        <v/>
      </c>
      <c r="AC598" s="128" t="e">
        <f t="shared" si="252"/>
        <v>#REF!</v>
      </c>
    </row>
    <row r="599" spans="1:29" ht="11.25" customHeight="1" thickBot="1"/>
    <row r="600" spans="1:29" ht="50.1" customHeight="1">
      <c r="A600" s="168">
        <v>89</v>
      </c>
      <c r="B600" s="168" t="s">
        <v>931</v>
      </c>
      <c r="C600" s="171" t="s">
        <v>932</v>
      </c>
      <c r="D600" s="171" t="s">
        <v>77</v>
      </c>
      <c r="E600" s="131"/>
      <c r="F600" s="193" t="s">
        <v>919</v>
      </c>
      <c r="G600" s="177" t="s">
        <v>933</v>
      </c>
      <c r="H600" s="162" t="s">
        <v>934</v>
      </c>
      <c r="I600" s="194" t="s">
        <v>935</v>
      </c>
      <c r="J600" s="165" t="s">
        <v>19</v>
      </c>
      <c r="K600" s="62" t="s">
        <v>461</v>
      </c>
      <c r="L600" s="63">
        <v>6550</v>
      </c>
      <c r="M600" s="63">
        <v>4090</v>
      </c>
      <c r="N600" s="142" t="s">
        <v>936</v>
      </c>
      <c r="O600" s="127"/>
      <c r="P600" s="100"/>
      <c r="Q600" s="63">
        <f>P600*M600</f>
        <v>0</v>
      </c>
      <c r="R600" s="64"/>
      <c r="S600" s="67">
        <v>10</v>
      </c>
      <c r="T600" s="46"/>
      <c r="U600" s="106">
        <f>IF(EXACT(O600,Y600),M600,M600*(1-'Расчет ПРЕДЗАКАЗ'!$D$10))</f>
        <v>4008.2</v>
      </c>
      <c r="V600" s="106">
        <f>P600*U600</f>
        <v>0</v>
      </c>
      <c r="W600" s="106" t="e">
        <f>IF(EXACT(O600,Y600),M600,M600*(1-#REF!))</f>
        <v>#REF!</v>
      </c>
      <c r="X600" s="106" t="e">
        <f>P600*W600</f>
        <v>#REF!</v>
      </c>
      <c r="Y600" s="107" t="s">
        <v>72</v>
      </c>
      <c r="Z600" s="103">
        <f t="shared" ref="Z600:Z614" si="253">IF(EXACT(O600,Y600),Q600,0)</f>
        <v>0</v>
      </c>
      <c r="AA600" s="103">
        <f t="shared" ref="AA600:AA614" si="254">IF(Z600=0,Q600,0)</f>
        <v>0</v>
      </c>
      <c r="AB600" s="128">
        <f>IF(U600=0,"",L600/U600-1)</f>
        <v>0.63414999251534354</v>
      </c>
      <c r="AC600" s="128" t="e">
        <f>IF(W600=0,"",L600/W600-1)</f>
        <v>#REF!</v>
      </c>
    </row>
    <row r="601" spans="1:29" ht="50.1" customHeight="1">
      <c r="A601" s="169"/>
      <c r="B601" s="169"/>
      <c r="C601" s="172"/>
      <c r="D601" s="172"/>
      <c r="E601" s="131"/>
      <c r="F601" s="175"/>
      <c r="G601" s="178"/>
      <c r="H601" s="189"/>
      <c r="I601" s="163"/>
      <c r="J601" s="166"/>
      <c r="K601" s="62" t="s">
        <v>463</v>
      </c>
      <c r="L601" s="63">
        <v>6550</v>
      </c>
      <c r="M601" s="63">
        <v>4090</v>
      </c>
      <c r="N601" s="142" t="s">
        <v>937</v>
      </c>
      <c r="O601" s="127"/>
      <c r="P601" s="100"/>
      <c r="Q601" s="63">
        <f t="shared" ref="Q601:Q614" si="255">P601*M601</f>
        <v>0</v>
      </c>
      <c r="R601" s="64"/>
      <c r="S601" s="67">
        <v>38</v>
      </c>
      <c r="T601" s="46"/>
      <c r="U601" s="106">
        <f>IF(EXACT(O601,Y601),M601,M601*(1-'Расчет ПРЕДЗАКАЗ'!$D$10))</f>
        <v>4008.2</v>
      </c>
      <c r="V601" s="106">
        <f t="shared" ref="V601:V614" si="256">P601*U601</f>
        <v>0</v>
      </c>
      <c r="W601" s="106" t="e">
        <f>IF(EXACT(O601,Y601),M601,M601*(1-#REF!))</f>
        <v>#REF!</v>
      </c>
      <c r="X601" s="106" t="e">
        <f t="shared" ref="X601:X614" si="257">P601*W601</f>
        <v>#REF!</v>
      </c>
      <c r="Y601" s="107" t="s">
        <v>72</v>
      </c>
      <c r="Z601" s="103">
        <f t="shared" si="253"/>
        <v>0</v>
      </c>
      <c r="AA601" s="103">
        <f t="shared" si="254"/>
        <v>0</v>
      </c>
      <c r="AB601" s="128">
        <f t="shared" ref="AB601:AB614" si="258">IF(U601=0,"",L601/U601-1)</f>
        <v>0.63414999251534354</v>
      </c>
      <c r="AC601" s="128" t="e">
        <f t="shared" ref="AC601:AC614" si="259">IF(W601=0,"",L601/W601-1)</f>
        <v>#REF!</v>
      </c>
    </row>
    <row r="602" spans="1:29" ht="50.1" customHeight="1">
      <c r="A602" s="169"/>
      <c r="B602" s="169"/>
      <c r="C602" s="172"/>
      <c r="D602" s="172"/>
      <c r="E602" s="131"/>
      <c r="F602" s="175"/>
      <c r="G602" s="178"/>
      <c r="H602" s="189"/>
      <c r="I602" s="163"/>
      <c r="J602" s="166"/>
      <c r="K602" s="62" t="s">
        <v>465</v>
      </c>
      <c r="L602" s="63">
        <v>6550</v>
      </c>
      <c r="M602" s="63">
        <v>4090</v>
      </c>
      <c r="N602" s="142" t="s">
        <v>938</v>
      </c>
      <c r="O602" s="127"/>
      <c r="P602" s="100"/>
      <c r="Q602" s="63">
        <f t="shared" si="255"/>
        <v>0</v>
      </c>
      <c r="R602" s="64"/>
      <c r="S602" s="67">
        <v>94</v>
      </c>
      <c r="T602" s="46"/>
      <c r="U602" s="106">
        <f>IF(EXACT(O602,Y602),M602,M602*(1-'Расчет ПРЕДЗАКАЗ'!$D$10))</f>
        <v>4008.2</v>
      </c>
      <c r="V602" s="106">
        <f t="shared" si="256"/>
        <v>0</v>
      </c>
      <c r="W602" s="106" t="e">
        <f>IF(EXACT(O602,Y602),M602,M602*(1-#REF!))</f>
        <v>#REF!</v>
      </c>
      <c r="X602" s="106" t="e">
        <f t="shared" si="257"/>
        <v>#REF!</v>
      </c>
      <c r="Y602" s="107" t="s">
        <v>72</v>
      </c>
      <c r="Z602" s="103">
        <f t="shared" si="253"/>
        <v>0</v>
      </c>
      <c r="AA602" s="103">
        <f t="shared" si="254"/>
        <v>0</v>
      </c>
      <c r="AB602" s="128">
        <f t="shared" si="258"/>
        <v>0.63414999251534354</v>
      </c>
      <c r="AC602" s="128" t="e">
        <f t="shared" si="259"/>
        <v>#REF!</v>
      </c>
    </row>
    <row r="603" spans="1:29" ht="50.1" customHeight="1">
      <c r="A603" s="169"/>
      <c r="B603" s="169"/>
      <c r="C603" s="172"/>
      <c r="D603" s="172"/>
      <c r="E603" s="131"/>
      <c r="F603" s="175"/>
      <c r="G603" s="178"/>
      <c r="H603" s="189"/>
      <c r="I603" s="163"/>
      <c r="J603" s="166"/>
      <c r="K603" s="62" t="s">
        <v>467</v>
      </c>
      <c r="L603" s="63">
        <v>6550</v>
      </c>
      <c r="M603" s="63">
        <v>4090</v>
      </c>
      <c r="N603" s="142" t="s">
        <v>939</v>
      </c>
      <c r="O603" s="127"/>
      <c r="P603" s="100"/>
      <c r="Q603" s="63">
        <f t="shared" si="255"/>
        <v>0</v>
      </c>
      <c r="R603" s="64"/>
      <c r="S603" s="67">
        <v>72</v>
      </c>
      <c r="T603" s="46"/>
      <c r="U603" s="106">
        <f>IF(EXACT(O603,Y603),M603,M603*(1-'Расчет ПРЕДЗАКАЗ'!$D$10))</f>
        <v>4008.2</v>
      </c>
      <c r="V603" s="106">
        <f t="shared" si="256"/>
        <v>0</v>
      </c>
      <c r="W603" s="106" t="e">
        <f>IF(EXACT(O603,Y603),M603,M603*(1-#REF!))</f>
        <v>#REF!</v>
      </c>
      <c r="X603" s="106" t="e">
        <f t="shared" si="257"/>
        <v>#REF!</v>
      </c>
      <c r="Y603" s="107" t="s">
        <v>72</v>
      </c>
      <c r="Z603" s="103">
        <f t="shared" si="253"/>
        <v>0</v>
      </c>
      <c r="AA603" s="103">
        <f t="shared" si="254"/>
        <v>0</v>
      </c>
      <c r="AB603" s="128">
        <f t="shared" si="258"/>
        <v>0.63414999251534354</v>
      </c>
      <c r="AC603" s="128" t="e">
        <f t="shared" si="259"/>
        <v>#REF!</v>
      </c>
    </row>
    <row r="604" spans="1:29" ht="50.1" customHeight="1">
      <c r="A604" s="169"/>
      <c r="B604" s="169"/>
      <c r="C604" s="172"/>
      <c r="D604" s="172"/>
      <c r="E604" s="131"/>
      <c r="F604" s="175"/>
      <c r="G604" s="178"/>
      <c r="H604" s="189"/>
      <c r="I604" s="163"/>
      <c r="J604" s="166"/>
      <c r="K604" s="62" t="s">
        <v>471</v>
      </c>
      <c r="L604" s="63">
        <v>6550</v>
      </c>
      <c r="M604" s="63">
        <v>4090</v>
      </c>
      <c r="N604" s="142" t="s">
        <v>940</v>
      </c>
      <c r="O604" s="127"/>
      <c r="P604" s="100"/>
      <c r="Q604" s="63">
        <f t="shared" si="255"/>
        <v>0</v>
      </c>
      <c r="R604" s="64"/>
      <c r="S604" s="67">
        <v>1</v>
      </c>
      <c r="T604" s="46"/>
      <c r="U604" s="106">
        <f>IF(EXACT(O604,Y604),M604,M604*(1-'Расчет ПРЕДЗАКАЗ'!$D$10))</f>
        <v>4008.2</v>
      </c>
      <c r="V604" s="106">
        <f t="shared" si="256"/>
        <v>0</v>
      </c>
      <c r="W604" s="106" t="e">
        <f>IF(EXACT(O604,Y604),M604,M604*(1-#REF!))</f>
        <v>#REF!</v>
      </c>
      <c r="X604" s="106" t="e">
        <f t="shared" si="257"/>
        <v>#REF!</v>
      </c>
      <c r="Y604" s="107" t="s">
        <v>72</v>
      </c>
      <c r="Z604" s="103">
        <f t="shared" si="253"/>
        <v>0</v>
      </c>
      <c r="AA604" s="103">
        <f t="shared" si="254"/>
        <v>0</v>
      </c>
      <c r="AB604" s="128">
        <f t="shared" si="258"/>
        <v>0.63414999251534354</v>
      </c>
      <c r="AC604" s="128" t="e">
        <f t="shared" si="259"/>
        <v>#REF!</v>
      </c>
    </row>
    <row r="605" spans="1:29" ht="50.1" customHeight="1">
      <c r="A605" s="169"/>
      <c r="B605" s="169"/>
      <c r="C605" s="172"/>
      <c r="D605" s="172"/>
      <c r="E605" s="131"/>
      <c r="F605" s="175"/>
      <c r="G605" s="178"/>
      <c r="H605" s="189"/>
      <c r="I605" s="163"/>
      <c r="J605" s="166"/>
      <c r="K605" s="62"/>
      <c r="L605" s="63"/>
      <c r="M605" s="63"/>
      <c r="N605" s="142"/>
      <c r="O605" s="127"/>
      <c r="P605" s="100"/>
      <c r="Q605" s="63">
        <f t="shared" si="255"/>
        <v>0</v>
      </c>
      <c r="R605" s="64"/>
      <c r="S605" s="67"/>
      <c r="T605" s="46"/>
      <c r="U605" s="106">
        <f>IF(EXACT(O605,Y605),M605,M605*(1-'Расчет ПРЕДЗАКАЗ'!$D$10))</f>
        <v>0</v>
      </c>
      <c r="V605" s="106">
        <f t="shared" si="256"/>
        <v>0</v>
      </c>
      <c r="W605" s="106" t="e">
        <f>IF(EXACT(O605,Y605),M605,M605*(1-#REF!))</f>
        <v>#REF!</v>
      </c>
      <c r="X605" s="106" t="e">
        <f t="shared" si="257"/>
        <v>#REF!</v>
      </c>
      <c r="Y605" s="107" t="s">
        <v>72</v>
      </c>
      <c r="Z605" s="103">
        <f t="shared" si="253"/>
        <v>0</v>
      </c>
      <c r="AA605" s="103">
        <f t="shared" si="254"/>
        <v>0</v>
      </c>
      <c r="AB605" s="128" t="str">
        <f t="shared" si="258"/>
        <v/>
      </c>
      <c r="AC605" s="128" t="e">
        <f t="shared" si="259"/>
        <v>#REF!</v>
      </c>
    </row>
    <row r="606" spans="1:29" ht="50.1" customHeight="1">
      <c r="A606" s="169"/>
      <c r="B606" s="169"/>
      <c r="C606" s="172"/>
      <c r="D606" s="172"/>
      <c r="E606" s="131"/>
      <c r="F606" s="175"/>
      <c r="G606" s="178"/>
      <c r="H606" s="189"/>
      <c r="I606" s="163"/>
      <c r="J606" s="166"/>
      <c r="K606" s="62"/>
      <c r="L606" s="63"/>
      <c r="M606" s="63"/>
      <c r="N606" s="142"/>
      <c r="O606" s="127"/>
      <c r="P606" s="100"/>
      <c r="Q606" s="63">
        <f t="shared" si="255"/>
        <v>0</v>
      </c>
      <c r="R606" s="64"/>
      <c r="S606" s="67"/>
      <c r="T606" s="46"/>
      <c r="U606" s="106">
        <f>IF(EXACT(O606,Y606),M606,M606*(1-'Расчет ПРЕДЗАКАЗ'!$D$10))</f>
        <v>0</v>
      </c>
      <c r="V606" s="106">
        <f t="shared" si="256"/>
        <v>0</v>
      </c>
      <c r="W606" s="106" t="e">
        <f>IF(EXACT(O606,Y606),M606,M606*(1-#REF!))</f>
        <v>#REF!</v>
      </c>
      <c r="X606" s="106" t="e">
        <f t="shared" si="257"/>
        <v>#REF!</v>
      </c>
      <c r="Y606" s="107" t="s">
        <v>72</v>
      </c>
      <c r="Z606" s="103">
        <f t="shared" si="253"/>
        <v>0</v>
      </c>
      <c r="AA606" s="103">
        <f t="shared" si="254"/>
        <v>0</v>
      </c>
      <c r="AB606" s="128" t="str">
        <f t="shared" si="258"/>
        <v/>
      </c>
      <c r="AC606" s="128" t="e">
        <f t="shared" si="259"/>
        <v>#REF!</v>
      </c>
    </row>
    <row r="607" spans="1:29" ht="50.1" customHeight="1">
      <c r="A607" s="169"/>
      <c r="B607" s="169"/>
      <c r="C607" s="172"/>
      <c r="D607" s="172"/>
      <c r="E607" s="131"/>
      <c r="F607" s="175"/>
      <c r="G607" s="178"/>
      <c r="H607" s="189"/>
      <c r="I607" s="163"/>
      <c r="J607" s="166"/>
      <c r="K607" s="62"/>
      <c r="L607" s="63"/>
      <c r="M607" s="63"/>
      <c r="N607" s="142"/>
      <c r="O607" s="127"/>
      <c r="P607" s="100"/>
      <c r="Q607" s="63">
        <f t="shared" si="255"/>
        <v>0</v>
      </c>
      <c r="R607" s="64"/>
      <c r="S607" s="67"/>
      <c r="T607" s="46"/>
      <c r="U607" s="106">
        <f>IF(EXACT(O607,Y607),M607,M607*(1-'Расчет ПРЕДЗАКАЗ'!$D$10))</f>
        <v>0</v>
      </c>
      <c r="V607" s="106">
        <f t="shared" si="256"/>
        <v>0</v>
      </c>
      <c r="W607" s="106" t="e">
        <f>IF(EXACT(O607,Y607),M607,M607*(1-#REF!))</f>
        <v>#REF!</v>
      </c>
      <c r="X607" s="106" t="e">
        <f t="shared" si="257"/>
        <v>#REF!</v>
      </c>
      <c r="Y607" s="107" t="s">
        <v>72</v>
      </c>
      <c r="Z607" s="103">
        <f t="shared" si="253"/>
        <v>0</v>
      </c>
      <c r="AA607" s="103">
        <f t="shared" si="254"/>
        <v>0</v>
      </c>
      <c r="AB607" s="128" t="str">
        <f t="shared" si="258"/>
        <v/>
      </c>
      <c r="AC607" s="128" t="e">
        <f t="shared" si="259"/>
        <v>#REF!</v>
      </c>
    </row>
    <row r="608" spans="1:29" ht="50.1" customHeight="1">
      <c r="A608" s="169"/>
      <c r="B608" s="169"/>
      <c r="C608" s="172"/>
      <c r="D608" s="172"/>
      <c r="E608" s="131"/>
      <c r="F608" s="175"/>
      <c r="G608" s="178"/>
      <c r="H608" s="189"/>
      <c r="I608" s="163"/>
      <c r="J608" s="166"/>
      <c r="K608" s="62"/>
      <c r="L608" s="63"/>
      <c r="M608" s="63"/>
      <c r="N608" s="142"/>
      <c r="O608" s="127"/>
      <c r="P608" s="100"/>
      <c r="Q608" s="63">
        <f t="shared" si="255"/>
        <v>0</v>
      </c>
      <c r="R608" s="64"/>
      <c r="S608" s="67"/>
      <c r="T608" s="46"/>
      <c r="U608" s="106">
        <f>IF(EXACT(O608,Y608),M608,M608*(1-'Расчет ПРЕДЗАКАЗ'!$D$10))</f>
        <v>0</v>
      </c>
      <c r="V608" s="106">
        <f t="shared" si="256"/>
        <v>0</v>
      </c>
      <c r="W608" s="106" t="e">
        <f>IF(EXACT(O608,Y608),M608,M608*(1-#REF!))</f>
        <v>#REF!</v>
      </c>
      <c r="X608" s="106" t="e">
        <f t="shared" si="257"/>
        <v>#REF!</v>
      </c>
      <c r="Y608" s="107" t="s">
        <v>72</v>
      </c>
      <c r="Z608" s="103">
        <f t="shared" si="253"/>
        <v>0</v>
      </c>
      <c r="AA608" s="103">
        <f t="shared" si="254"/>
        <v>0</v>
      </c>
      <c r="AB608" s="128" t="str">
        <f t="shared" si="258"/>
        <v/>
      </c>
      <c r="AC608" s="128" t="e">
        <f t="shared" si="259"/>
        <v>#REF!</v>
      </c>
    </row>
    <row r="609" spans="1:29" ht="50.1" customHeight="1">
      <c r="A609" s="169"/>
      <c r="B609" s="169"/>
      <c r="C609" s="172"/>
      <c r="D609" s="172"/>
      <c r="E609" s="131"/>
      <c r="F609" s="175"/>
      <c r="G609" s="178"/>
      <c r="H609" s="189"/>
      <c r="I609" s="163"/>
      <c r="J609" s="166"/>
      <c r="K609" s="62"/>
      <c r="L609" s="63"/>
      <c r="M609" s="63"/>
      <c r="N609" s="121"/>
      <c r="O609" s="127"/>
      <c r="P609" s="100"/>
      <c r="Q609" s="63">
        <f t="shared" si="255"/>
        <v>0</v>
      </c>
      <c r="R609" s="65"/>
      <c r="S609" s="67"/>
      <c r="T609" s="40"/>
      <c r="U609" s="106">
        <f>IF(EXACT(O609,Y609),M609,M609*(1-'Расчет ПРЕДЗАКАЗ'!$D$10))</f>
        <v>0</v>
      </c>
      <c r="V609" s="106">
        <f t="shared" si="256"/>
        <v>0</v>
      </c>
      <c r="W609" s="106" t="e">
        <f>IF(EXACT(O609,Y609),M609,M609*(1-#REF!))</f>
        <v>#REF!</v>
      </c>
      <c r="X609" s="106" t="e">
        <f t="shared" si="257"/>
        <v>#REF!</v>
      </c>
      <c r="Y609" s="107" t="s">
        <v>72</v>
      </c>
      <c r="Z609" s="103">
        <f t="shared" si="253"/>
        <v>0</v>
      </c>
      <c r="AA609" s="103">
        <f t="shared" si="254"/>
        <v>0</v>
      </c>
      <c r="AB609" s="128" t="str">
        <f t="shared" si="258"/>
        <v/>
      </c>
      <c r="AC609" s="128" t="e">
        <f t="shared" si="259"/>
        <v>#REF!</v>
      </c>
    </row>
    <row r="610" spans="1:29" ht="50.1" customHeight="1">
      <c r="A610" s="169"/>
      <c r="B610" s="169"/>
      <c r="C610" s="172"/>
      <c r="D610" s="172"/>
      <c r="E610" s="131"/>
      <c r="F610" s="175"/>
      <c r="G610" s="178"/>
      <c r="H610" s="189"/>
      <c r="I610" s="163"/>
      <c r="J610" s="166"/>
      <c r="K610" s="62"/>
      <c r="L610" s="63"/>
      <c r="M610" s="63"/>
      <c r="N610" s="121"/>
      <c r="O610" s="127"/>
      <c r="P610" s="100"/>
      <c r="Q610" s="63">
        <f t="shared" si="255"/>
        <v>0</v>
      </c>
      <c r="R610" s="65"/>
      <c r="S610" s="67"/>
      <c r="T610" s="40"/>
      <c r="U610" s="106">
        <f>IF(EXACT(O610,Y610),M610,M610*(1-'Расчет ПРЕДЗАКАЗ'!$D$10))</f>
        <v>0</v>
      </c>
      <c r="V610" s="106">
        <f t="shared" si="256"/>
        <v>0</v>
      </c>
      <c r="W610" s="106" t="e">
        <f>IF(EXACT(O610,Y610),M610,M610*(1-#REF!))</f>
        <v>#REF!</v>
      </c>
      <c r="X610" s="106" t="e">
        <f t="shared" si="257"/>
        <v>#REF!</v>
      </c>
      <c r="Y610" s="107" t="s">
        <v>72</v>
      </c>
      <c r="Z610" s="103">
        <f t="shared" si="253"/>
        <v>0</v>
      </c>
      <c r="AA610" s="103">
        <f t="shared" si="254"/>
        <v>0</v>
      </c>
      <c r="AB610" s="128" t="str">
        <f t="shared" si="258"/>
        <v/>
      </c>
      <c r="AC610" s="128" t="e">
        <f t="shared" si="259"/>
        <v>#REF!</v>
      </c>
    </row>
    <row r="611" spans="1:29" ht="50.1" customHeight="1">
      <c r="A611" s="169"/>
      <c r="B611" s="169"/>
      <c r="C611" s="172"/>
      <c r="D611" s="172"/>
      <c r="E611" s="131"/>
      <c r="F611" s="175"/>
      <c r="G611" s="178"/>
      <c r="H611" s="189"/>
      <c r="I611" s="163"/>
      <c r="J611" s="166"/>
      <c r="K611" s="62"/>
      <c r="L611" s="63"/>
      <c r="M611" s="63"/>
      <c r="N611" s="121"/>
      <c r="O611" s="127"/>
      <c r="P611" s="100"/>
      <c r="Q611" s="63">
        <f t="shared" si="255"/>
        <v>0</v>
      </c>
      <c r="R611" s="65"/>
      <c r="S611" s="67"/>
      <c r="T611" s="40"/>
      <c r="U611" s="106">
        <f>IF(EXACT(O611,Y611),M611,M611*(1-'Расчет ПРЕДЗАКАЗ'!$D$10))</f>
        <v>0</v>
      </c>
      <c r="V611" s="106">
        <f t="shared" si="256"/>
        <v>0</v>
      </c>
      <c r="W611" s="106" t="e">
        <f>IF(EXACT(O611,Y611),M611,M611*(1-#REF!))</f>
        <v>#REF!</v>
      </c>
      <c r="X611" s="106" t="e">
        <f t="shared" si="257"/>
        <v>#REF!</v>
      </c>
      <c r="Y611" s="107" t="s">
        <v>72</v>
      </c>
      <c r="Z611" s="103">
        <f t="shared" si="253"/>
        <v>0</v>
      </c>
      <c r="AA611" s="103">
        <f t="shared" si="254"/>
        <v>0</v>
      </c>
      <c r="AB611" s="128" t="str">
        <f t="shared" si="258"/>
        <v/>
      </c>
      <c r="AC611" s="128" t="e">
        <f t="shared" si="259"/>
        <v>#REF!</v>
      </c>
    </row>
    <row r="612" spans="1:29" ht="50.1" customHeight="1">
      <c r="A612" s="169"/>
      <c r="B612" s="169"/>
      <c r="C612" s="172"/>
      <c r="D612" s="172"/>
      <c r="E612" s="131"/>
      <c r="F612" s="175"/>
      <c r="G612" s="178"/>
      <c r="H612" s="189"/>
      <c r="I612" s="163"/>
      <c r="J612" s="166"/>
      <c r="K612" s="62"/>
      <c r="L612" s="63"/>
      <c r="M612" s="63"/>
      <c r="N612" s="121"/>
      <c r="O612" s="127"/>
      <c r="P612" s="100"/>
      <c r="Q612" s="63">
        <f t="shared" si="255"/>
        <v>0</v>
      </c>
      <c r="R612" s="65"/>
      <c r="S612" s="67"/>
      <c r="T612" s="40"/>
      <c r="U612" s="106">
        <f>IF(EXACT(O612,Y612),M612,M612*(1-'Расчет ПРЕДЗАКАЗ'!$D$10))</f>
        <v>0</v>
      </c>
      <c r="V612" s="106">
        <f t="shared" si="256"/>
        <v>0</v>
      </c>
      <c r="W612" s="106" t="e">
        <f>IF(EXACT(O612,Y612),M612,M612*(1-#REF!))</f>
        <v>#REF!</v>
      </c>
      <c r="X612" s="106" t="e">
        <f t="shared" si="257"/>
        <v>#REF!</v>
      </c>
      <c r="Y612" s="107" t="s">
        <v>72</v>
      </c>
      <c r="Z612" s="103">
        <f t="shared" si="253"/>
        <v>0</v>
      </c>
      <c r="AA612" s="103">
        <f t="shared" si="254"/>
        <v>0</v>
      </c>
      <c r="AB612" s="128" t="str">
        <f t="shared" si="258"/>
        <v/>
      </c>
      <c r="AC612" s="128" t="e">
        <f t="shared" si="259"/>
        <v>#REF!</v>
      </c>
    </row>
    <row r="613" spans="1:29" ht="50.1" customHeight="1">
      <c r="A613" s="169"/>
      <c r="B613" s="169"/>
      <c r="C613" s="172"/>
      <c r="D613" s="172"/>
      <c r="E613" s="131"/>
      <c r="F613" s="175"/>
      <c r="G613" s="178"/>
      <c r="H613" s="189"/>
      <c r="I613" s="163"/>
      <c r="J613" s="166"/>
      <c r="K613" s="62"/>
      <c r="L613" s="63"/>
      <c r="M613" s="63"/>
      <c r="N613" s="121"/>
      <c r="O613" s="127"/>
      <c r="P613" s="100"/>
      <c r="Q613" s="63">
        <f t="shared" si="255"/>
        <v>0</v>
      </c>
      <c r="R613" s="65"/>
      <c r="S613" s="67"/>
      <c r="T613" s="40"/>
      <c r="U613" s="106">
        <f>IF(EXACT(O613,Y613),M613,M613*(1-'Расчет ПРЕДЗАКАЗ'!$D$10))</f>
        <v>0</v>
      </c>
      <c r="V613" s="106">
        <f t="shared" si="256"/>
        <v>0</v>
      </c>
      <c r="W613" s="106" t="e">
        <f>IF(EXACT(O613,Y613),M613,M613*(1-#REF!))</f>
        <v>#REF!</v>
      </c>
      <c r="X613" s="106" t="e">
        <f t="shared" si="257"/>
        <v>#REF!</v>
      </c>
      <c r="Y613" s="107" t="s">
        <v>72</v>
      </c>
      <c r="Z613" s="103">
        <f t="shared" si="253"/>
        <v>0</v>
      </c>
      <c r="AA613" s="103">
        <f t="shared" si="254"/>
        <v>0</v>
      </c>
      <c r="AB613" s="128" t="str">
        <f t="shared" si="258"/>
        <v/>
      </c>
      <c r="AC613" s="128" t="e">
        <f t="shared" si="259"/>
        <v>#REF!</v>
      </c>
    </row>
    <row r="614" spans="1:29" ht="50.1" customHeight="1">
      <c r="A614" s="170"/>
      <c r="B614" s="170"/>
      <c r="C614" s="173"/>
      <c r="D614" s="173"/>
      <c r="E614" s="132"/>
      <c r="F614" s="176"/>
      <c r="G614" s="179"/>
      <c r="H614" s="190"/>
      <c r="I614" s="164"/>
      <c r="J614" s="167"/>
      <c r="K614" s="62"/>
      <c r="L614" s="63"/>
      <c r="M614" s="63"/>
      <c r="N614" s="121"/>
      <c r="O614" s="127"/>
      <c r="P614" s="100"/>
      <c r="Q614" s="63">
        <f t="shared" si="255"/>
        <v>0</v>
      </c>
      <c r="R614" s="65"/>
      <c r="S614" s="64"/>
      <c r="T614" s="40"/>
      <c r="U614" s="106">
        <f>IF(EXACT(O614,Y614),M614,M614*(1-'Расчет ПРЕДЗАКАЗ'!$D$10))</f>
        <v>0</v>
      </c>
      <c r="V614" s="106">
        <f t="shared" si="256"/>
        <v>0</v>
      </c>
      <c r="W614" s="106" t="e">
        <f>IF(EXACT(O614,Y614),M614,M614*(1-#REF!))</f>
        <v>#REF!</v>
      </c>
      <c r="X614" s="106" t="e">
        <f t="shared" si="257"/>
        <v>#REF!</v>
      </c>
      <c r="Y614" s="107" t="s">
        <v>72</v>
      </c>
      <c r="Z614" s="103">
        <f t="shared" si="253"/>
        <v>0</v>
      </c>
      <c r="AA614" s="103">
        <f t="shared" si="254"/>
        <v>0</v>
      </c>
      <c r="AB614" s="128" t="str">
        <f t="shared" si="258"/>
        <v/>
      </c>
      <c r="AC614" s="128" t="e">
        <f t="shared" si="259"/>
        <v>#REF!</v>
      </c>
    </row>
    <row r="615" spans="1:29" ht="11.25" customHeight="1" thickBot="1"/>
    <row r="616" spans="1:29" ht="50.1" customHeight="1">
      <c r="A616" s="168">
        <v>90</v>
      </c>
      <c r="B616" s="168" t="s">
        <v>931</v>
      </c>
      <c r="C616" s="171" t="s">
        <v>941</v>
      </c>
      <c r="D616" s="171" t="s">
        <v>77</v>
      </c>
      <c r="E616" s="131"/>
      <c r="F616" s="193" t="s">
        <v>919</v>
      </c>
      <c r="G616" s="177" t="s">
        <v>933</v>
      </c>
      <c r="H616" s="162" t="s">
        <v>942</v>
      </c>
      <c r="I616" s="194" t="s">
        <v>943</v>
      </c>
      <c r="J616" s="165" t="s">
        <v>19</v>
      </c>
      <c r="K616" s="62" t="s">
        <v>461</v>
      </c>
      <c r="L616" s="63">
        <v>6000</v>
      </c>
      <c r="M616" s="63">
        <v>3750</v>
      </c>
      <c r="N616" s="142" t="s">
        <v>944</v>
      </c>
      <c r="O616" s="127"/>
      <c r="P616" s="100"/>
      <c r="Q616" s="63">
        <f>P616*M616</f>
        <v>0</v>
      </c>
      <c r="R616" s="64"/>
      <c r="S616" s="67">
        <v>8</v>
      </c>
      <c r="T616" s="46"/>
      <c r="U616" s="106">
        <f>IF(EXACT(O616,Y616),M616,M616*(1-'Расчет ПРЕДЗАКАЗ'!$D$10))</f>
        <v>3675</v>
      </c>
      <c r="V616" s="106">
        <f>P616*U616</f>
        <v>0</v>
      </c>
      <c r="W616" s="106" t="e">
        <f>IF(EXACT(O616,Y616),M616,M616*(1-#REF!))</f>
        <v>#REF!</v>
      </c>
      <c r="X616" s="106" t="e">
        <f>P616*W616</f>
        <v>#REF!</v>
      </c>
      <c r="Y616" s="107" t="s">
        <v>72</v>
      </c>
      <c r="Z616" s="103">
        <f t="shared" ref="Z616:Z630" si="260">IF(EXACT(O616,Y616),Q616,0)</f>
        <v>0</v>
      </c>
      <c r="AA616" s="103">
        <f t="shared" ref="AA616:AA630" si="261">IF(Z616=0,Q616,0)</f>
        <v>0</v>
      </c>
      <c r="AB616" s="128">
        <f>IF(U616=0,"",L616/U616-1)</f>
        <v>0.63265306122448983</v>
      </c>
      <c r="AC616" s="128" t="e">
        <f>IF(W616=0,"",L616/W616-1)</f>
        <v>#REF!</v>
      </c>
    </row>
    <row r="617" spans="1:29" ht="50.1" customHeight="1">
      <c r="A617" s="169"/>
      <c r="B617" s="169"/>
      <c r="C617" s="172"/>
      <c r="D617" s="172"/>
      <c r="E617" s="131"/>
      <c r="F617" s="175"/>
      <c r="G617" s="178"/>
      <c r="H617" s="189"/>
      <c r="I617" s="163"/>
      <c r="J617" s="166"/>
      <c r="K617" s="62" t="s">
        <v>463</v>
      </c>
      <c r="L617" s="63">
        <v>6000</v>
      </c>
      <c r="M617" s="63">
        <v>3750</v>
      </c>
      <c r="N617" s="142" t="s">
        <v>945</v>
      </c>
      <c r="O617" s="127"/>
      <c r="P617" s="100"/>
      <c r="Q617" s="63">
        <f t="shared" ref="Q617:Q630" si="262">P617*M617</f>
        <v>0</v>
      </c>
      <c r="R617" s="64"/>
      <c r="S617" s="67">
        <v>41</v>
      </c>
      <c r="T617" s="46"/>
      <c r="U617" s="106">
        <f>IF(EXACT(O617,Y617),M617,M617*(1-'Расчет ПРЕДЗАКАЗ'!$D$10))</f>
        <v>3675</v>
      </c>
      <c r="V617" s="106">
        <f t="shared" ref="V617:V630" si="263">P617*U617</f>
        <v>0</v>
      </c>
      <c r="W617" s="106" t="e">
        <f>IF(EXACT(O617,Y617),M617,M617*(1-#REF!))</f>
        <v>#REF!</v>
      </c>
      <c r="X617" s="106" t="e">
        <f t="shared" ref="X617:X630" si="264">P617*W617</f>
        <v>#REF!</v>
      </c>
      <c r="Y617" s="107" t="s">
        <v>72</v>
      </c>
      <c r="Z617" s="103">
        <f t="shared" si="260"/>
        <v>0</v>
      </c>
      <c r="AA617" s="103">
        <f t="shared" si="261"/>
        <v>0</v>
      </c>
      <c r="AB617" s="128">
        <f t="shared" ref="AB617:AB630" si="265">IF(U617=0,"",L617/U617-1)</f>
        <v>0.63265306122448983</v>
      </c>
      <c r="AC617" s="128" t="e">
        <f t="shared" ref="AC617:AC630" si="266">IF(W617=0,"",L617/W617-1)</f>
        <v>#REF!</v>
      </c>
    </row>
    <row r="618" spans="1:29" ht="50.1" customHeight="1">
      <c r="A618" s="169"/>
      <c r="B618" s="169"/>
      <c r="C618" s="172"/>
      <c r="D618" s="172"/>
      <c r="E618" s="131"/>
      <c r="F618" s="175"/>
      <c r="G618" s="178"/>
      <c r="H618" s="189"/>
      <c r="I618" s="163"/>
      <c r="J618" s="166"/>
      <c r="K618" s="62" t="s">
        <v>465</v>
      </c>
      <c r="L618" s="63">
        <v>6000</v>
      </c>
      <c r="M618" s="63">
        <v>3750</v>
      </c>
      <c r="N618" s="142" t="s">
        <v>946</v>
      </c>
      <c r="O618" s="127"/>
      <c r="P618" s="100"/>
      <c r="Q618" s="63">
        <f t="shared" si="262"/>
        <v>0</v>
      </c>
      <c r="R618" s="64"/>
      <c r="S618" s="67">
        <v>82</v>
      </c>
      <c r="T618" s="46"/>
      <c r="U618" s="106">
        <f>IF(EXACT(O618,Y618),M618,M618*(1-'Расчет ПРЕДЗАКАЗ'!$D$10))</f>
        <v>3675</v>
      </c>
      <c r="V618" s="106">
        <f t="shared" si="263"/>
        <v>0</v>
      </c>
      <c r="W618" s="106" t="e">
        <f>IF(EXACT(O618,Y618),M618,M618*(1-#REF!))</f>
        <v>#REF!</v>
      </c>
      <c r="X618" s="106" t="e">
        <f t="shared" si="264"/>
        <v>#REF!</v>
      </c>
      <c r="Y618" s="107" t="s">
        <v>72</v>
      </c>
      <c r="Z618" s="103">
        <f t="shared" si="260"/>
        <v>0</v>
      </c>
      <c r="AA618" s="103">
        <f t="shared" si="261"/>
        <v>0</v>
      </c>
      <c r="AB618" s="128">
        <f t="shared" si="265"/>
        <v>0.63265306122448983</v>
      </c>
      <c r="AC618" s="128" t="e">
        <f t="shared" si="266"/>
        <v>#REF!</v>
      </c>
    </row>
    <row r="619" spans="1:29" ht="50.1" customHeight="1">
      <c r="A619" s="169"/>
      <c r="B619" s="169"/>
      <c r="C619" s="172"/>
      <c r="D619" s="172"/>
      <c r="E619" s="131"/>
      <c r="F619" s="175"/>
      <c r="G619" s="178"/>
      <c r="H619" s="189"/>
      <c r="I619" s="163"/>
      <c r="J619" s="166"/>
      <c r="K619" s="62" t="s">
        <v>467</v>
      </c>
      <c r="L619" s="63">
        <v>6000</v>
      </c>
      <c r="M619" s="63">
        <v>3750</v>
      </c>
      <c r="N619" s="142" t="s">
        <v>947</v>
      </c>
      <c r="O619" s="127"/>
      <c r="P619" s="100"/>
      <c r="Q619" s="63">
        <f t="shared" si="262"/>
        <v>0</v>
      </c>
      <c r="R619" s="64"/>
      <c r="S619" s="67">
        <v>38</v>
      </c>
      <c r="T619" s="46"/>
      <c r="U619" s="106">
        <f>IF(EXACT(O619,Y619),M619,M619*(1-'Расчет ПРЕДЗАКАЗ'!$D$10))</f>
        <v>3675</v>
      </c>
      <c r="V619" s="106">
        <f t="shared" si="263"/>
        <v>0</v>
      </c>
      <c r="W619" s="106" t="e">
        <f>IF(EXACT(O619,Y619),M619,M619*(1-#REF!))</f>
        <v>#REF!</v>
      </c>
      <c r="X619" s="106" t="e">
        <f t="shared" si="264"/>
        <v>#REF!</v>
      </c>
      <c r="Y619" s="107" t="s">
        <v>72</v>
      </c>
      <c r="Z619" s="103">
        <f t="shared" si="260"/>
        <v>0</v>
      </c>
      <c r="AA619" s="103">
        <f t="shared" si="261"/>
        <v>0</v>
      </c>
      <c r="AB619" s="128">
        <f t="shared" si="265"/>
        <v>0.63265306122448983</v>
      </c>
      <c r="AC619" s="128" t="e">
        <f t="shared" si="266"/>
        <v>#REF!</v>
      </c>
    </row>
    <row r="620" spans="1:29" ht="50.1" customHeight="1">
      <c r="A620" s="169"/>
      <c r="B620" s="169"/>
      <c r="C620" s="172"/>
      <c r="D620" s="172"/>
      <c r="E620" s="131"/>
      <c r="F620" s="175"/>
      <c r="G620" s="178"/>
      <c r="H620" s="189"/>
      <c r="I620" s="163"/>
      <c r="J620" s="166"/>
      <c r="K620" s="62" t="s">
        <v>469</v>
      </c>
      <c r="L620" s="63">
        <v>6000</v>
      </c>
      <c r="M620" s="63">
        <v>3750</v>
      </c>
      <c r="N620" s="142" t="s">
        <v>948</v>
      </c>
      <c r="O620" s="127"/>
      <c r="P620" s="100"/>
      <c r="Q620" s="63">
        <f t="shared" si="262"/>
        <v>0</v>
      </c>
      <c r="R620" s="64"/>
      <c r="S620" s="67">
        <v>23</v>
      </c>
      <c r="T620" s="46"/>
      <c r="U620" s="106">
        <f>IF(EXACT(O620,Y620),M620,M620*(1-'Расчет ПРЕДЗАКАЗ'!$D$10))</f>
        <v>3675</v>
      </c>
      <c r="V620" s="106">
        <f t="shared" si="263"/>
        <v>0</v>
      </c>
      <c r="W620" s="106" t="e">
        <f>IF(EXACT(O620,Y620),M620,M620*(1-#REF!))</f>
        <v>#REF!</v>
      </c>
      <c r="X620" s="106" t="e">
        <f t="shared" si="264"/>
        <v>#REF!</v>
      </c>
      <c r="Y620" s="107" t="s">
        <v>72</v>
      </c>
      <c r="Z620" s="103">
        <f t="shared" si="260"/>
        <v>0</v>
      </c>
      <c r="AA620" s="103">
        <f t="shared" si="261"/>
        <v>0</v>
      </c>
      <c r="AB620" s="128">
        <f t="shared" si="265"/>
        <v>0.63265306122448983</v>
      </c>
      <c r="AC620" s="128" t="e">
        <f t="shared" si="266"/>
        <v>#REF!</v>
      </c>
    </row>
    <row r="621" spans="1:29" ht="50.1" customHeight="1">
      <c r="A621" s="169"/>
      <c r="B621" s="169"/>
      <c r="C621" s="172"/>
      <c r="D621" s="172"/>
      <c r="E621" s="131"/>
      <c r="F621" s="175"/>
      <c r="G621" s="178"/>
      <c r="H621" s="189"/>
      <c r="I621" s="163"/>
      <c r="J621" s="166"/>
      <c r="K621" s="62" t="s">
        <v>471</v>
      </c>
      <c r="L621" s="63">
        <v>6000</v>
      </c>
      <c r="M621" s="63">
        <v>3750</v>
      </c>
      <c r="N621" s="142" t="s">
        <v>949</v>
      </c>
      <c r="O621" s="127"/>
      <c r="P621" s="100"/>
      <c r="Q621" s="63">
        <f t="shared" si="262"/>
        <v>0</v>
      </c>
      <c r="R621" s="64"/>
      <c r="S621" s="67">
        <v>6</v>
      </c>
      <c r="T621" s="46"/>
      <c r="U621" s="106">
        <f>IF(EXACT(O621,Y621),M621,M621*(1-'Расчет ПРЕДЗАКАЗ'!$D$10))</f>
        <v>3675</v>
      </c>
      <c r="V621" s="106">
        <f t="shared" si="263"/>
        <v>0</v>
      </c>
      <c r="W621" s="106" t="e">
        <f>IF(EXACT(O621,Y621),M621,M621*(1-#REF!))</f>
        <v>#REF!</v>
      </c>
      <c r="X621" s="106" t="e">
        <f t="shared" si="264"/>
        <v>#REF!</v>
      </c>
      <c r="Y621" s="107" t="s">
        <v>72</v>
      </c>
      <c r="Z621" s="103">
        <f t="shared" si="260"/>
        <v>0</v>
      </c>
      <c r="AA621" s="103">
        <f t="shared" si="261"/>
        <v>0</v>
      </c>
      <c r="AB621" s="128">
        <f t="shared" si="265"/>
        <v>0.63265306122448983</v>
      </c>
      <c r="AC621" s="128" t="e">
        <f t="shared" si="266"/>
        <v>#REF!</v>
      </c>
    </row>
    <row r="622" spans="1:29" ht="50.1" customHeight="1">
      <c r="A622" s="169"/>
      <c r="B622" s="169"/>
      <c r="C622" s="172"/>
      <c r="D622" s="172"/>
      <c r="E622" s="131"/>
      <c r="F622" s="175"/>
      <c r="G622" s="178"/>
      <c r="H622" s="189"/>
      <c r="I622" s="163"/>
      <c r="J622" s="166"/>
      <c r="K622" s="62" t="s">
        <v>510</v>
      </c>
      <c r="L622" s="63">
        <v>6000</v>
      </c>
      <c r="M622" s="63">
        <v>3750</v>
      </c>
      <c r="N622" s="142" t="s">
        <v>950</v>
      </c>
      <c r="O622" s="127"/>
      <c r="P622" s="100"/>
      <c r="Q622" s="63">
        <f t="shared" si="262"/>
        <v>0</v>
      </c>
      <c r="R622" s="64"/>
      <c r="S622" s="67">
        <v>3</v>
      </c>
      <c r="T622" s="46"/>
      <c r="U622" s="106">
        <f>IF(EXACT(O622,Y622),M622,M622*(1-'Расчет ПРЕДЗАКАЗ'!$D$10))</f>
        <v>3675</v>
      </c>
      <c r="V622" s="106">
        <f t="shared" si="263"/>
        <v>0</v>
      </c>
      <c r="W622" s="106" t="e">
        <f>IF(EXACT(O622,Y622),M622,M622*(1-#REF!))</f>
        <v>#REF!</v>
      </c>
      <c r="X622" s="106" t="e">
        <f t="shared" si="264"/>
        <v>#REF!</v>
      </c>
      <c r="Y622" s="107" t="s">
        <v>72</v>
      </c>
      <c r="Z622" s="103">
        <f t="shared" si="260"/>
        <v>0</v>
      </c>
      <c r="AA622" s="103">
        <f t="shared" si="261"/>
        <v>0</v>
      </c>
      <c r="AB622" s="128">
        <f t="shared" si="265"/>
        <v>0.63265306122448983</v>
      </c>
      <c r="AC622" s="128" t="e">
        <f t="shared" si="266"/>
        <v>#REF!</v>
      </c>
    </row>
    <row r="623" spans="1:29" ht="50.1" customHeight="1">
      <c r="A623" s="169"/>
      <c r="B623" s="169"/>
      <c r="C623" s="172"/>
      <c r="D623" s="172"/>
      <c r="E623" s="131"/>
      <c r="F623" s="175"/>
      <c r="G623" s="178"/>
      <c r="H623" s="189"/>
      <c r="I623" s="163"/>
      <c r="J623" s="166"/>
      <c r="K623" s="62"/>
      <c r="L623" s="63"/>
      <c r="M623" s="63"/>
      <c r="N623" s="142"/>
      <c r="O623" s="127"/>
      <c r="P623" s="100"/>
      <c r="Q623" s="63">
        <f t="shared" si="262"/>
        <v>0</v>
      </c>
      <c r="R623" s="64"/>
      <c r="S623" s="67"/>
      <c r="T623" s="46"/>
      <c r="U623" s="106">
        <f>IF(EXACT(O623,Y623),M623,M623*(1-'Расчет ПРЕДЗАКАЗ'!$D$10))</f>
        <v>0</v>
      </c>
      <c r="V623" s="106">
        <f t="shared" si="263"/>
        <v>0</v>
      </c>
      <c r="W623" s="106" t="e">
        <f>IF(EXACT(O623,Y623),M623,M623*(1-#REF!))</f>
        <v>#REF!</v>
      </c>
      <c r="X623" s="106" t="e">
        <f t="shared" si="264"/>
        <v>#REF!</v>
      </c>
      <c r="Y623" s="107" t="s">
        <v>72</v>
      </c>
      <c r="Z623" s="103">
        <f t="shared" si="260"/>
        <v>0</v>
      </c>
      <c r="AA623" s="103">
        <f t="shared" si="261"/>
        <v>0</v>
      </c>
      <c r="AB623" s="128" t="str">
        <f t="shared" si="265"/>
        <v/>
      </c>
      <c r="AC623" s="128" t="e">
        <f t="shared" si="266"/>
        <v>#REF!</v>
      </c>
    </row>
    <row r="624" spans="1:29" ht="50.1" customHeight="1">
      <c r="A624" s="169"/>
      <c r="B624" s="169"/>
      <c r="C624" s="172"/>
      <c r="D624" s="172"/>
      <c r="E624" s="131"/>
      <c r="F624" s="175"/>
      <c r="G624" s="178"/>
      <c r="H624" s="189"/>
      <c r="I624" s="163"/>
      <c r="J624" s="166"/>
      <c r="K624" s="62"/>
      <c r="L624" s="63"/>
      <c r="M624" s="63"/>
      <c r="N624" s="142"/>
      <c r="O624" s="127"/>
      <c r="P624" s="100"/>
      <c r="Q624" s="63">
        <f t="shared" si="262"/>
        <v>0</v>
      </c>
      <c r="R624" s="64"/>
      <c r="S624" s="67"/>
      <c r="T624" s="46"/>
      <c r="U624" s="106">
        <f>IF(EXACT(O624,Y624),M624,M624*(1-'Расчет ПРЕДЗАКАЗ'!$D$10))</f>
        <v>0</v>
      </c>
      <c r="V624" s="106">
        <f t="shared" si="263"/>
        <v>0</v>
      </c>
      <c r="W624" s="106" t="e">
        <f>IF(EXACT(O624,Y624),M624,M624*(1-#REF!))</f>
        <v>#REF!</v>
      </c>
      <c r="X624" s="106" t="e">
        <f t="shared" si="264"/>
        <v>#REF!</v>
      </c>
      <c r="Y624" s="107" t="s">
        <v>72</v>
      </c>
      <c r="Z624" s="103">
        <f t="shared" si="260"/>
        <v>0</v>
      </c>
      <c r="AA624" s="103">
        <f t="shared" si="261"/>
        <v>0</v>
      </c>
      <c r="AB624" s="128" t="str">
        <f t="shared" si="265"/>
        <v/>
      </c>
      <c r="AC624" s="128" t="e">
        <f t="shared" si="266"/>
        <v>#REF!</v>
      </c>
    </row>
    <row r="625" spans="1:29" ht="50.1" customHeight="1">
      <c r="A625" s="169"/>
      <c r="B625" s="169"/>
      <c r="C625" s="172"/>
      <c r="D625" s="172"/>
      <c r="E625" s="131"/>
      <c r="F625" s="175"/>
      <c r="G625" s="178"/>
      <c r="H625" s="189"/>
      <c r="I625" s="163"/>
      <c r="J625" s="166"/>
      <c r="K625" s="62"/>
      <c r="L625" s="63"/>
      <c r="M625" s="63"/>
      <c r="N625" s="121"/>
      <c r="O625" s="127"/>
      <c r="P625" s="100"/>
      <c r="Q625" s="63">
        <f t="shared" si="262"/>
        <v>0</v>
      </c>
      <c r="R625" s="65"/>
      <c r="S625" s="67"/>
      <c r="T625" s="40"/>
      <c r="U625" s="106">
        <f>IF(EXACT(O625,Y625),M625,M625*(1-'Расчет ПРЕДЗАКАЗ'!$D$10))</f>
        <v>0</v>
      </c>
      <c r="V625" s="106">
        <f t="shared" si="263"/>
        <v>0</v>
      </c>
      <c r="W625" s="106" t="e">
        <f>IF(EXACT(O625,Y625),M625,M625*(1-#REF!))</f>
        <v>#REF!</v>
      </c>
      <c r="X625" s="106" t="e">
        <f t="shared" si="264"/>
        <v>#REF!</v>
      </c>
      <c r="Y625" s="107" t="s">
        <v>72</v>
      </c>
      <c r="Z625" s="103">
        <f t="shared" si="260"/>
        <v>0</v>
      </c>
      <c r="AA625" s="103">
        <f t="shared" si="261"/>
        <v>0</v>
      </c>
      <c r="AB625" s="128" t="str">
        <f t="shared" si="265"/>
        <v/>
      </c>
      <c r="AC625" s="128" t="e">
        <f t="shared" si="266"/>
        <v>#REF!</v>
      </c>
    </row>
    <row r="626" spans="1:29" ht="50.1" customHeight="1">
      <c r="A626" s="169"/>
      <c r="B626" s="169"/>
      <c r="C626" s="172"/>
      <c r="D626" s="172"/>
      <c r="E626" s="131"/>
      <c r="F626" s="175"/>
      <c r="G626" s="178"/>
      <c r="H626" s="189"/>
      <c r="I626" s="163"/>
      <c r="J626" s="166"/>
      <c r="K626" s="62"/>
      <c r="L626" s="63"/>
      <c r="M626" s="63"/>
      <c r="N626" s="121"/>
      <c r="O626" s="127"/>
      <c r="P626" s="100"/>
      <c r="Q626" s="63">
        <f t="shared" si="262"/>
        <v>0</v>
      </c>
      <c r="R626" s="65"/>
      <c r="S626" s="67"/>
      <c r="T626" s="40"/>
      <c r="U626" s="106">
        <f>IF(EXACT(O626,Y626),M626,M626*(1-'Расчет ПРЕДЗАКАЗ'!$D$10))</f>
        <v>0</v>
      </c>
      <c r="V626" s="106">
        <f t="shared" si="263"/>
        <v>0</v>
      </c>
      <c r="W626" s="106" t="e">
        <f>IF(EXACT(O626,Y626),M626,M626*(1-#REF!))</f>
        <v>#REF!</v>
      </c>
      <c r="X626" s="106" t="e">
        <f t="shared" si="264"/>
        <v>#REF!</v>
      </c>
      <c r="Y626" s="107" t="s">
        <v>72</v>
      </c>
      <c r="Z626" s="103">
        <f t="shared" si="260"/>
        <v>0</v>
      </c>
      <c r="AA626" s="103">
        <f t="shared" si="261"/>
        <v>0</v>
      </c>
      <c r="AB626" s="128" t="str">
        <f t="shared" si="265"/>
        <v/>
      </c>
      <c r="AC626" s="128" t="e">
        <f t="shared" si="266"/>
        <v>#REF!</v>
      </c>
    </row>
    <row r="627" spans="1:29" ht="50.1" customHeight="1">
      <c r="A627" s="169"/>
      <c r="B627" s="169"/>
      <c r="C627" s="172"/>
      <c r="D627" s="172"/>
      <c r="E627" s="131"/>
      <c r="F627" s="175"/>
      <c r="G627" s="178"/>
      <c r="H627" s="189"/>
      <c r="I627" s="163"/>
      <c r="J627" s="166"/>
      <c r="K627" s="62"/>
      <c r="L627" s="63"/>
      <c r="M627" s="63"/>
      <c r="N627" s="121"/>
      <c r="O627" s="127"/>
      <c r="P627" s="100"/>
      <c r="Q627" s="63">
        <f t="shared" si="262"/>
        <v>0</v>
      </c>
      <c r="R627" s="65"/>
      <c r="S627" s="67"/>
      <c r="T627" s="40"/>
      <c r="U627" s="106">
        <f>IF(EXACT(O627,Y627),M627,M627*(1-'Расчет ПРЕДЗАКАЗ'!$D$10))</f>
        <v>0</v>
      </c>
      <c r="V627" s="106">
        <f t="shared" si="263"/>
        <v>0</v>
      </c>
      <c r="W627" s="106" t="e">
        <f>IF(EXACT(O627,Y627),M627,M627*(1-#REF!))</f>
        <v>#REF!</v>
      </c>
      <c r="X627" s="106" t="e">
        <f t="shared" si="264"/>
        <v>#REF!</v>
      </c>
      <c r="Y627" s="107" t="s">
        <v>72</v>
      </c>
      <c r="Z627" s="103">
        <f t="shared" si="260"/>
        <v>0</v>
      </c>
      <c r="AA627" s="103">
        <f t="shared" si="261"/>
        <v>0</v>
      </c>
      <c r="AB627" s="128" t="str">
        <f t="shared" si="265"/>
        <v/>
      </c>
      <c r="AC627" s="128" t="e">
        <f t="shared" si="266"/>
        <v>#REF!</v>
      </c>
    </row>
    <row r="628" spans="1:29" ht="50.1" customHeight="1">
      <c r="A628" s="169"/>
      <c r="B628" s="169"/>
      <c r="C628" s="172"/>
      <c r="D628" s="172"/>
      <c r="E628" s="131"/>
      <c r="F628" s="175"/>
      <c r="G628" s="178"/>
      <c r="H628" s="189"/>
      <c r="I628" s="163"/>
      <c r="J628" s="166"/>
      <c r="K628" s="62"/>
      <c r="L628" s="63"/>
      <c r="M628" s="63"/>
      <c r="N628" s="121"/>
      <c r="O628" s="127"/>
      <c r="P628" s="100"/>
      <c r="Q628" s="63">
        <f t="shared" si="262"/>
        <v>0</v>
      </c>
      <c r="R628" s="65"/>
      <c r="S628" s="67"/>
      <c r="T628" s="40"/>
      <c r="U628" s="106">
        <f>IF(EXACT(O628,Y628),M628,M628*(1-'Расчет ПРЕДЗАКАЗ'!$D$10))</f>
        <v>0</v>
      </c>
      <c r="V628" s="106">
        <f t="shared" si="263"/>
        <v>0</v>
      </c>
      <c r="W628" s="106" t="e">
        <f>IF(EXACT(O628,Y628),M628,M628*(1-#REF!))</f>
        <v>#REF!</v>
      </c>
      <c r="X628" s="106" t="e">
        <f t="shared" si="264"/>
        <v>#REF!</v>
      </c>
      <c r="Y628" s="107" t="s">
        <v>72</v>
      </c>
      <c r="Z628" s="103">
        <f t="shared" si="260"/>
        <v>0</v>
      </c>
      <c r="AA628" s="103">
        <f t="shared" si="261"/>
        <v>0</v>
      </c>
      <c r="AB628" s="128" t="str">
        <f t="shared" si="265"/>
        <v/>
      </c>
      <c r="AC628" s="128" t="e">
        <f t="shared" si="266"/>
        <v>#REF!</v>
      </c>
    </row>
    <row r="629" spans="1:29" ht="50.1" customHeight="1">
      <c r="A629" s="169"/>
      <c r="B629" s="169"/>
      <c r="C629" s="172"/>
      <c r="D629" s="172"/>
      <c r="E629" s="131"/>
      <c r="F629" s="175"/>
      <c r="G629" s="178"/>
      <c r="H629" s="189"/>
      <c r="I629" s="163"/>
      <c r="J629" s="166"/>
      <c r="K629" s="62"/>
      <c r="L629" s="63"/>
      <c r="M629" s="63"/>
      <c r="N629" s="121"/>
      <c r="O629" s="127"/>
      <c r="P629" s="100"/>
      <c r="Q629" s="63">
        <f t="shared" si="262"/>
        <v>0</v>
      </c>
      <c r="R629" s="65"/>
      <c r="S629" s="67"/>
      <c r="T629" s="40"/>
      <c r="U629" s="106">
        <f>IF(EXACT(O629,Y629),M629,M629*(1-'Расчет ПРЕДЗАКАЗ'!$D$10))</f>
        <v>0</v>
      </c>
      <c r="V629" s="106">
        <f t="shared" si="263"/>
        <v>0</v>
      </c>
      <c r="W629" s="106" t="e">
        <f>IF(EXACT(O629,Y629),M629,M629*(1-#REF!))</f>
        <v>#REF!</v>
      </c>
      <c r="X629" s="106" t="e">
        <f t="shared" si="264"/>
        <v>#REF!</v>
      </c>
      <c r="Y629" s="107" t="s">
        <v>72</v>
      </c>
      <c r="Z629" s="103">
        <f t="shared" si="260"/>
        <v>0</v>
      </c>
      <c r="AA629" s="103">
        <f t="shared" si="261"/>
        <v>0</v>
      </c>
      <c r="AB629" s="128" t="str">
        <f t="shared" si="265"/>
        <v/>
      </c>
      <c r="AC629" s="128" t="e">
        <f t="shared" si="266"/>
        <v>#REF!</v>
      </c>
    </row>
    <row r="630" spans="1:29" ht="50.1" customHeight="1">
      <c r="A630" s="170"/>
      <c r="B630" s="170"/>
      <c r="C630" s="173"/>
      <c r="D630" s="173"/>
      <c r="E630" s="132"/>
      <c r="F630" s="176"/>
      <c r="G630" s="179"/>
      <c r="H630" s="190"/>
      <c r="I630" s="164"/>
      <c r="J630" s="167"/>
      <c r="K630" s="62"/>
      <c r="L630" s="63"/>
      <c r="M630" s="63"/>
      <c r="N630" s="121"/>
      <c r="O630" s="127"/>
      <c r="P630" s="100"/>
      <c r="Q630" s="63">
        <f t="shared" si="262"/>
        <v>0</v>
      </c>
      <c r="R630" s="65"/>
      <c r="S630" s="64"/>
      <c r="T630" s="40"/>
      <c r="U630" s="106">
        <f>IF(EXACT(O630,Y630),M630,M630*(1-'Расчет ПРЕДЗАКАЗ'!$D$10))</f>
        <v>0</v>
      </c>
      <c r="V630" s="106">
        <f t="shared" si="263"/>
        <v>0</v>
      </c>
      <c r="W630" s="106" t="e">
        <f>IF(EXACT(O630,Y630),M630,M630*(1-#REF!))</f>
        <v>#REF!</v>
      </c>
      <c r="X630" s="106" t="e">
        <f t="shared" si="264"/>
        <v>#REF!</v>
      </c>
      <c r="Y630" s="107" t="s">
        <v>72</v>
      </c>
      <c r="Z630" s="103">
        <f t="shared" si="260"/>
        <v>0</v>
      </c>
      <c r="AA630" s="103">
        <f t="shared" si="261"/>
        <v>0</v>
      </c>
      <c r="AB630" s="128" t="str">
        <f t="shared" si="265"/>
        <v/>
      </c>
      <c r="AC630" s="128" t="e">
        <f t="shared" si="266"/>
        <v>#REF!</v>
      </c>
    </row>
    <row r="631" spans="1:29" ht="11.25" customHeight="1" thickBot="1"/>
    <row r="632" spans="1:29" ht="50.1" customHeight="1">
      <c r="A632" s="168">
        <v>91</v>
      </c>
      <c r="B632" s="168" t="s">
        <v>931</v>
      </c>
      <c r="C632" s="171" t="s">
        <v>951</v>
      </c>
      <c r="D632" s="171" t="s">
        <v>77</v>
      </c>
      <c r="E632" s="131"/>
      <c r="F632" s="193" t="s">
        <v>952</v>
      </c>
      <c r="G632" s="177" t="s">
        <v>933</v>
      </c>
      <c r="H632" s="162" t="s">
        <v>953</v>
      </c>
      <c r="I632" s="194" t="s">
        <v>954</v>
      </c>
      <c r="J632" s="165" t="s">
        <v>19</v>
      </c>
      <c r="K632" s="62" t="s">
        <v>461</v>
      </c>
      <c r="L632" s="63">
        <v>7970</v>
      </c>
      <c r="M632" s="63">
        <v>4980</v>
      </c>
      <c r="N632" s="142" t="s">
        <v>955</v>
      </c>
      <c r="O632" s="127"/>
      <c r="P632" s="100"/>
      <c r="Q632" s="63">
        <f>P632*M632</f>
        <v>0</v>
      </c>
      <c r="R632" s="64"/>
      <c r="S632" s="67">
        <v>18</v>
      </c>
      <c r="T632" s="46"/>
      <c r="U632" s="106">
        <f>IF(EXACT(O632,Y632),M632,M632*(1-'Расчет ПРЕДЗАКАЗ'!$D$10))</f>
        <v>4880.3999999999996</v>
      </c>
      <c r="V632" s="106">
        <f>P632*U632</f>
        <v>0</v>
      </c>
      <c r="W632" s="106" t="e">
        <f>IF(EXACT(O632,Y632),M632,M632*(1-#REF!))</f>
        <v>#REF!</v>
      </c>
      <c r="X632" s="106" t="e">
        <f>P632*W632</f>
        <v>#REF!</v>
      </c>
      <c r="Y632" s="107" t="s">
        <v>72</v>
      </c>
      <c r="Z632" s="103">
        <f t="shared" ref="Z632:Z646" si="267">IF(EXACT(O632,Y632),Q632,0)</f>
        <v>0</v>
      </c>
      <c r="AA632" s="103">
        <f t="shared" ref="AA632:AA646" si="268">IF(Z632=0,Q632,0)</f>
        <v>0</v>
      </c>
      <c r="AB632" s="128">
        <f>IF(U632=0,"",L632/U632-1)</f>
        <v>0.63306286369969689</v>
      </c>
      <c r="AC632" s="128" t="e">
        <f>IF(W632=0,"",L632/W632-1)</f>
        <v>#REF!</v>
      </c>
    </row>
    <row r="633" spans="1:29" ht="50.1" customHeight="1">
      <c r="A633" s="169"/>
      <c r="B633" s="169"/>
      <c r="C633" s="172"/>
      <c r="D633" s="172"/>
      <c r="E633" s="131"/>
      <c r="F633" s="175"/>
      <c r="G633" s="178"/>
      <c r="H633" s="189"/>
      <c r="I633" s="163"/>
      <c r="J633" s="166"/>
      <c r="K633" s="62" t="s">
        <v>463</v>
      </c>
      <c r="L633" s="63">
        <v>7970</v>
      </c>
      <c r="M633" s="63">
        <v>4980</v>
      </c>
      <c r="N633" s="142" t="s">
        <v>956</v>
      </c>
      <c r="O633" s="127"/>
      <c r="P633" s="100"/>
      <c r="Q633" s="63">
        <f t="shared" ref="Q633:Q646" si="269">P633*M633</f>
        <v>0</v>
      </c>
      <c r="R633" s="64"/>
      <c r="S633" s="67">
        <v>9</v>
      </c>
      <c r="T633" s="46"/>
      <c r="U633" s="106">
        <f>IF(EXACT(O633,Y633),M633,M633*(1-'Расчет ПРЕДЗАКАЗ'!$D$10))</f>
        <v>4880.3999999999996</v>
      </c>
      <c r="V633" s="106">
        <f t="shared" ref="V633:V646" si="270">P633*U633</f>
        <v>0</v>
      </c>
      <c r="W633" s="106" t="e">
        <f>IF(EXACT(O633,Y633),M633,M633*(1-#REF!))</f>
        <v>#REF!</v>
      </c>
      <c r="X633" s="106" t="e">
        <f t="shared" ref="X633:X646" si="271">P633*W633</f>
        <v>#REF!</v>
      </c>
      <c r="Y633" s="107" t="s">
        <v>72</v>
      </c>
      <c r="Z633" s="103">
        <f t="shared" si="267"/>
        <v>0</v>
      </c>
      <c r="AA633" s="103">
        <f t="shared" si="268"/>
        <v>0</v>
      </c>
      <c r="AB633" s="128">
        <f t="shared" ref="AB633:AB646" si="272">IF(U633=0,"",L633/U633-1)</f>
        <v>0.63306286369969689</v>
      </c>
      <c r="AC633" s="128" t="e">
        <f t="shared" ref="AC633:AC646" si="273">IF(W633=0,"",L633/W633-1)</f>
        <v>#REF!</v>
      </c>
    </row>
    <row r="634" spans="1:29" ht="50.1" customHeight="1">
      <c r="A634" s="169"/>
      <c r="B634" s="169"/>
      <c r="C634" s="172"/>
      <c r="D634" s="172"/>
      <c r="E634" s="131"/>
      <c r="F634" s="175"/>
      <c r="G634" s="178"/>
      <c r="H634" s="189"/>
      <c r="I634" s="163"/>
      <c r="J634" s="166"/>
      <c r="K634" s="62" t="s">
        <v>465</v>
      </c>
      <c r="L634" s="63">
        <v>7970</v>
      </c>
      <c r="M634" s="63">
        <v>4980</v>
      </c>
      <c r="N634" s="142" t="s">
        <v>957</v>
      </c>
      <c r="O634" s="127"/>
      <c r="P634" s="100"/>
      <c r="Q634" s="63">
        <f t="shared" si="269"/>
        <v>0</v>
      </c>
      <c r="R634" s="64"/>
      <c r="S634" s="67">
        <v>1</v>
      </c>
      <c r="T634" s="46"/>
      <c r="U634" s="106">
        <f>IF(EXACT(O634,Y634),M634,M634*(1-'Расчет ПРЕДЗАКАЗ'!$D$10))</f>
        <v>4880.3999999999996</v>
      </c>
      <c r="V634" s="106">
        <f t="shared" si="270"/>
        <v>0</v>
      </c>
      <c r="W634" s="106" t="e">
        <f>IF(EXACT(O634,Y634),M634,M634*(1-#REF!))</f>
        <v>#REF!</v>
      </c>
      <c r="X634" s="106" t="e">
        <f t="shared" si="271"/>
        <v>#REF!</v>
      </c>
      <c r="Y634" s="107" t="s">
        <v>72</v>
      </c>
      <c r="Z634" s="103">
        <f t="shared" si="267"/>
        <v>0</v>
      </c>
      <c r="AA634" s="103">
        <f t="shared" si="268"/>
        <v>0</v>
      </c>
      <c r="AB634" s="128">
        <f t="shared" si="272"/>
        <v>0.63306286369969689</v>
      </c>
      <c r="AC634" s="128" t="e">
        <f t="shared" si="273"/>
        <v>#REF!</v>
      </c>
    </row>
    <row r="635" spans="1:29" ht="50.1" customHeight="1">
      <c r="A635" s="169"/>
      <c r="B635" s="169"/>
      <c r="C635" s="172"/>
      <c r="D635" s="172"/>
      <c r="E635" s="131"/>
      <c r="F635" s="175"/>
      <c r="G635" s="178"/>
      <c r="H635" s="189"/>
      <c r="I635" s="163"/>
      <c r="J635" s="166"/>
      <c r="K635" s="62" t="s">
        <v>469</v>
      </c>
      <c r="L635" s="63">
        <v>7970</v>
      </c>
      <c r="M635" s="63">
        <v>4980</v>
      </c>
      <c r="N635" s="142" t="s">
        <v>958</v>
      </c>
      <c r="O635" s="127"/>
      <c r="P635" s="100"/>
      <c r="Q635" s="63">
        <f t="shared" si="269"/>
        <v>0</v>
      </c>
      <c r="R635" s="64"/>
      <c r="S635" s="67">
        <v>2</v>
      </c>
      <c r="T635" s="46"/>
      <c r="U635" s="106">
        <f>IF(EXACT(O635,Y635),M635,M635*(1-'Расчет ПРЕДЗАКАЗ'!$D$10))</f>
        <v>4880.3999999999996</v>
      </c>
      <c r="V635" s="106">
        <f t="shared" si="270"/>
        <v>0</v>
      </c>
      <c r="W635" s="106" t="e">
        <f>IF(EXACT(O635,Y635),M635,M635*(1-#REF!))</f>
        <v>#REF!</v>
      </c>
      <c r="X635" s="106" t="e">
        <f t="shared" si="271"/>
        <v>#REF!</v>
      </c>
      <c r="Y635" s="107" t="s">
        <v>72</v>
      </c>
      <c r="Z635" s="103">
        <f t="shared" si="267"/>
        <v>0</v>
      </c>
      <c r="AA635" s="103">
        <f t="shared" si="268"/>
        <v>0</v>
      </c>
      <c r="AB635" s="128">
        <f t="shared" si="272"/>
        <v>0.63306286369969689</v>
      </c>
      <c r="AC635" s="128" t="e">
        <f t="shared" si="273"/>
        <v>#REF!</v>
      </c>
    </row>
    <row r="636" spans="1:29" ht="50.1" customHeight="1">
      <c r="A636" s="169"/>
      <c r="B636" s="169"/>
      <c r="C636" s="172"/>
      <c r="D636" s="172"/>
      <c r="E636" s="131"/>
      <c r="F636" s="175"/>
      <c r="G636" s="178"/>
      <c r="H636" s="189"/>
      <c r="I636" s="163"/>
      <c r="J636" s="166"/>
      <c r="K636" s="62" t="s">
        <v>471</v>
      </c>
      <c r="L636" s="63">
        <v>7970</v>
      </c>
      <c r="M636" s="63">
        <v>4980</v>
      </c>
      <c r="N636" s="142" t="s">
        <v>959</v>
      </c>
      <c r="O636" s="127"/>
      <c r="P636" s="100"/>
      <c r="Q636" s="63">
        <f t="shared" si="269"/>
        <v>0</v>
      </c>
      <c r="R636" s="64"/>
      <c r="S636" s="67">
        <v>4</v>
      </c>
      <c r="T636" s="46"/>
      <c r="U636" s="106">
        <f>IF(EXACT(O636,Y636),M636,M636*(1-'Расчет ПРЕДЗАКАЗ'!$D$10))</f>
        <v>4880.3999999999996</v>
      </c>
      <c r="V636" s="106">
        <f t="shared" si="270"/>
        <v>0</v>
      </c>
      <c r="W636" s="106" t="e">
        <f>IF(EXACT(O636,Y636),M636,M636*(1-#REF!))</f>
        <v>#REF!</v>
      </c>
      <c r="X636" s="106" t="e">
        <f t="shared" si="271"/>
        <v>#REF!</v>
      </c>
      <c r="Y636" s="107" t="s">
        <v>72</v>
      </c>
      <c r="Z636" s="103">
        <f t="shared" si="267"/>
        <v>0</v>
      </c>
      <c r="AA636" s="103">
        <f t="shared" si="268"/>
        <v>0</v>
      </c>
      <c r="AB636" s="128">
        <f t="shared" si="272"/>
        <v>0.63306286369969689</v>
      </c>
      <c r="AC636" s="128" t="e">
        <f t="shared" si="273"/>
        <v>#REF!</v>
      </c>
    </row>
    <row r="637" spans="1:29" ht="50.1" customHeight="1">
      <c r="A637" s="169"/>
      <c r="B637" s="169"/>
      <c r="C637" s="172"/>
      <c r="D637" s="172"/>
      <c r="E637" s="131"/>
      <c r="F637" s="175"/>
      <c r="G637" s="178"/>
      <c r="H637" s="189"/>
      <c r="I637" s="163"/>
      <c r="J637" s="166"/>
      <c r="K637" s="62"/>
      <c r="L637" s="63"/>
      <c r="M637" s="63"/>
      <c r="N637" s="142"/>
      <c r="O637" s="127"/>
      <c r="P637" s="100"/>
      <c r="Q637" s="63">
        <f t="shared" si="269"/>
        <v>0</v>
      </c>
      <c r="R637" s="64"/>
      <c r="S637" s="67"/>
      <c r="T637" s="46"/>
      <c r="U637" s="106">
        <f>IF(EXACT(O637,Y637),M637,M637*(1-'Расчет ПРЕДЗАКАЗ'!$D$10))</f>
        <v>0</v>
      </c>
      <c r="V637" s="106">
        <f t="shared" si="270"/>
        <v>0</v>
      </c>
      <c r="W637" s="106" t="e">
        <f>IF(EXACT(O637,Y637),M637,M637*(1-#REF!))</f>
        <v>#REF!</v>
      </c>
      <c r="X637" s="106" t="e">
        <f t="shared" si="271"/>
        <v>#REF!</v>
      </c>
      <c r="Y637" s="107" t="s">
        <v>72</v>
      </c>
      <c r="Z637" s="103">
        <f t="shared" si="267"/>
        <v>0</v>
      </c>
      <c r="AA637" s="103">
        <f t="shared" si="268"/>
        <v>0</v>
      </c>
      <c r="AB637" s="128" t="str">
        <f t="shared" si="272"/>
        <v/>
      </c>
      <c r="AC637" s="128" t="e">
        <f t="shared" si="273"/>
        <v>#REF!</v>
      </c>
    </row>
    <row r="638" spans="1:29" ht="50.1" customHeight="1">
      <c r="A638" s="169"/>
      <c r="B638" s="169"/>
      <c r="C638" s="172"/>
      <c r="D638" s="172"/>
      <c r="E638" s="131"/>
      <c r="F638" s="175"/>
      <c r="G638" s="178"/>
      <c r="H638" s="189"/>
      <c r="I638" s="163"/>
      <c r="J638" s="166"/>
      <c r="K638" s="62"/>
      <c r="L638" s="63"/>
      <c r="M638" s="63"/>
      <c r="N638" s="142"/>
      <c r="O638" s="127"/>
      <c r="P638" s="100"/>
      <c r="Q638" s="63">
        <f t="shared" si="269"/>
        <v>0</v>
      </c>
      <c r="R638" s="64"/>
      <c r="S638" s="67"/>
      <c r="T638" s="46"/>
      <c r="U638" s="106">
        <f>IF(EXACT(O638,Y638),M638,M638*(1-'Расчет ПРЕДЗАКАЗ'!$D$10))</f>
        <v>0</v>
      </c>
      <c r="V638" s="106">
        <f t="shared" si="270"/>
        <v>0</v>
      </c>
      <c r="W638" s="106" t="e">
        <f>IF(EXACT(O638,Y638),M638,M638*(1-#REF!))</f>
        <v>#REF!</v>
      </c>
      <c r="X638" s="106" t="e">
        <f t="shared" si="271"/>
        <v>#REF!</v>
      </c>
      <c r="Y638" s="107" t="s">
        <v>72</v>
      </c>
      <c r="Z638" s="103">
        <f t="shared" si="267"/>
        <v>0</v>
      </c>
      <c r="AA638" s="103">
        <f t="shared" si="268"/>
        <v>0</v>
      </c>
      <c r="AB638" s="128" t="str">
        <f t="shared" si="272"/>
        <v/>
      </c>
      <c r="AC638" s="128" t="e">
        <f t="shared" si="273"/>
        <v>#REF!</v>
      </c>
    </row>
    <row r="639" spans="1:29" ht="50.1" customHeight="1">
      <c r="A639" s="169"/>
      <c r="B639" s="169"/>
      <c r="C639" s="172"/>
      <c r="D639" s="172"/>
      <c r="E639" s="131"/>
      <c r="F639" s="175"/>
      <c r="G639" s="178"/>
      <c r="H639" s="189"/>
      <c r="I639" s="163"/>
      <c r="J639" s="166"/>
      <c r="K639" s="62"/>
      <c r="L639" s="63"/>
      <c r="M639" s="63"/>
      <c r="N639" s="142"/>
      <c r="O639" s="127"/>
      <c r="P639" s="100"/>
      <c r="Q639" s="63">
        <f t="shared" si="269"/>
        <v>0</v>
      </c>
      <c r="R639" s="64"/>
      <c r="S639" s="67"/>
      <c r="T639" s="46"/>
      <c r="U639" s="106">
        <f>IF(EXACT(O639,Y639),M639,M639*(1-'Расчет ПРЕДЗАКАЗ'!$D$10))</f>
        <v>0</v>
      </c>
      <c r="V639" s="106">
        <f t="shared" si="270"/>
        <v>0</v>
      </c>
      <c r="W639" s="106" t="e">
        <f>IF(EXACT(O639,Y639),M639,M639*(1-#REF!))</f>
        <v>#REF!</v>
      </c>
      <c r="X639" s="106" t="e">
        <f t="shared" si="271"/>
        <v>#REF!</v>
      </c>
      <c r="Y639" s="107" t="s">
        <v>72</v>
      </c>
      <c r="Z639" s="103">
        <f t="shared" si="267"/>
        <v>0</v>
      </c>
      <c r="AA639" s="103">
        <f t="shared" si="268"/>
        <v>0</v>
      </c>
      <c r="AB639" s="128" t="str">
        <f t="shared" si="272"/>
        <v/>
      </c>
      <c r="AC639" s="128" t="e">
        <f t="shared" si="273"/>
        <v>#REF!</v>
      </c>
    </row>
    <row r="640" spans="1:29" ht="50.1" customHeight="1">
      <c r="A640" s="169"/>
      <c r="B640" s="169"/>
      <c r="C640" s="172"/>
      <c r="D640" s="172"/>
      <c r="E640" s="131"/>
      <c r="F640" s="175"/>
      <c r="G640" s="178"/>
      <c r="H640" s="189"/>
      <c r="I640" s="163"/>
      <c r="J640" s="166"/>
      <c r="K640" s="62"/>
      <c r="L640" s="63"/>
      <c r="M640" s="63"/>
      <c r="N640" s="142"/>
      <c r="O640" s="127"/>
      <c r="P640" s="100"/>
      <c r="Q640" s="63">
        <f t="shared" si="269"/>
        <v>0</v>
      </c>
      <c r="R640" s="64"/>
      <c r="S640" s="67"/>
      <c r="T640" s="46"/>
      <c r="U640" s="106">
        <f>IF(EXACT(O640,Y640),M640,M640*(1-'Расчет ПРЕДЗАКАЗ'!$D$10))</f>
        <v>0</v>
      </c>
      <c r="V640" s="106">
        <f t="shared" si="270"/>
        <v>0</v>
      </c>
      <c r="W640" s="106" t="e">
        <f>IF(EXACT(O640,Y640),M640,M640*(1-#REF!))</f>
        <v>#REF!</v>
      </c>
      <c r="X640" s="106" t="e">
        <f t="shared" si="271"/>
        <v>#REF!</v>
      </c>
      <c r="Y640" s="107" t="s">
        <v>72</v>
      </c>
      <c r="Z640" s="103">
        <f t="shared" si="267"/>
        <v>0</v>
      </c>
      <c r="AA640" s="103">
        <f t="shared" si="268"/>
        <v>0</v>
      </c>
      <c r="AB640" s="128" t="str">
        <f t="shared" si="272"/>
        <v/>
      </c>
      <c r="AC640" s="128" t="e">
        <f t="shared" si="273"/>
        <v>#REF!</v>
      </c>
    </row>
    <row r="641" spans="1:29" ht="50.1" customHeight="1">
      <c r="A641" s="169"/>
      <c r="B641" s="169"/>
      <c r="C641" s="172"/>
      <c r="D641" s="172"/>
      <c r="E641" s="131"/>
      <c r="F641" s="175"/>
      <c r="G641" s="178"/>
      <c r="H641" s="189"/>
      <c r="I641" s="163"/>
      <c r="J641" s="166"/>
      <c r="K641" s="62"/>
      <c r="L641" s="63"/>
      <c r="M641" s="63"/>
      <c r="N641" s="121"/>
      <c r="O641" s="127"/>
      <c r="P641" s="100"/>
      <c r="Q641" s="63">
        <f t="shared" si="269"/>
        <v>0</v>
      </c>
      <c r="R641" s="65"/>
      <c r="S641" s="67"/>
      <c r="T641" s="40"/>
      <c r="U641" s="106">
        <f>IF(EXACT(O641,Y641),M641,M641*(1-'Расчет ПРЕДЗАКАЗ'!$D$10))</f>
        <v>0</v>
      </c>
      <c r="V641" s="106">
        <f t="shared" si="270"/>
        <v>0</v>
      </c>
      <c r="W641" s="106" t="e">
        <f>IF(EXACT(O641,Y641),M641,M641*(1-#REF!))</f>
        <v>#REF!</v>
      </c>
      <c r="X641" s="106" t="e">
        <f t="shared" si="271"/>
        <v>#REF!</v>
      </c>
      <c r="Y641" s="107" t="s">
        <v>72</v>
      </c>
      <c r="Z641" s="103">
        <f t="shared" si="267"/>
        <v>0</v>
      </c>
      <c r="AA641" s="103">
        <f t="shared" si="268"/>
        <v>0</v>
      </c>
      <c r="AB641" s="128" t="str">
        <f t="shared" si="272"/>
        <v/>
      </c>
      <c r="AC641" s="128" t="e">
        <f t="shared" si="273"/>
        <v>#REF!</v>
      </c>
    </row>
    <row r="642" spans="1:29" ht="50.1" customHeight="1">
      <c r="A642" s="169"/>
      <c r="B642" s="169"/>
      <c r="C642" s="172"/>
      <c r="D642" s="172"/>
      <c r="E642" s="131"/>
      <c r="F642" s="175"/>
      <c r="G642" s="178"/>
      <c r="H642" s="189"/>
      <c r="I642" s="163"/>
      <c r="J642" s="166"/>
      <c r="K642" s="62"/>
      <c r="L642" s="63"/>
      <c r="M642" s="63"/>
      <c r="N642" s="121"/>
      <c r="O642" s="127"/>
      <c r="P642" s="100"/>
      <c r="Q642" s="63">
        <f t="shared" si="269"/>
        <v>0</v>
      </c>
      <c r="R642" s="65"/>
      <c r="S642" s="67"/>
      <c r="T642" s="40"/>
      <c r="U642" s="106">
        <f>IF(EXACT(O642,Y642),M642,M642*(1-'Расчет ПРЕДЗАКАЗ'!$D$10))</f>
        <v>0</v>
      </c>
      <c r="V642" s="106">
        <f t="shared" si="270"/>
        <v>0</v>
      </c>
      <c r="W642" s="106" t="e">
        <f>IF(EXACT(O642,Y642),M642,M642*(1-#REF!))</f>
        <v>#REF!</v>
      </c>
      <c r="X642" s="106" t="e">
        <f t="shared" si="271"/>
        <v>#REF!</v>
      </c>
      <c r="Y642" s="107" t="s">
        <v>72</v>
      </c>
      <c r="Z642" s="103">
        <f t="shared" si="267"/>
        <v>0</v>
      </c>
      <c r="AA642" s="103">
        <f t="shared" si="268"/>
        <v>0</v>
      </c>
      <c r="AB642" s="128" t="str">
        <f t="shared" si="272"/>
        <v/>
      </c>
      <c r="AC642" s="128" t="e">
        <f t="shared" si="273"/>
        <v>#REF!</v>
      </c>
    </row>
    <row r="643" spans="1:29" ht="50.1" customHeight="1">
      <c r="A643" s="169"/>
      <c r="B643" s="169"/>
      <c r="C643" s="172"/>
      <c r="D643" s="172"/>
      <c r="E643" s="131"/>
      <c r="F643" s="175"/>
      <c r="G643" s="178"/>
      <c r="H643" s="189"/>
      <c r="I643" s="163"/>
      <c r="J643" s="166"/>
      <c r="K643" s="62"/>
      <c r="L643" s="63"/>
      <c r="M643" s="63"/>
      <c r="N643" s="121"/>
      <c r="O643" s="127"/>
      <c r="P643" s="100"/>
      <c r="Q643" s="63">
        <f t="shared" si="269"/>
        <v>0</v>
      </c>
      <c r="R643" s="65"/>
      <c r="S643" s="67"/>
      <c r="T643" s="40"/>
      <c r="U643" s="106">
        <f>IF(EXACT(O643,Y643),M643,M643*(1-'Расчет ПРЕДЗАКАЗ'!$D$10))</f>
        <v>0</v>
      </c>
      <c r="V643" s="106">
        <f t="shared" si="270"/>
        <v>0</v>
      </c>
      <c r="W643" s="106" t="e">
        <f>IF(EXACT(O643,Y643),M643,M643*(1-#REF!))</f>
        <v>#REF!</v>
      </c>
      <c r="X643" s="106" t="e">
        <f t="shared" si="271"/>
        <v>#REF!</v>
      </c>
      <c r="Y643" s="107" t="s">
        <v>72</v>
      </c>
      <c r="Z643" s="103">
        <f t="shared" si="267"/>
        <v>0</v>
      </c>
      <c r="AA643" s="103">
        <f t="shared" si="268"/>
        <v>0</v>
      </c>
      <c r="AB643" s="128" t="str">
        <f t="shared" si="272"/>
        <v/>
      </c>
      <c r="AC643" s="128" t="e">
        <f t="shared" si="273"/>
        <v>#REF!</v>
      </c>
    </row>
    <row r="644" spans="1:29" ht="50.1" customHeight="1">
      <c r="A644" s="169"/>
      <c r="B644" s="169"/>
      <c r="C644" s="172"/>
      <c r="D644" s="172"/>
      <c r="E644" s="131"/>
      <c r="F644" s="175"/>
      <c r="G644" s="178"/>
      <c r="H644" s="189"/>
      <c r="I644" s="163"/>
      <c r="J644" s="166"/>
      <c r="K644" s="62"/>
      <c r="L644" s="63"/>
      <c r="M644" s="63"/>
      <c r="N644" s="121"/>
      <c r="O644" s="127"/>
      <c r="P644" s="100"/>
      <c r="Q644" s="63">
        <f t="shared" si="269"/>
        <v>0</v>
      </c>
      <c r="R644" s="65"/>
      <c r="S644" s="67"/>
      <c r="T644" s="40"/>
      <c r="U644" s="106">
        <f>IF(EXACT(O644,Y644),M644,M644*(1-'Расчет ПРЕДЗАКАЗ'!$D$10))</f>
        <v>0</v>
      </c>
      <c r="V644" s="106">
        <f t="shared" si="270"/>
        <v>0</v>
      </c>
      <c r="W644" s="106" t="e">
        <f>IF(EXACT(O644,Y644),M644,M644*(1-#REF!))</f>
        <v>#REF!</v>
      </c>
      <c r="X644" s="106" t="e">
        <f t="shared" si="271"/>
        <v>#REF!</v>
      </c>
      <c r="Y644" s="107" t="s">
        <v>72</v>
      </c>
      <c r="Z644" s="103">
        <f t="shared" si="267"/>
        <v>0</v>
      </c>
      <c r="AA644" s="103">
        <f t="shared" si="268"/>
        <v>0</v>
      </c>
      <c r="AB644" s="128" t="str">
        <f t="shared" si="272"/>
        <v/>
      </c>
      <c r="AC644" s="128" t="e">
        <f t="shared" si="273"/>
        <v>#REF!</v>
      </c>
    </row>
    <row r="645" spans="1:29" ht="50.1" customHeight="1">
      <c r="A645" s="169"/>
      <c r="B645" s="169"/>
      <c r="C645" s="172"/>
      <c r="D645" s="172"/>
      <c r="E645" s="131"/>
      <c r="F645" s="175"/>
      <c r="G645" s="178"/>
      <c r="H645" s="189"/>
      <c r="I645" s="163"/>
      <c r="J645" s="166"/>
      <c r="K645" s="62"/>
      <c r="L645" s="63"/>
      <c r="M645" s="63"/>
      <c r="N645" s="121"/>
      <c r="O645" s="127"/>
      <c r="P645" s="100"/>
      <c r="Q645" s="63">
        <f t="shared" si="269"/>
        <v>0</v>
      </c>
      <c r="R645" s="65"/>
      <c r="S645" s="67"/>
      <c r="T645" s="40"/>
      <c r="U645" s="106">
        <f>IF(EXACT(O645,Y645),M645,M645*(1-'Расчет ПРЕДЗАКАЗ'!$D$10))</f>
        <v>0</v>
      </c>
      <c r="V645" s="106">
        <f t="shared" si="270"/>
        <v>0</v>
      </c>
      <c r="W645" s="106" t="e">
        <f>IF(EXACT(O645,Y645),M645,M645*(1-#REF!))</f>
        <v>#REF!</v>
      </c>
      <c r="X645" s="106" t="e">
        <f t="shared" si="271"/>
        <v>#REF!</v>
      </c>
      <c r="Y645" s="107" t="s">
        <v>72</v>
      </c>
      <c r="Z645" s="103">
        <f t="shared" si="267"/>
        <v>0</v>
      </c>
      <c r="AA645" s="103">
        <f t="shared" si="268"/>
        <v>0</v>
      </c>
      <c r="AB645" s="128" t="str">
        <f t="shared" si="272"/>
        <v/>
      </c>
      <c r="AC645" s="128" t="e">
        <f t="shared" si="273"/>
        <v>#REF!</v>
      </c>
    </row>
    <row r="646" spans="1:29" ht="50.1" customHeight="1">
      <c r="A646" s="170"/>
      <c r="B646" s="170"/>
      <c r="C646" s="173"/>
      <c r="D646" s="173"/>
      <c r="E646" s="132"/>
      <c r="F646" s="176"/>
      <c r="G646" s="179"/>
      <c r="H646" s="190"/>
      <c r="I646" s="164"/>
      <c r="J646" s="167"/>
      <c r="K646" s="62"/>
      <c r="L646" s="63"/>
      <c r="M646" s="63"/>
      <c r="N646" s="121"/>
      <c r="O646" s="127"/>
      <c r="P646" s="100"/>
      <c r="Q646" s="63">
        <f t="shared" si="269"/>
        <v>0</v>
      </c>
      <c r="R646" s="65"/>
      <c r="S646" s="64"/>
      <c r="T646" s="40"/>
      <c r="U646" s="106">
        <f>IF(EXACT(O646,Y646),M646,M646*(1-'Расчет ПРЕДЗАКАЗ'!$D$10))</f>
        <v>0</v>
      </c>
      <c r="V646" s="106">
        <f t="shared" si="270"/>
        <v>0</v>
      </c>
      <c r="W646" s="106" t="e">
        <f>IF(EXACT(O646,Y646),M646,M646*(1-#REF!))</f>
        <v>#REF!</v>
      </c>
      <c r="X646" s="106" t="e">
        <f t="shared" si="271"/>
        <v>#REF!</v>
      </c>
      <c r="Y646" s="107" t="s">
        <v>72</v>
      </c>
      <c r="Z646" s="103">
        <f t="shared" si="267"/>
        <v>0</v>
      </c>
      <c r="AA646" s="103">
        <f t="shared" si="268"/>
        <v>0</v>
      </c>
      <c r="AB646" s="128" t="str">
        <f t="shared" si="272"/>
        <v/>
      </c>
      <c r="AC646" s="128" t="e">
        <f t="shared" si="273"/>
        <v>#REF!</v>
      </c>
    </row>
    <row r="647" spans="1:29" ht="11.25" customHeight="1" thickBot="1"/>
    <row r="648" spans="1:29" ht="50.1" customHeight="1">
      <c r="A648" s="168">
        <v>92</v>
      </c>
      <c r="B648" s="168" t="s">
        <v>931</v>
      </c>
      <c r="C648" s="171" t="s">
        <v>960</v>
      </c>
      <c r="D648" s="171" t="s">
        <v>77</v>
      </c>
      <c r="E648" s="131"/>
      <c r="F648" s="193" t="s">
        <v>952</v>
      </c>
      <c r="G648" s="177" t="s">
        <v>933</v>
      </c>
      <c r="H648" s="162" t="s">
        <v>961</v>
      </c>
      <c r="I648" s="194" t="s">
        <v>962</v>
      </c>
      <c r="J648" s="165" t="s">
        <v>19</v>
      </c>
      <c r="K648" s="62" t="s">
        <v>461</v>
      </c>
      <c r="L648" s="63">
        <v>8800</v>
      </c>
      <c r="M648" s="63">
        <v>5500</v>
      </c>
      <c r="N648" s="142" t="s">
        <v>963</v>
      </c>
      <c r="O648" s="127"/>
      <c r="P648" s="100"/>
      <c r="Q648" s="63">
        <f>P648*M648</f>
        <v>0</v>
      </c>
      <c r="R648" s="64"/>
      <c r="S648" s="67">
        <v>29</v>
      </c>
      <c r="T648" s="46"/>
      <c r="U648" s="106">
        <f>IF(EXACT(O648,Y648),M648,M648*(1-'Расчет ПРЕДЗАКАЗ'!$D$10))</f>
        <v>5390</v>
      </c>
      <c r="V648" s="106">
        <f>P648*U648</f>
        <v>0</v>
      </c>
      <c r="W648" s="106" t="e">
        <f>IF(EXACT(O648,Y648),M648,M648*(1-#REF!))</f>
        <v>#REF!</v>
      </c>
      <c r="X648" s="106" t="e">
        <f>P648*W648</f>
        <v>#REF!</v>
      </c>
      <c r="Y648" s="107" t="s">
        <v>72</v>
      </c>
      <c r="Z648" s="103">
        <f t="shared" ref="Z648:Z662" si="274">IF(EXACT(O648,Y648),Q648,0)</f>
        <v>0</v>
      </c>
      <c r="AA648" s="103">
        <f t="shared" ref="AA648:AA662" si="275">IF(Z648=0,Q648,0)</f>
        <v>0</v>
      </c>
      <c r="AB648" s="128">
        <f>IF(U648=0,"",L648/U648-1)</f>
        <v>0.63265306122448983</v>
      </c>
      <c r="AC648" s="128" t="e">
        <f>IF(W648=0,"",L648/W648-1)</f>
        <v>#REF!</v>
      </c>
    </row>
    <row r="649" spans="1:29" ht="50.1" customHeight="1">
      <c r="A649" s="169"/>
      <c r="B649" s="169"/>
      <c r="C649" s="172"/>
      <c r="D649" s="172"/>
      <c r="E649" s="131"/>
      <c r="F649" s="175"/>
      <c r="G649" s="178"/>
      <c r="H649" s="189"/>
      <c r="I649" s="163"/>
      <c r="J649" s="166"/>
      <c r="K649" s="62" t="s">
        <v>463</v>
      </c>
      <c r="L649" s="63">
        <v>8800</v>
      </c>
      <c r="M649" s="63">
        <v>5500</v>
      </c>
      <c r="N649" s="142" t="s">
        <v>964</v>
      </c>
      <c r="O649" s="127"/>
      <c r="P649" s="100"/>
      <c r="Q649" s="63">
        <f t="shared" ref="Q649:Q662" si="276">P649*M649</f>
        <v>0</v>
      </c>
      <c r="R649" s="64"/>
      <c r="S649" s="67">
        <v>32</v>
      </c>
      <c r="T649" s="46"/>
      <c r="U649" s="106">
        <f>IF(EXACT(O649,Y649),M649,M649*(1-'Расчет ПРЕДЗАКАЗ'!$D$10))</f>
        <v>5390</v>
      </c>
      <c r="V649" s="106">
        <f t="shared" ref="V649:V662" si="277">P649*U649</f>
        <v>0</v>
      </c>
      <c r="W649" s="106" t="e">
        <f>IF(EXACT(O649,Y649),M649,M649*(1-#REF!))</f>
        <v>#REF!</v>
      </c>
      <c r="X649" s="106" t="e">
        <f t="shared" ref="X649:X662" si="278">P649*W649</f>
        <v>#REF!</v>
      </c>
      <c r="Y649" s="107" t="s">
        <v>72</v>
      </c>
      <c r="Z649" s="103">
        <f t="shared" si="274"/>
        <v>0</v>
      </c>
      <c r="AA649" s="103">
        <f t="shared" si="275"/>
        <v>0</v>
      </c>
      <c r="AB649" s="128">
        <f t="shared" ref="AB649:AB662" si="279">IF(U649=0,"",L649/U649-1)</f>
        <v>0.63265306122448983</v>
      </c>
      <c r="AC649" s="128" t="e">
        <f t="shared" ref="AC649:AC662" si="280">IF(W649=0,"",L649/W649-1)</f>
        <v>#REF!</v>
      </c>
    </row>
    <row r="650" spans="1:29" ht="50.1" customHeight="1">
      <c r="A650" s="169"/>
      <c r="B650" s="169"/>
      <c r="C650" s="172"/>
      <c r="D650" s="172"/>
      <c r="E650" s="131"/>
      <c r="F650" s="175"/>
      <c r="G650" s="178"/>
      <c r="H650" s="189"/>
      <c r="I650" s="163"/>
      <c r="J650" s="166"/>
      <c r="K650" s="62" t="s">
        <v>465</v>
      </c>
      <c r="L650" s="63">
        <v>8800</v>
      </c>
      <c r="M650" s="63">
        <v>5500</v>
      </c>
      <c r="N650" s="142" t="s">
        <v>965</v>
      </c>
      <c r="O650" s="127"/>
      <c r="P650" s="100"/>
      <c r="Q650" s="63">
        <f t="shared" si="276"/>
        <v>0</v>
      </c>
      <c r="R650" s="64"/>
      <c r="S650" s="67">
        <v>31</v>
      </c>
      <c r="T650" s="46"/>
      <c r="U650" s="106">
        <f>IF(EXACT(O650,Y650),M650,M650*(1-'Расчет ПРЕДЗАКАЗ'!$D$10))</f>
        <v>5390</v>
      </c>
      <c r="V650" s="106">
        <f t="shared" si="277"/>
        <v>0</v>
      </c>
      <c r="W650" s="106" t="e">
        <f>IF(EXACT(O650,Y650),M650,M650*(1-#REF!))</f>
        <v>#REF!</v>
      </c>
      <c r="X650" s="106" t="e">
        <f t="shared" si="278"/>
        <v>#REF!</v>
      </c>
      <c r="Y650" s="107" t="s">
        <v>72</v>
      </c>
      <c r="Z650" s="103">
        <f t="shared" si="274"/>
        <v>0</v>
      </c>
      <c r="AA650" s="103">
        <f t="shared" si="275"/>
        <v>0</v>
      </c>
      <c r="AB650" s="128">
        <f t="shared" si="279"/>
        <v>0.63265306122448983</v>
      </c>
      <c r="AC650" s="128" t="e">
        <f t="shared" si="280"/>
        <v>#REF!</v>
      </c>
    </row>
    <row r="651" spans="1:29" ht="50.1" customHeight="1">
      <c r="A651" s="169"/>
      <c r="B651" s="169"/>
      <c r="C651" s="172"/>
      <c r="D651" s="172"/>
      <c r="E651" s="131"/>
      <c r="F651" s="175"/>
      <c r="G651" s="178"/>
      <c r="H651" s="189"/>
      <c r="I651" s="163"/>
      <c r="J651" s="166"/>
      <c r="K651" s="62" t="s">
        <v>467</v>
      </c>
      <c r="L651" s="63">
        <v>8800</v>
      </c>
      <c r="M651" s="63">
        <v>5500</v>
      </c>
      <c r="N651" s="142" t="s">
        <v>966</v>
      </c>
      <c r="O651" s="127"/>
      <c r="P651" s="100"/>
      <c r="Q651" s="63">
        <f t="shared" si="276"/>
        <v>0</v>
      </c>
      <c r="R651" s="64"/>
      <c r="S651" s="67">
        <v>14</v>
      </c>
      <c r="T651" s="46"/>
      <c r="U651" s="106">
        <f>IF(EXACT(O651,Y651),M651,M651*(1-'Расчет ПРЕДЗАКАЗ'!$D$10))</f>
        <v>5390</v>
      </c>
      <c r="V651" s="106">
        <f t="shared" si="277"/>
        <v>0</v>
      </c>
      <c r="W651" s="106" t="e">
        <f>IF(EXACT(O651,Y651),M651,M651*(1-#REF!))</f>
        <v>#REF!</v>
      </c>
      <c r="X651" s="106" t="e">
        <f t="shared" si="278"/>
        <v>#REF!</v>
      </c>
      <c r="Y651" s="107" t="s">
        <v>72</v>
      </c>
      <c r="Z651" s="103">
        <f t="shared" si="274"/>
        <v>0</v>
      </c>
      <c r="AA651" s="103">
        <f t="shared" si="275"/>
        <v>0</v>
      </c>
      <c r="AB651" s="128">
        <f t="shared" si="279"/>
        <v>0.63265306122448983</v>
      </c>
      <c r="AC651" s="128" t="e">
        <f t="shared" si="280"/>
        <v>#REF!</v>
      </c>
    </row>
    <row r="652" spans="1:29" ht="50.1" customHeight="1">
      <c r="A652" s="169"/>
      <c r="B652" s="169"/>
      <c r="C652" s="172"/>
      <c r="D652" s="172"/>
      <c r="E652" s="131"/>
      <c r="F652" s="175"/>
      <c r="G652" s="178"/>
      <c r="H652" s="189"/>
      <c r="I652" s="163"/>
      <c r="J652" s="166"/>
      <c r="K652" s="62" t="s">
        <v>469</v>
      </c>
      <c r="L652" s="63">
        <v>8800</v>
      </c>
      <c r="M652" s="63">
        <v>5500</v>
      </c>
      <c r="N652" s="142" t="s">
        <v>967</v>
      </c>
      <c r="O652" s="127"/>
      <c r="P652" s="100"/>
      <c r="Q652" s="63">
        <f t="shared" si="276"/>
        <v>0</v>
      </c>
      <c r="R652" s="64"/>
      <c r="S652" s="67">
        <v>28</v>
      </c>
      <c r="T652" s="46"/>
      <c r="U652" s="106">
        <f>IF(EXACT(O652,Y652),M652,M652*(1-'Расчет ПРЕДЗАКАЗ'!$D$10))</f>
        <v>5390</v>
      </c>
      <c r="V652" s="106">
        <f t="shared" si="277"/>
        <v>0</v>
      </c>
      <c r="W652" s="106" t="e">
        <f>IF(EXACT(O652,Y652),M652,M652*(1-#REF!))</f>
        <v>#REF!</v>
      </c>
      <c r="X652" s="106" t="e">
        <f t="shared" si="278"/>
        <v>#REF!</v>
      </c>
      <c r="Y652" s="107" t="s">
        <v>72</v>
      </c>
      <c r="Z652" s="103">
        <f t="shared" si="274"/>
        <v>0</v>
      </c>
      <c r="AA652" s="103">
        <f t="shared" si="275"/>
        <v>0</v>
      </c>
      <c r="AB652" s="128">
        <f t="shared" si="279"/>
        <v>0.63265306122448983</v>
      </c>
      <c r="AC652" s="128" t="e">
        <f t="shared" si="280"/>
        <v>#REF!</v>
      </c>
    </row>
    <row r="653" spans="1:29" ht="50.1" customHeight="1">
      <c r="A653" s="169"/>
      <c r="B653" s="169"/>
      <c r="C653" s="172"/>
      <c r="D653" s="172"/>
      <c r="E653" s="131"/>
      <c r="F653" s="175"/>
      <c r="G653" s="178"/>
      <c r="H653" s="189"/>
      <c r="I653" s="163"/>
      <c r="J653" s="166"/>
      <c r="K653" s="62" t="s">
        <v>471</v>
      </c>
      <c r="L653" s="63">
        <v>8800</v>
      </c>
      <c r="M653" s="63">
        <v>5500</v>
      </c>
      <c r="N653" s="142" t="s">
        <v>968</v>
      </c>
      <c r="O653" s="127"/>
      <c r="P653" s="100"/>
      <c r="Q653" s="63">
        <f t="shared" si="276"/>
        <v>0</v>
      </c>
      <c r="R653" s="64"/>
      <c r="S653" s="67">
        <v>34</v>
      </c>
      <c r="T653" s="46"/>
      <c r="U653" s="106">
        <f>IF(EXACT(O653,Y653),M653,M653*(1-'Расчет ПРЕДЗАКАЗ'!$D$10))</f>
        <v>5390</v>
      </c>
      <c r="V653" s="106">
        <f t="shared" si="277"/>
        <v>0</v>
      </c>
      <c r="W653" s="106" t="e">
        <f>IF(EXACT(O653,Y653),M653,M653*(1-#REF!))</f>
        <v>#REF!</v>
      </c>
      <c r="X653" s="106" t="e">
        <f t="shared" si="278"/>
        <v>#REF!</v>
      </c>
      <c r="Y653" s="107" t="s">
        <v>72</v>
      </c>
      <c r="Z653" s="103">
        <f t="shared" si="274"/>
        <v>0</v>
      </c>
      <c r="AA653" s="103">
        <f t="shared" si="275"/>
        <v>0</v>
      </c>
      <c r="AB653" s="128">
        <f t="shared" si="279"/>
        <v>0.63265306122448983</v>
      </c>
      <c r="AC653" s="128" t="e">
        <f t="shared" si="280"/>
        <v>#REF!</v>
      </c>
    </row>
    <row r="654" spans="1:29" ht="50.1" customHeight="1">
      <c r="A654" s="169"/>
      <c r="B654" s="169"/>
      <c r="C654" s="172"/>
      <c r="D654" s="172"/>
      <c r="E654" s="131"/>
      <c r="F654" s="175"/>
      <c r="G654" s="178"/>
      <c r="H654" s="189"/>
      <c r="I654" s="163"/>
      <c r="J654" s="166"/>
      <c r="K654" s="62" t="s">
        <v>510</v>
      </c>
      <c r="L654" s="63">
        <v>8800</v>
      </c>
      <c r="M654" s="63">
        <v>5500</v>
      </c>
      <c r="N654" s="142" t="s">
        <v>969</v>
      </c>
      <c r="O654" s="127"/>
      <c r="P654" s="100"/>
      <c r="Q654" s="63">
        <f t="shared" si="276"/>
        <v>0</v>
      </c>
      <c r="R654" s="64"/>
      <c r="S654" s="67">
        <v>24</v>
      </c>
      <c r="T654" s="46"/>
      <c r="U654" s="106">
        <f>IF(EXACT(O654,Y654),M654,M654*(1-'Расчет ПРЕДЗАКАЗ'!$D$10))</f>
        <v>5390</v>
      </c>
      <c r="V654" s="106">
        <f t="shared" si="277"/>
        <v>0</v>
      </c>
      <c r="W654" s="106" t="e">
        <f>IF(EXACT(O654,Y654),M654,M654*(1-#REF!))</f>
        <v>#REF!</v>
      </c>
      <c r="X654" s="106" t="e">
        <f t="shared" si="278"/>
        <v>#REF!</v>
      </c>
      <c r="Y654" s="107" t="s">
        <v>72</v>
      </c>
      <c r="Z654" s="103">
        <f t="shared" si="274"/>
        <v>0</v>
      </c>
      <c r="AA654" s="103">
        <f t="shared" si="275"/>
        <v>0</v>
      </c>
      <c r="AB654" s="128">
        <f t="shared" si="279"/>
        <v>0.63265306122448983</v>
      </c>
      <c r="AC654" s="128" t="e">
        <f t="shared" si="280"/>
        <v>#REF!</v>
      </c>
    </row>
    <row r="655" spans="1:29" ht="50.1" customHeight="1">
      <c r="A655" s="169"/>
      <c r="B655" s="169"/>
      <c r="C655" s="172"/>
      <c r="D655" s="172"/>
      <c r="E655" s="131"/>
      <c r="F655" s="175"/>
      <c r="G655" s="178"/>
      <c r="H655" s="189"/>
      <c r="I655" s="163"/>
      <c r="J655" s="166"/>
      <c r="K655" s="62"/>
      <c r="L655" s="63"/>
      <c r="M655" s="63"/>
      <c r="N655" s="142"/>
      <c r="O655" s="127"/>
      <c r="P655" s="100"/>
      <c r="Q655" s="63">
        <f t="shared" si="276"/>
        <v>0</v>
      </c>
      <c r="R655" s="64"/>
      <c r="S655" s="67"/>
      <c r="T655" s="46"/>
      <c r="U655" s="106">
        <f>IF(EXACT(O655,Y655),M655,M655*(1-'Расчет ПРЕДЗАКАЗ'!$D$10))</f>
        <v>0</v>
      </c>
      <c r="V655" s="106">
        <f t="shared" si="277"/>
        <v>0</v>
      </c>
      <c r="W655" s="106" t="e">
        <f>IF(EXACT(O655,Y655),M655,M655*(1-#REF!))</f>
        <v>#REF!</v>
      </c>
      <c r="X655" s="106" t="e">
        <f t="shared" si="278"/>
        <v>#REF!</v>
      </c>
      <c r="Y655" s="107" t="s">
        <v>72</v>
      </c>
      <c r="Z655" s="103">
        <f t="shared" si="274"/>
        <v>0</v>
      </c>
      <c r="AA655" s="103">
        <f t="shared" si="275"/>
        <v>0</v>
      </c>
      <c r="AB655" s="128" t="str">
        <f t="shared" si="279"/>
        <v/>
      </c>
      <c r="AC655" s="128" t="e">
        <f t="shared" si="280"/>
        <v>#REF!</v>
      </c>
    </row>
    <row r="656" spans="1:29" ht="50.1" customHeight="1">
      <c r="A656" s="169"/>
      <c r="B656" s="169"/>
      <c r="C656" s="172"/>
      <c r="D656" s="172"/>
      <c r="E656" s="131"/>
      <c r="F656" s="175"/>
      <c r="G656" s="178"/>
      <c r="H656" s="189"/>
      <c r="I656" s="163"/>
      <c r="J656" s="166"/>
      <c r="K656" s="62"/>
      <c r="L656" s="63"/>
      <c r="M656" s="63"/>
      <c r="N656" s="142"/>
      <c r="O656" s="127"/>
      <c r="P656" s="100"/>
      <c r="Q656" s="63">
        <f t="shared" si="276"/>
        <v>0</v>
      </c>
      <c r="R656" s="64"/>
      <c r="S656" s="67"/>
      <c r="T656" s="46"/>
      <c r="U656" s="106">
        <f>IF(EXACT(O656,Y656),M656,M656*(1-'Расчет ПРЕДЗАКАЗ'!$D$10))</f>
        <v>0</v>
      </c>
      <c r="V656" s="106">
        <f t="shared" si="277"/>
        <v>0</v>
      </c>
      <c r="W656" s="106" t="e">
        <f>IF(EXACT(O656,Y656),M656,M656*(1-#REF!))</f>
        <v>#REF!</v>
      </c>
      <c r="X656" s="106" t="e">
        <f t="shared" si="278"/>
        <v>#REF!</v>
      </c>
      <c r="Y656" s="107" t="s">
        <v>72</v>
      </c>
      <c r="Z656" s="103">
        <f t="shared" si="274"/>
        <v>0</v>
      </c>
      <c r="AA656" s="103">
        <f t="shared" si="275"/>
        <v>0</v>
      </c>
      <c r="AB656" s="128" t="str">
        <f t="shared" si="279"/>
        <v/>
      </c>
      <c r="AC656" s="128" t="e">
        <f t="shared" si="280"/>
        <v>#REF!</v>
      </c>
    </row>
    <row r="657" spans="1:29" ht="50.1" customHeight="1">
      <c r="A657" s="169"/>
      <c r="B657" s="169"/>
      <c r="C657" s="172"/>
      <c r="D657" s="172"/>
      <c r="E657" s="131"/>
      <c r="F657" s="175"/>
      <c r="G657" s="178"/>
      <c r="H657" s="189"/>
      <c r="I657" s="163"/>
      <c r="J657" s="166"/>
      <c r="K657" s="62"/>
      <c r="L657" s="63"/>
      <c r="M657" s="63"/>
      <c r="N657" s="121"/>
      <c r="O657" s="127"/>
      <c r="P657" s="100"/>
      <c r="Q657" s="63">
        <f t="shared" si="276"/>
        <v>0</v>
      </c>
      <c r="R657" s="65"/>
      <c r="S657" s="67"/>
      <c r="T657" s="40"/>
      <c r="U657" s="106">
        <f>IF(EXACT(O657,Y657),M657,M657*(1-'Расчет ПРЕДЗАКАЗ'!$D$10))</f>
        <v>0</v>
      </c>
      <c r="V657" s="106">
        <f t="shared" si="277"/>
        <v>0</v>
      </c>
      <c r="W657" s="106" t="e">
        <f>IF(EXACT(O657,Y657),M657,M657*(1-#REF!))</f>
        <v>#REF!</v>
      </c>
      <c r="X657" s="106" t="e">
        <f t="shared" si="278"/>
        <v>#REF!</v>
      </c>
      <c r="Y657" s="107" t="s">
        <v>72</v>
      </c>
      <c r="Z657" s="103">
        <f t="shared" si="274"/>
        <v>0</v>
      </c>
      <c r="AA657" s="103">
        <f t="shared" si="275"/>
        <v>0</v>
      </c>
      <c r="AB657" s="128" t="str">
        <f t="shared" si="279"/>
        <v/>
      </c>
      <c r="AC657" s="128" t="e">
        <f t="shared" si="280"/>
        <v>#REF!</v>
      </c>
    </row>
    <row r="658" spans="1:29" ht="50.1" customHeight="1">
      <c r="A658" s="169"/>
      <c r="B658" s="169"/>
      <c r="C658" s="172"/>
      <c r="D658" s="172"/>
      <c r="E658" s="131"/>
      <c r="F658" s="175"/>
      <c r="G658" s="178"/>
      <c r="H658" s="189"/>
      <c r="I658" s="163"/>
      <c r="J658" s="166"/>
      <c r="K658" s="62"/>
      <c r="L658" s="63"/>
      <c r="M658" s="63"/>
      <c r="N658" s="121"/>
      <c r="O658" s="127"/>
      <c r="P658" s="100"/>
      <c r="Q658" s="63">
        <f t="shared" si="276"/>
        <v>0</v>
      </c>
      <c r="R658" s="65"/>
      <c r="S658" s="67"/>
      <c r="T658" s="40"/>
      <c r="U658" s="106">
        <f>IF(EXACT(O658,Y658),M658,M658*(1-'Расчет ПРЕДЗАКАЗ'!$D$10))</f>
        <v>0</v>
      </c>
      <c r="V658" s="106">
        <f t="shared" si="277"/>
        <v>0</v>
      </c>
      <c r="W658" s="106" t="e">
        <f>IF(EXACT(O658,Y658),M658,M658*(1-#REF!))</f>
        <v>#REF!</v>
      </c>
      <c r="X658" s="106" t="e">
        <f t="shared" si="278"/>
        <v>#REF!</v>
      </c>
      <c r="Y658" s="107" t="s">
        <v>72</v>
      </c>
      <c r="Z658" s="103">
        <f t="shared" si="274"/>
        <v>0</v>
      </c>
      <c r="AA658" s="103">
        <f t="shared" si="275"/>
        <v>0</v>
      </c>
      <c r="AB658" s="128" t="str">
        <f t="shared" si="279"/>
        <v/>
      </c>
      <c r="AC658" s="128" t="e">
        <f t="shared" si="280"/>
        <v>#REF!</v>
      </c>
    </row>
    <row r="659" spans="1:29" ht="50.1" customHeight="1">
      <c r="A659" s="169"/>
      <c r="B659" s="169"/>
      <c r="C659" s="172"/>
      <c r="D659" s="172"/>
      <c r="E659" s="131"/>
      <c r="F659" s="175"/>
      <c r="G659" s="178"/>
      <c r="H659" s="189"/>
      <c r="I659" s="163"/>
      <c r="J659" s="166"/>
      <c r="K659" s="62"/>
      <c r="L659" s="63"/>
      <c r="M659" s="63"/>
      <c r="N659" s="121"/>
      <c r="O659" s="127"/>
      <c r="P659" s="100"/>
      <c r="Q659" s="63">
        <f t="shared" si="276"/>
        <v>0</v>
      </c>
      <c r="R659" s="65"/>
      <c r="S659" s="67"/>
      <c r="T659" s="40"/>
      <c r="U659" s="106">
        <f>IF(EXACT(O659,Y659),M659,M659*(1-'Расчет ПРЕДЗАКАЗ'!$D$10))</f>
        <v>0</v>
      </c>
      <c r="V659" s="106">
        <f t="shared" si="277"/>
        <v>0</v>
      </c>
      <c r="W659" s="106" t="e">
        <f>IF(EXACT(O659,Y659),M659,M659*(1-#REF!))</f>
        <v>#REF!</v>
      </c>
      <c r="X659" s="106" t="e">
        <f t="shared" si="278"/>
        <v>#REF!</v>
      </c>
      <c r="Y659" s="107" t="s">
        <v>72</v>
      </c>
      <c r="Z659" s="103">
        <f t="shared" si="274"/>
        <v>0</v>
      </c>
      <c r="AA659" s="103">
        <f t="shared" si="275"/>
        <v>0</v>
      </c>
      <c r="AB659" s="128" t="str">
        <f t="shared" si="279"/>
        <v/>
      </c>
      <c r="AC659" s="128" t="e">
        <f t="shared" si="280"/>
        <v>#REF!</v>
      </c>
    </row>
    <row r="660" spans="1:29" ht="50.1" customHeight="1">
      <c r="A660" s="169"/>
      <c r="B660" s="169"/>
      <c r="C660" s="172"/>
      <c r="D660" s="172"/>
      <c r="E660" s="131"/>
      <c r="F660" s="175"/>
      <c r="G660" s="178"/>
      <c r="H660" s="189"/>
      <c r="I660" s="163"/>
      <c r="J660" s="166"/>
      <c r="K660" s="62"/>
      <c r="L660" s="63"/>
      <c r="M660" s="63"/>
      <c r="N660" s="121"/>
      <c r="O660" s="127"/>
      <c r="P660" s="100"/>
      <c r="Q660" s="63">
        <f t="shared" si="276"/>
        <v>0</v>
      </c>
      <c r="R660" s="65"/>
      <c r="S660" s="67"/>
      <c r="T660" s="40"/>
      <c r="U660" s="106">
        <f>IF(EXACT(O660,Y660),M660,M660*(1-'Расчет ПРЕДЗАКАЗ'!$D$10))</f>
        <v>0</v>
      </c>
      <c r="V660" s="106">
        <f t="shared" si="277"/>
        <v>0</v>
      </c>
      <c r="W660" s="106" t="e">
        <f>IF(EXACT(O660,Y660),M660,M660*(1-#REF!))</f>
        <v>#REF!</v>
      </c>
      <c r="X660" s="106" t="e">
        <f t="shared" si="278"/>
        <v>#REF!</v>
      </c>
      <c r="Y660" s="107" t="s">
        <v>72</v>
      </c>
      <c r="Z660" s="103">
        <f t="shared" si="274"/>
        <v>0</v>
      </c>
      <c r="AA660" s="103">
        <f t="shared" si="275"/>
        <v>0</v>
      </c>
      <c r="AB660" s="128" t="str">
        <f t="shared" si="279"/>
        <v/>
      </c>
      <c r="AC660" s="128" t="e">
        <f t="shared" si="280"/>
        <v>#REF!</v>
      </c>
    </row>
    <row r="661" spans="1:29" ht="50.1" customHeight="1">
      <c r="A661" s="169"/>
      <c r="B661" s="169"/>
      <c r="C661" s="172"/>
      <c r="D661" s="172"/>
      <c r="E661" s="131"/>
      <c r="F661" s="175"/>
      <c r="G661" s="178"/>
      <c r="H661" s="189"/>
      <c r="I661" s="163"/>
      <c r="J661" s="166"/>
      <c r="K661" s="62"/>
      <c r="L661" s="63"/>
      <c r="M661" s="63"/>
      <c r="N661" s="121"/>
      <c r="O661" s="127"/>
      <c r="P661" s="100"/>
      <c r="Q661" s="63">
        <f t="shared" si="276"/>
        <v>0</v>
      </c>
      <c r="R661" s="65"/>
      <c r="S661" s="67"/>
      <c r="T661" s="40"/>
      <c r="U661" s="106">
        <f>IF(EXACT(O661,Y661),M661,M661*(1-'Расчет ПРЕДЗАКАЗ'!$D$10))</f>
        <v>0</v>
      </c>
      <c r="V661" s="106">
        <f t="shared" si="277"/>
        <v>0</v>
      </c>
      <c r="W661" s="106" t="e">
        <f>IF(EXACT(O661,Y661),M661,M661*(1-#REF!))</f>
        <v>#REF!</v>
      </c>
      <c r="X661" s="106" t="e">
        <f t="shared" si="278"/>
        <v>#REF!</v>
      </c>
      <c r="Y661" s="107" t="s">
        <v>72</v>
      </c>
      <c r="Z661" s="103">
        <f t="shared" si="274"/>
        <v>0</v>
      </c>
      <c r="AA661" s="103">
        <f t="shared" si="275"/>
        <v>0</v>
      </c>
      <c r="AB661" s="128" t="str">
        <f t="shared" si="279"/>
        <v/>
      </c>
      <c r="AC661" s="128" t="e">
        <f t="shared" si="280"/>
        <v>#REF!</v>
      </c>
    </row>
    <row r="662" spans="1:29" ht="50.1" customHeight="1">
      <c r="A662" s="170"/>
      <c r="B662" s="170"/>
      <c r="C662" s="173"/>
      <c r="D662" s="173"/>
      <c r="E662" s="132"/>
      <c r="F662" s="176"/>
      <c r="G662" s="179"/>
      <c r="H662" s="190"/>
      <c r="I662" s="164"/>
      <c r="J662" s="167"/>
      <c r="K662" s="62"/>
      <c r="L662" s="63"/>
      <c r="M662" s="63"/>
      <c r="N662" s="121"/>
      <c r="O662" s="127"/>
      <c r="P662" s="100"/>
      <c r="Q662" s="63">
        <f t="shared" si="276"/>
        <v>0</v>
      </c>
      <c r="R662" s="65"/>
      <c r="S662" s="64"/>
      <c r="T662" s="40"/>
      <c r="U662" s="106">
        <f>IF(EXACT(O662,Y662),M662,M662*(1-'Расчет ПРЕДЗАКАЗ'!$D$10))</f>
        <v>0</v>
      </c>
      <c r="V662" s="106">
        <f t="shared" si="277"/>
        <v>0</v>
      </c>
      <c r="W662" s="106" t="e">
        <f>IF(EXACT(O662,Y662),M662,M662*(1-#REF!))</f>
        <v>#REF!</v>
      </c>
      <c r="X662" s="106" t="e">
        <f t="shared" si="278"/>
        <v>#REF!</v>
      </c>
      <c r="Y662" s="107" t="s">
        <v>72</v>
      </c>
      <c r="Z662" s="103">
        <f t="shared" si="274"/>
        <v>0</v>
      </c>
      <c r="AA662" s="103">
        <f t="shared" si="275"/>
        <v>0</v>
      </c>
      <c r="AB662" s="128" t="str">
        <f t="shared" si="279"/>
        <v/>
      </c>
      <c r="AC662" s="128" t="e">
        <f t="shared" si="280"/>
        <v>#REF!</v>
      </c>
    </row>
    <row r="663" spans="1:29" ht="11.25" customHeight="1" thickBot="1"/>
    <row r="664" spans="1:29" ht="50.1" customHeight="1">
      <c r="A664" s="168">
        <v>93</v>
      </c>
      <c r="B664" s="168" t="s">
        <v>917</v>
      </c>
      <c r="C664" s="171" t="s">
        <v>970</v>
      </c>
      <c r="D664" s="171" t="s">
        <v>77</v>
      </c>
      <c r="E664" s="131"/>
      <c r="F664" s="193" t="s">
        <v>952</v>
      </c>
      <c r="G664" s="177" t="s">
        <v>121</v>
      </c>
      <c r="H664" s="162" t="s">
        <v>971</v>
      </c>
      <c r="I664" s="194" t="s">
        <v>972</v>
      </c>
      <c r="J664" s="165" t="s">
        <v>19</v>
      </c>
      <c r="K664" s="62" t="s">
        <v>461</v>
      </c>
      <c r="L664" s="63">
        <v>8800</v>
      </c>
      <c r="M664" s="63">
        <v>5500</v>
      </c>
      <c r="N664" s="142" t="s">
        <v>973</v>
      </c>
      <c r="O664" s="127"/>
      <c r="P664" s="100"/>
      <c r="Q664" s="63">
        <f>P664*M664</f>
        <v>0</v>
      </c>
      <c r="R664" s="64"/>
      <c r="S664" s="67">
        <v>36</v>
      </c>
      <c r="T664" s="46"/>
      <c r="U664" s="106">
        <f>IF(EXACT(O664,Y664),M664,M664*(1-'Расчет ПРЕДЗАКАЗ'!$D$10))</f>
        <v>5390</v>
      </c>
      <c r="V664" s="106">
        <f>P664*U664</f>
        <v>0</v>
      </c>
      <c r="W664" s="106" t="e">
        <f>IF(EXACT(O664,Y664),M664,M664*(1-#REF!))</f>
        <v>#REF!</v>
      </c>
      <c r="X664" s="106" t="e">
        <f>P664*W664</f>
        <v>#REF!</v>
      </c>
      <c r="Y664" s="107" t="s">
        <v>72</v>
      </c>
      <c r="Z664" s="103">
        <f t="shared" ref="Z664:Z678" si="281">IF(EXACT(O664,Y664),Q664,0)</f>
        <v>0</v>
      </c>
      <c r="AA664" s="103">
        <f t="shared" ref="AA664:AA678" si="282">IF(Z664=0,Q664,0)</f>
        <v>0</v>
      </c>
      <c r="AB664" s="128">
        <f>IF(U664=0,"",L664/U664-1)</f>
        <v>0.63265306122448983</v>
      </c>
      <c r="AC664" s="128" t="e">
        <f>IF(W664=0,"",L664/W664-1)</f>
        <v>#REF!</v>
      </c>
    </row>
    <row r="665" spans="1:29" ht="50.1" customHeight="1">
      <c r="A665" s="169"/>
      <c r="B665" s="169"/>
      <c r="C665" s="172"/>
      <c r="D665" s="172"/>
      <c r="E665" s="131"/>
      <c r="F665" s="175"/>
      <c r="G665" s="178"/>
      <c r="H665" s="189"/>
      <c r="I665" s="163"/>
      <c r="J665" s="166"/>
      <c r="K665" s="62" t="s">
        <v>463</v>
      </c>
      <c r="L665" s="63">
        <v>8800</v>
      </c>
      <c r="M665" s="63">
        <v>5500</v>
      </c>
      <c r="N665" s="142" t="s">
        <v>974</v>
      </c>
      <c r="O665" s="127"/>
      <c r="P665" s="100"/>
      <c r="Q665" s="63">
        <f t="shared" ref="Q665:Q678" si="283">P665*M665</f>
        <v>0</v>
      </c>
      <c r="R665" s="64"/>
      <c r="S665" s="67">
        <v>78</v>
      </c>
      <c r="T665" s="46"/>
      <c r="U665" s="106">
        <f>IF(EXACT(O665,Y665),M665,M665*(1-'Расчет ПРЕДЗАКАЗ'!$D$10))</f>
        <v>5390</v>
      </c>
      <c r="V665" s="106">
        <f t="shared" ref="V665:V678" si="284">P665*U665</f>
        <v>0</v>
      </c>
      <c r="W665" s="106" t="e">
        <f>IF(EXACT(O665,Y665),M665,M665*(1-#REF!))</f>
        <v>#REF!</v>
      </c>
      <c r="X665" s="106" t="e">
        <f t="shared" ref="X665:X678" si="285">P665*W665</f>
        <v>#REF!</v>
      </c>
      <c r="Y665" s="107" t="s">
        <v>72</v>
      </c>
      <c r="Z665" s="103">
        <f t="shared" si="281"/>
        <v>0</v>
      </c>
      <c r="AA665" s="103">
        <f t="shared" si="282"/>
        <v>0</v>
      </c>
      <c r="AB665" s="128">
        <f t="shared" ref="AB665:AB678" si="286">IF(U665=0,"",L665/U665-1)</f>
        <v>0.63265306122448983</v>
      </c>
      <c r="AC665" s="128" t="e">
        <f t="shared" ref="AC665:AC678" si="287">IF(W665=0,"",L665/W665-1)</f>
        <v>#REF!</v>
      </c>
    </row>
    <row r="666" spans="1:29" ht="50.1" customHeight="1">
      <c r="A666" s="169"/>
      <c r="B666" s="169"/>
      <c r="C666" s="172"/>
      <c r="D666" s="172"/>
      <c r="E666" s="131"/>
      <c r="F666" s="175"/>
      <c r="G666" s="178"/>
      <c r="H666" s="189"/>
      <c r="I666" s="163"/>
      <c r="J666" s="166"/>
      <c r="K666" s="62" t="s">
        <v>465</v>
      </c>
      <c r="L666" s="63">
        <v>8800</v>
      </c>
      <c r="M666" s="63">
        <v>5500</v>
      </c>
      <c r="N666" s="142" t="s">
        <v>975</v>
      </c>
      <c r="O666" s="127"/>
      <c r="P666" s="100"/>
      <c r="Q666" s="63">
        <f t="shared" si="283"/>
        <v>0</v>
      </c>
      <c r="R666" s="64"/>
      <c r="S666" s="67">
        <v>71</v>
      </c>
      <c r="T666" s="46"/>
      <c r="U666" s="106">
        <f>IF(EXACT(O666,Y666),M666,M666*(1-'Расчет ПРЕДЗАКАЗ'!$D$10))</f>
        <v>5390</v>
      </c>
      <c r="V666" s="106">
        <f t="shared" si="284"/>
        <v>0</v>
      </c>
      <c r="W666" s="106" t="e">
        <f>IF(EXACT(O666,Y666),M666,M666*(1-#REF!))</f>
        <v>#REF!</v>
      </c>
      <c r="X666" s="106" t="e">
        <f t="shared" si="285"/>
        <v>#REF!</v>
      </c>
      <c r="Y666" s="107" t="s">
        <v>72</v>
      </c>
      <c r="Z666" s="103">
        <f t="shared" si="281"/>
        <v>0</v>
      </c>
      <c r="AA666" s="103">
        <f t="shared" si="282"/>
        <v>0</v>
      </c>
      <c r="AB666" s="128">
        <f t="shared" si="286"/>
        <v>0.63265306122448983</v>
      </c>
      <c r="AC666" s="128" t="e">
        <f t="shared" si="287"/>
        <v>#REF!</v>
      </c>
    </row>
    <row r="667" spans="1:29" ht="50.1" customHeight="1">
      <c r="A667" s="169"/>
      <c r="B667" s="169"/>
      <c r="C667" s="172"/>
      <c r="D667" s="172"/>
      <c r="E667" s="131"/>
      <c r="F667" s="175"/>
      <c r="G667" s="178"/>
      <c r="H667" s="189"/>
      <c r="I667" s="163"/>
      <c r="J667" s="166"/>
      <c r="K667" s="62" t="s">
        <v>467</v>
      </c>
      <c r="L667" s="63">
        <v>8800</v>
      </c>
      <c r="M667" s="63">
        <v>5500</v>
      </c>
      <c r="N667" s="142" t="s">
        <v>976</v>
      </c>
      <c r="O667" s="127"/>
      <c r="P667" s="100"/>
      <c r="Q667" s="63">
        <f t="shared" si="283"/>
        <v>0</v>
      </c>
      <c r="R667" s="64"/>
      <c r="S667" s="67">
        <v>50</v>
      </c>
      <c r="T667" s="46"/>
      <c r="U667" s="106">
        <f>IF(EXACT(O667,Y667),M667,M667*(1-'Расчет ПРЕДЗАКАЗ'!$D$10))</f>
        <v>5390</v>
      </c>
      <c r="V667" s="106">
        <f t="shared" si="284"/>
        <v>0</v>
      </c>
      <c r="W667" s="106" t="e">
        <f>IF(EXACT(O667,Y667),M667,M667*(1-#REF!))</f>
        <v>#REF!</v>
      </c>
      <c r="X667" s="106" t="e">
        <f t="shared" si="285"/>
        <v>#REF!</v>
      </c>
      <c r="Y667" s="107" t="s">
        <v>72</v>
      </c>
      <c r="Z667" s="103">
        <f t="shared" si="281"/>
        <v>0</v>
      </c>
      <c r="AA667" s="103">
        <f t="shared" si="282"/>
        <v>0</v>
      </c>
      <c r="AB667" s="128">
        <f t="shared" si="286"/>
        <v>0.63265306122448983</v>
      </c>
      <c r="AC667" s="128" t="e">
        <f t="shared" si="287"/>
        <v>#REF!</v>
      </c>
    </row>
    <row r="668" spans="1:29" ht="50.1" customHeight="1">
      <c r="A668" s="169"/>
      <c r="B668" s="169"/>
      <c r="C668" s="172"/>
      <c r="D668" s="172"/>
      <c r="E668" s="131"/>
      <c r="F668" s="175"/>
      <c r="G668" s="178"/>
      <c r="H668" s="189"/>
      <c r="I668" s="163"/>
      <c r="J668" s="166"/>
      <c r="K668" s="62" t="s">
        <v>469</v>
      </c>
      <c r="L668" s="63">
        <v>8800</v>
      </c>
      <c r="M668" s="63">
        <v>5500</v>
      </c>
      <c r="N668" s="142" t="s">
        <v>977</v>
      </c>
      <c r="O668" s="127"/>
      <c r="P668" s="100"/>
      <c r="Q668" s="63">
        <f t="shared" si="283"/>
        <v>0</v>
      </c>
      <c r="R668" s="64"/>
      <c r="S668" s="67">
        <v>77</v>
      </c>
      <c r="T668" s="46"/>
      <c r="U668" s="106">
        <f>IF(EXACT(O668,Y668),M668,M668*(1-'Расчет ПРЕДЗАКАЗ'!$D$10))</f>
        <v>5390</v>
      </c>
      <c r="V668" s="106">
        <f t="shared" si="284"/>
        <v>0</v>
      </c>
      <c r="W668" s="106" t="e">
        <f>IF(EXACT(O668,Y668),M668,M668*(1-#REF!))</f>
        <v>#REF!</v>
      </c>
      <c r="X668" s="106" t="e">
        <f t="shared" si="285"/>
        <v>#REF!</v>
      </c>
      <c r="Y668" s="107" t="s">
        <v>72</v>
      </c>
      <c r="Z668" s="103">
        <f t="shared" si="281"/>
        <v>0</v>
      </c>
      <c r="AA668" s="103">
        <f t="shared" si="282"/>
        <v>0</v>
      </c>
      <c r="AB668" s="128">
        <f t="shared" si="286"/>
        <v>0.63265306122448983</v>
      </c>
      <c r="AC668" s="128" t="e">
        <f t="shared" si="287"/>
        <v>#REF!</v>
      </c>
    </row>
    <row r="669" spans="1:29" ht="50.1" customHeight="1">
      <c r="A669" s="169"/>
      <c r="B669" s="169"/>
      <c r="C669" s="172"/>
      <c r="D669" s="172"/>
      <c r="E669" s="131"/>
      <c r="F669" s="175"/>
      <c r="G669" s="178"/>
      <c r="H669" s="189"/>
      <c r="I669" s="163"/>
      <c r="J669" s="166"/>
      <c r="K669" s="62" t="s">
        <v>471</v>
      </c>
      <c r="L669" s="63">
        <v>8800</v>
      </c>
      <c r="M669" s="63">
        <v>5500</v>
      </c>
      <c r="N669" s="142" t="s">
        <v>978</v>
      </c>
      <c r="O669" s="127"/>
      <c r="P669" s="100"/>
      <c r="Q669" s="63">
        <f t="shared" si="283"/>
        <v>0</v>
      </c>
      <c r="R669" s="64"/>
      <c r="S669" s="67">
        <v>24</v>
      </c>
      <c r="T669" s="46"/>
      <c r="U669" s="106">
        <f>IF(EXACT(O669,Y669),M669,M669*(1-'Расчет ПРЕДЗАКАЗ'!$D$10))</f>
        <v>5390</v>
      </c>
      <c r="V669" s="106">
        <f t="shared" si="284"/>
        <v>0</v>
      </c>
      <c r="W669" s="106" t="e">
        <f>IF(EXACT(O669,Y669),M669,M669*(1-#REF!))</f>
        <v>#REF!</v>
      </c>
      <c r="X669" s="106" t="e">
        <f t="shared" si="285"/>
        <v>#REF!</v>
      </c>
      <c r="Y669" s="107" t="s">
        <v>72</v>
      </c>
      <c r="Z669" s="103">
        <f t="shared" si="281"/>
        <v>0</v>
      </c>
      <c r="AA669" s="103">
        <f t="shared" si="282"/>
        <v>0</v>
      </c>
      <c r="AB669" s="128">
        <f t="shared" si="286"/>
        <v>0.63265306122448983</v>
      </c>
      <c r="AC669" s="128" t="e">
        <f t="shared" si="287"/>
        <v>#REF!</v>
      </c>
    </row>
    <row r="670" spans="1:29" ht="50.1" customHeight="1">
      <c r="A670" s="169"/>
      <c r="B670" s="169"/>
      <c r="C670" s="172"/>
      <c r="D670" s="172"/>
      <c r="E670" s="131"/>
      <c r="F670" s="175"/>
      <c r="G670" s="178"/>
      <c r="H670" s="189"/>
      <c r="I670" s="163"/>
      <c r="J670" s="166"/>
      <c r="K670" s="62" t="s">
        <v>510</v>
      </c>
      <c r="L670" s="63">
        <v>8800</v>
      </c>
      <c r="M670" s="63">
        <v>5500</v>
      </c>
      <c r="N670" s="142" t="s">
        <v>979</v>
      </c>
      <c r="O670" s="127"/>
      <c r="P670" s="100"/>
      <c r="Q670" s="63">
        <f t="shared" si="283"/>
        <v>0</v>
      </c>
      <c r="R670" s="64"/>
      <c r="S670" s="67">
        <v>12</v>
      </c>
      <c r="T670" s="46"/>
      <c r="U670" s="106">
        <f>IF(EXACT(O670,Y670),M670,M670*(1-'Расчет ПРЕДЗАКАЗ'!$D$10))</f>
        <v>5390</v>
      </c>
      <c r="V670" s="106">
        <f t="shared" si="284"/>
        <v>0</v>
      </c>
      <c r="W670" s="106" t="e">
        <f>IF(EXACT(O670,Y670),M670,M670*(1-#REF!))</f>
        <v>#REF!</v>
      </c>
      <c r="X670" s="106" t="e">
        <f t="shared" si="285"/>
        <v>#REF!</v>
      </c>
      <c r="Y670" s="107" t="s">
        <v>72</v>
      </c>
      <c r="Z670" s="103">
        <f t="shared" si="281"/>
        <v>0</v>
      </c>
      <c r="AA670" s="103">
        <f t="shared" si="282"/>
        <v>0</v>
      </c>
      <c r="AB670" s="128">
        <f t="shared" si="286"/>
        <v>0.63265306122448983</v>
      </c>
      <c r="AC670" s="128" t="e">
        <f t="shared" si="287"/>
        <v>#REF!</v>
      </c>
    </row>
    <row r="671" spans="1:29" ht="50.1" customHeight="1">
      <c r="A671" s="169"/>
      <c r="B671" s="169"/>
      <c r="C671" s="172"/>
      <c r="D671" s="172"/>
      <c r="E671" s="131"/>
      <c r="F671" s="175"/>
      <c r="G671" s="178"/>
      <c r="H671" s="189"/>
      <c r="I671" s="163"/>
      <c r="J671" s="166"/>
      <c r="K671" s="62"/>
      <c r="L671" s="63"/>
      <c r="M671" s="63"/>
      <c r="N671" s="142"/>
      <c r="O671" s="127"/>
      <c r="P671" s="100"/>
      <c r="Q671" s="63">
        <f t="shared" si="283"/>
        <v>0</v>
      </c>
      <c r="R671" s="64"/>
      <c r="S671" s="67"/>
      <c r="T671" s="46"/>
      <c r="U671" s="106">
        <f>IF(EXACT(O671,Y671),M671,M671*(1-'Расчет ПРЕДЗАКАЗ'!$D$10))</f>
        <v>0</v>
      </c>
      <c r="V671" s="106">
        <f t="shared" si="284"/>
        <v>0</v>
      </c>
      <c r="W671" s="106" t="e">
        <f>IF(EXACT(O671,Y671),M671,M671*(1-#REF!))</f>
        <v>#REF!</v>
      </c>
      <c r="X671" s="106" t="e">
        <f t="shared" si="285"/>
        <v>#REF!</v>
      </c>
      <c r="Y671" s="107" t="s">
        <v>72</v>
      </c>
      <c r="Z671" s="103">
        <f t="shared" si="281"/>
        <v>0</v>
      </c>
      <c r="AA671" s="103">
        <f t="shared" si="282"/>
        <v>0</v>
      </c>
      <c r="AB671" s="128" t="str">
        <f t="shared" si="286"/>
        <v/>
      </c>
      <c r="AC671" s="128" t="e">
        <f t="shared" si="287"/>
        <v>#REF!</v>
      </c>
    </row>
    <row r="672" spans="1:29" ht="50.1" customHeight="1">
      <c r="A672" s="169"/>
      <c r="B672" s="169"/>
      <c r="C672" s="172"/>
      <c r="D672" s="172"/>
      <c r="E672" s="131"/>
      <c r="F672" s="175"/>
      <c r="G672" s="178"/>
      <c r="H672" s="189"/>
      <c r="I672" s="163"/>
      <c r="J672" s="166"/>
      <c r="K672" s="62"/>
      <c r="L672" s="63"/>
      <c r="M672" s="63"/>
      <c r="N672" s="142"/>
      <c r="O672" s="127"/>
      <c r="P672" s="100"/>
      <c r="Q672" s="63">
        <f t="shared" si="283"/>
        <v>0</v>
      </c>
      <c r="R672" s="64"/>
      <c r="S672" s="67"/>
      <c r="T672" s="46"/>
      <c r="U672" s="106">
        <f>IF(EXACT(O672,Y672),M672,M672*(1-'Расчет ПРЕДЗАКАЗ'!$D$10))</f>
        <v>0</v>
      </c>
      <c r="V672" s="106">
        <f t="shared" si="284"/>
        <v>0</v>
      </c>
      <c r="W672" s="106" t="e">
        <f>IF(EXACT(O672,Y672),M672,M672*(1-#REF!))</f>
        <v>#REF!</v>
      </c>
      <c r="X672" s="106" t="e">
        <f t="shared" si="285"/>
        <v>#REF!</v>
      </c>
      <c r="Y672" s="107" t="s">
        <v>72</v>
      </c>
      <c r="Z672" s="103">
        <f t="shared" si="281"/>
        <v>0</v>
      </c>
      <c r="AA672" s="103">
        <f t="shared" si="282"/>
        <v>0</v>
      </c>
      <c r="AB672" s="128" t="str">
        <f t="shared" si="286"/>
        <v/>
      </c>
      <c r="AC672" s="128" t="e">
        <f t="shared" si="287"/>
        <v>#REF!</v>
      </c>
    </row>
    <row r="673" spans="1:29" ht="50.1" customHeight="1">
      <c r="A673" s="169"/>
      <c r="B673" s="169"/>
      <c r="C673" s="172"/>
      <c r="D673" s="172"/>
      <c r="E673" s="131"/>
      <c r="F673" s="175"/>
      <c r="G673" s="178"/>
      <c r="H673" s="189"/>
      <c r="I673" s="163"/>
      <c r="J673" s="166"/>
      <c r="K673" s="62"/>
      <c r="L673" s="63"/>
      <c r="M673" s="63"/>
      <c r="N673" s="121"/>
      <c r="O673" s="127"/>
      <c r="P673" s="100"/>
      <c r="Q673" s="63">
        <f t="shared" si="283"/>
        <v>0</v>
      </c>
      <c r="R673" s="65"/>
      <c r="S673" s="67"/>
      <c r="T673" s="40"/>
      <c r="U673" s="106">
        <f>IF(EXACT(O673,Y673),M673,M673*(1-'Расчет ПРЕДЗАКАЗ'!$D$10))</f>
        <v>0</v>
      </c>
      <c r="V673" s="106">
        <f t="shared" si="284"/>
        <v>0</v>
      </c>
      <c r="W673" s="106" t="e">
        <f>IF(EXACT(O673,Y673),M673,M673*(1-#REF!))</f>
        <v>#REF!</v>
      </c>
      <c r="X673" s="106" t="e">
        <f t="shared" si="285"/>
        <v>#REF!</v>
      </c>
      <c r="Y673" s="107" t="s">
        <v>72</v>
      </c>
      <c r="Z673" s="103">
        <f t="shared" si="281"/>
        <v>0</v>
      </c>
      <c r="AA673" s="103">
        <f t="shared" si="282"/>
        <v>0</v>
      </c>
      <c r="AB673" s="128" t="str">
        <f t="shared" si="286"/>
        <v/>
      </c>
      <c r="AC673" s="128" t="e">
        <f t="shared" si="287"/>
        <v>#REF!</v>
      </c>
    </row>
    <row r="674" spans="1:29" ht="50.1" customHeight="1">
      <c r="A674" s="169"/>
      <c r="B674" s="169"/>
      <c r="C674" s="172"/>
      <c r="D674" s="172"/>
      <c r="E674" s="131"/>
      <c r="F674" s="175"/>
      <c r="G674" s="178"/>
      <c r="H674" s="189"/>
      <c r="I674" s="163"/>
      <c r="J674" s="166"/>
      <c r="K674" s="62"/>
      <c r="L674" s="63"/>
      <c r="M674" s="63"/>
      <c r="N674" s="121"/>
      <c r="O674" s="127"/>
      <c r="P674" s="100"/>
      <c r="Q674" s="63">
        <f t="shared" si="283"/>
        <v>0</v>
      </c>
      <c r="R674" s="65"/>
      <c r="S674" s="67"/>
      <c r="T674" s="40"/>
      <c r="U674" s="106">
        <f>IF(EXACT(O674,Y674),M674,M674*(1-'Расчет ПРЕДЗАКАЗ'!$D$10))</f>
        <v>0</v>
      </c>
      <c r="V674" s="106">
        <f t="shared" si="284"/>
        <v>0</v>
      </c>
      <c r="W674" s="106" t="e">
        <f>IF(EXACT(O674,Y674),M674,M674*(1-#REF!))</f>
        <v>#REF!</v>
      </c>
      <c r="X674" s="106" t="e">
        <f t="shared" si="285"/>
        <v>#REF!</v>
      </c>
      <c r="Y674" s="107" t="s">
        <v>72</v>
      </c>
      <c r="Z674" s="103">
        <f t="shared" si="281"/>
        <v>0</v>
      </c>
      <c r="AA674" s="103">
        <f t="shared" si="282"/>
        <v>0</v>
      </c>
      <c r="AB674" s="128" t="str">
        <f t="shared" si="286"/>
        <v/>
      </c>
      <c r="AC674" s="128" t="e">
        <f t="shared" si="287"/>
        <v>#REF!</v>
      </c>
    </row>
    <row r="675" spans="1:29" ht="50.1" customHeight="1">
      <c r="A675" s="169"/>
      <c r="B675" s="169"/>
      <c r="C675" s="172"/>
      <c r="D675" s="172"/>
      <c r="E675" s="131"/>
      <c r="F675" s="175"/>
      <c r="G675" s="178"/>
      <c r="H675" s="189"/>
      <c r="I675" s="163"/>
      <c r="J675" s="166"/>
      <c r="K675" s="62"/>
      <c r="L675" s="63"/>
      <c r="M675" s="63"/>
      <c r="N675" s="121"/>
      <c r="O675" s="127"/>
      <c r="P675" s="100"/>
      <c r="Q675" s="63">
        <f t="shared" si="283"/>
        <v>0</v>
      </c>
      <c r="R675" s="65"/>
      <c r="S675" s="67"/>
      <c r="T675" s="40"/>
      <c r="U675" s="106">
        <f>IF(EXACT(O675,Y675),M675,M675*(1-'Расчет ПРЕДЗАКАЗ'!$D$10))</f>
        <v>0</v>
      </c>
      <c r="V675" s="106">
        <f t="shared" si="284"/>
        <v>0</v>
      </c>
      <c r="W675" s="106" t="e">
        <f>IF(EXACT(O675,Y675),M675,M675*(1-#REF!))</f>
        <v>#REF!</v>
      </c>
      <c r="X675" s="106" t="e">
        <f t="shared" si="285"/>
        <v>#REF!</v>
      </c>
      <c r="Y675" s="107" t="s">
        <v>72</v>
      </c>
      <c r="Z675" s="103">
        <f t="shared" si="281"/>
        <v>0</v>
      </c>
      <c r="AA675" s="103">
        <f t="shared" si="282"/>
        <v>0</v>
      </c>
      <c r="AB675" s="128" t="str">
        <f t="shared" si="286"/>
        <v/>
      </c>
      <c r="AC675" s="128" t="e">
        <f t="shared" si="287"/>
        <v>#REF!</v>
      </c>
    </row>
    <row r="676" spans="1:29" ht="50.1" customHeight="1">
      <c r="A676" s="169"/>
      <c r="B676" s="169"/>
      <c r="C676" s="172"/>
      <c r="D676" s="172"/>
      <c r="E676" s="131"/>
      <c r="F676" s="175"/>
      <c r="G676" s="178"/>
      <c r="H676" s="189"/>
      <c r="I676" s="163"/>
      <c r="J676" s="166"/>
      <c r="K676" s="62"/>
      <c r="L676" s="63"/>
      <c r="M676" s="63"/>
      <c r="N676" s="121"/>
      <c r="O676" s="127"/>
      <c r="P676" s="100"/>
      <c r="Q676" s="63">
        <f t="shared" si="283"/>
        <v>0</v>
      </c>
      <c r="R676" s="65"/>
      <c r="S676" s="67"/>
      <c r="T676" s="40"/>
      <c r="U676" s="106">
        <f>IF(EXACT(O676,Y676),M676,M676*(1-'Расчет ПРЕДЗАКАЗ'!$D$10))</f>
        <v>0</v>
      </c>
      <c r="V676" s="106">
        <f t="shared" si="284"/>
        <v>0</v>
      </c>
      <c r="W676" s="106" t="e">
        <f>IF(EXACT(O676,Y676),M676,M676*(1-#REF!))</f>
        <v>#REF!</v>
      </c>
      <c r="X676" s="106" t="e">
        <f t="shared" si="285"/>
        <v>#REF!</v>
      </c>
      <c r="Y676" s="107" t="s">
        <v>72</v>
      </c>
      <c r="Z676" s="103">
        <f t="shared" si="281"/>
        <v>0</v>
      </c>
      <c r="AA676" s="103">
        <f t="shared" si="282"/>
        <v>0</v>
      </c>
      <c r="AB676" s="128" t="str">
        <f t="shared" si="286"/>
        <v/>
      </c>
      <c r="AC676" s="128" t="e">
        <f t="shared" si="287"/>
        <v>#REF!</v>
      </c>
    </row>
    <row r="677" spans="1:29" ht="50.1" customHeight="1">
      <c r="A677" s="169"/>
      <c r="B677" s="169"/>
      <c r="C677" s="172"/>
      <c r="D677" s="172"/>
      <c r="E677" s="131"/>
      <c r="F677" s="175"/>
      <c r="G677" s="178"/>
      <c r="H677" s="189"/>
      <c r="I677" s="163"/>
      <c r="J677" s="166"/>
      <c r="K677" s="62"/>
      <c r="L677" s="63"/>
      <c r="M677" s="63"/>
      <c r="N677" s="121"/>
      <c r="O677" s="127"/>
      <c r="P677" s="100"/>
      <c r="Q677" s="63">
        <f t="shared" si="283"/>
        <v>0</v>
      </c>
      <c r="R677" s="65"/>
      <c r="S677" s="67"/>
      <c r="T677" s="40"/>
      <c r="U677" s="106">
        <f>IF(EXACT(O677,Y677),M677,M677*(1-'Расчет ПРЕДЗАКАЗ'!$D$10))</f>
        <v>0</v>
      </c>
      <c r="V677" s="106">
        <f t="shared" si="284"/>
        <v>0</v>
      </c>
      <c r="W677" s="106" t="e">
        <f>IF(EXACT(O677,Y677),M677,M677*(1-#REF!))</f>
        <v>#REF!</v>
      </c>
      <c r="X677" s="106" t="e">
        <f t="shared" si="285"/>
        <v>#REF!</v>
      </c>
      <c r="Y677" s="107" t="s">
        <v>72</v>
      </c>
      <c r="Z677" s="103">
        <f t="shared" si="281"/>
        <v>0</v>
      </c>
      <c r="AA677" s="103">
        <f t="shared" si="282"/>
        <v>0</v>
      </c>
      <c r="AB677" s="128" t="str">
        <f t="shared" si="286"/>
        <v/>
      </c>
      <c r="AC677" s="128" t="e">
        <f t="shared" si="287"/>
        <v>#REF!</v>
      </c>
    </row>
    <row r="678" spans="1:29" ht="50.1" customHeight="1">
      <c r="A678" s="170"/>
      <c r="B678" s="170"/>
      <c r="C678" s="173"/>
      <c r="D678" s="173"/>
      <c r="E678" s="132"/>
      <c r="F678" s="176"/>
      <c r="G678" s="179"/>
      <c r="H678" s="190"/>
      <c r="I678" s="164"/>
      <c r="J678" s="167"/>
      <c r="K678" s="62"/>
      <c r="L678" s="63"/>
      <c r="M678" s="63"/>
      <c r="N678" s="121"/>
      <c r="O678" s="127"/>
      <c r="P678" s="100"/>
      <c r="Q678" s="63">
        <f t="shared" si="283"/>
        <v>0</v>
      </c>
      <c r="R678" s="65"/>
      <c r="S678" s="64"/>
      <c r="T678" s="40"/>
      <c r="U678" s="106">
        <f>IF(EXACT(O678,Y678),M678,M678*(1-'Расчет ПРЕДЗАКАЗ'!$D$10))</f>
        <v>0</v>
      </c>
      <c r="V678" s="106">
        <f t="shared" si="284"/>
        <v>0</v>
      </c>
      <c r="W678" s="106" t="e">
        <f>IF(EXACT(O678,Y678),M678,M678*(1-#REF!))</f>
        <v>#REF!</v>
      </c>
      <c r="X678" s="106" t="e">
        <f t="shared" si="285"/>
        <v>#REF!</v>
      </c>
      <c r="Y678" s="107" t="s">
        <v>72</v>
      </c>
      <c r="Z678" s="103">
        <f t="shared" si="281"/>
        <v>0</v>
      </c>
      <c r="AA678" s="103">
        <f t="shared" si="282"/>
        <v>0</v>
      </c>
      <c r="AB678" s="128" t="str">
        <f t="shared" si="286"/>
        <v/>
      </c>
      <c r="AC678" s="128" t="e">
        <f t="shared" si="287"/>
        <v>#REF!</v>
      </c>
    </row>
    <row r="679" spans="1:29" ht="11.25" customHeight="1" thickBot="1"/>
    <row r="680" spans="1:29" ht="50.1" customHeight="1">
      <c r="A680" s="168">
        <v>94</v>
      </c>
      <c r="B680" s="168" t="s">
        <v>917</v>
      </c>
      <c r="C680" s="171" t="s">
        <v>980</v>
      </c>
      <c r="D680" s="171" t="s">
        <v>77</v>
      </c>
      <c r="E680" s="131"/>
      <c r="F680" s="193" t="s">
        <v>952</v>
      </c>
      <c r="G680" s="177" t="s">
        <v>121</v>
      </c>
      <c r="H680" s="162" t="s">
        <v>981</v>
      </c>
      <c r="I680" s="194" t="s">
        <v>982</v>
      </c>
      <c r="J680" s="165" t="s">
        <v>19</v>
      </c>
      <c r="K680" s="62" t="s">
        <v>461</v>
      </c>
      <c r="L680" s="63">
        <v>11680</v>
      </c>
      <c r="M680" s="63">
        <v>7300</v>
      </c>
      <c r="N680" s="142" t="s">
        <v>983</v>
      </c>
      <c r="O680" s="127"/>
      <c r="P680" s="100"/>
      <c r="Q680" s="63">
        <f>P680*M680</f>
        <v>0</v>
      </c>
      <c r="R680" s="64"/>
      <c r="S680" s="67">
        <v>66</v>
      </c>
      <c r="T680" s="46"/>
      <c r="U680" s="106">
        <f>IF(EXACT(O680,Y680),M680,M680*(1-'Расчет ПРЕДЗАКАЗ'!$D$10))</f>
        <v>7154</v>
      </c>
      <c r="V680" s="106">
        <f>P680*U680</f>
        <v>0</v>
      </c>
      <c r="W680" s="106" t="e">
        <f>IF(EXACT(O680,Y680),M680,M680*(1-#REF!))</f>
        <v>#REF!</v>
      </c>
      <c r="X680" s="106" t="e">
        <f>P680*W680</f>
        <v>#REF!</v>
      </c>
      <c r="Y680" s="107" t="s">
        <v>72</v>
      </c>
      <c r="Z680" s="103">
        <f t="shared" ref="Z680:Z694" si="288">IF(EXACT(O680,Y680),Q680,0)</f>
        <v>0</v>
      </c>
      <c r="AA680" s="103">
        <f t="shared" ref="AA680:AA694" si="289">IF(Z680=0,Q680,0)</f>
        <v>0</v>
      </c>
      <c r="AB680" s="128">
        <f>IF(U680=0,"",L680/U680-1)</f>
        <v>0.63265306122448983</v>
      </c>
      <c r="AC680" s="128" t="e">
        <f>IF(W680=0,"",L680/W680-1)</f>
        <v>#REF!</v>
      </c>
    </row>
    <row r="681" spans="1:29" ht="50.1" customHeight="1">
      <c r="A681" s="169"/>
      <c r="B681" s="169"/>
      <c r="C681" s="172"/>
      <c r="D681" s="172"/>
      <c r="E681" s="131"/>
      <c r="F681" s="175"/>
      <c r="G681" s="178"/>
      <c r="H681" s="189"/>
      <c r="I681" s="163"/>
      <c r="J681" s="166"/>
      <c r="K681" s="62" t="s">
        <v>463</v>
      </c>
      <c r="L681" s="63">
        <v>11680</v>
      </c>
      <c r="M681" s="63">
        <v>7300</v>
      </c>
      <c r="N681" s="142" t="s">
        <v>984</v>
      </c>
      <c r="O681" s="127"/>
      <c r="P681" s="100"/>
      <c r="Q681" s="63">
        <f t="shared" ref="Q681:Q694" si="290">P681*M681</f>
        <v>0</v>
      </c>
      <c r="R681" s="64"/>
      <c r="S681" s="67">
        <v>135</v>
      </c>
      <c r="T681" s="46"/>
      <c r="U681" s="106">
        <f>IF(EXACT(O681,Y681),M681,M681*(1-'Расчет ПРЕДЗАКАЗ'!$D$10))</f>
        <v>7154</v>
      </c>
      <c r="V681" s="106">
        <f t="shared" ref="V681:V694" si="291">P681*U681</f>
        <v>0</v>
      </c>
      <c r="W681" s="106" t="e">
        <f>IF(EXACT(O681,Y681),M681,M681*(1-#REF!))</f>
        <v>#REF!</v>
      </c>
      <c r="X681" s="106" t="e">
        <f t="shared" ref="X681:X694" si="292">P681*W681</f>
        <v>#REF!</v>
      </c>
      <c r="Y681" s="107" t="s">
        <v>72</v>
      </c>
      <c r="Z681" s="103">
        <f t="shared" si="288"/>
        <v>0</v>
      </c>
      <c r="AA681" s="103">
        <f t="shared" si="289"/>
        <v>0</v>
      </c>
      <c r="AB681" s="128">
        <f t="shared" ref="AB681:AB694" si="293">IF(U681=0,"",L681/U681-1)</f>
        <v>0.63265306122448983</v>
      </c>
      <c r="AC681" s="128" t="e">
        <f t="shared" ref="AC681:AC694" si="294">IF(W681=0,"",L681/W681-1)</f>
        <v>#REF!</v>
      </c>
    </row>
    <row r="682" spans="1:29" ht="50.1" customHeight="1">
      <c r="A682" s="169"/>
      <c r="B682" s="169"/>
      <c r="C682" s="172"/>
      <c r="D682" s="172"/>
      <c r="E682" s="131"/>
      <c r="F682" s="175"/>
      <c r="G682" s="178"/>
      <c r="H682" s="189"/>
      <c r="I682" s="163"/>
      <c r="J682" s="166"/>
      <c r="K682" s="62" t="s">
        <v>465</v>
      </c>
      <c r="L682" s="63">
        <v>11680</v>
      </c>
      <c r="M682" s="63">
        <v>7300</v>
      </c>
      <c r="N682" s="142" t="s">
        <v>985</v>
      </c>
      <c r="O682" s="127"/>
      <c r="P682" s="100"/>
      <c r="Q682" s="63">
        <f t="shared" si="290"/>
        <v>0</v>
      </c>
      <c r="R682" s="64"/>
      <c r="S682" s="67">
        <v>130</v>
      </c>
      <c r="T682" s="46"/>
      <c r="U682" s="106">
        <f>IF(EXACT(O682,Y682),M682,M682*(1-'Расчет ПРЕДЗАКАЗ'!$D$10))</f>
        <v>7154</v>
      </c>
      <c r="V682" s="106">
        <f t="shared" si="291"/>
        <v>0</v>
      </c>
      <c r="W682" s="106" t="e">
        <f>IF(EXACT(O682,Y682),M682,M682*(1-#REF!))</f>
        <v>#REF!</v>
      </c>
      <c r="X682" s="106" t="e">
        <f t="shared" si="292"/>
        <v>#REF!</v>
      </c>
      <c r="Y682" s="107" t="s">
        <v>72</v>
      </c>
      <c r="Z682" s="103">
        <f t="shared" si="288"/>
        <v>0</v>
      </c>
      <c r="AA682" s="103">
        <f t="shared" si="289"/>
        <v>0</v>
      </c>
      <c r="AB682" s="128">
        <f t="shared" si="293"/>
        <v>0.63265306122448983</v>
      </c>
      <c r="AC682" s="128" t="e">
        <f t="shared" si="294"/>
        <v>#REF!</v>
      </c>
    </row>
    <row r="683" spans="1:29" ht="50.1" customHeight="1">
      <c r="A683" s="169"/>
      <c r="B683" s="169"/>
      <c r="C683" s="172"/>
      <c r="D683" s="172"/>
      <c r="E683" s="131"/>
      <c r="F683" s="175"/>
      <c r="G683" s="178"/>
      <c r="H683" s="189"/>
      <c r="I683" s="163"/>
      <c r="J683" s="166"/>
      <c r="K683" s="62" t="s">
        <v>467</v>
      </c>
      <c r="L683" s="63">
        <v>11680</v>
      </c>
      <c r="M683" s="63">
        <v>7300</v>
      </c>
      <c r="N683" s="142" t="s">
        <v>986</v>
      </c>
      <c r="O683" s="127"/>
      <c r="P683" s="100"/>
      <c r="Q683" s="63">
        <f t="shared" si="290"/>
        <v>0</v>
      </c>
      <c r="R683" s="64"/>
      <c r="S683" s="67">
        <v>93</v>
      </c>
      <c r="T683" s="46"/>
      <c r="U683" s="106">
        <f>IF(EXACT(O683,Y683),M683,M683*(1-'Расчет ПРЕДЗАКАЗ'!$D$10))</f>
        <v>7154</v>
      </c>
      <c r="V683" s="106">
        <f t="shared" si="291"/>
        <v>0</v>
      </c>
      <c r="W683" s="106" t="e">
        <f>IF(EXACT(O683,Y683),M683,M683*(1-#REF!))</f>
        <v>#REF!</v>
      </c>
      <c r="X683" s="106" t="e">
        <f t="shared" si="292"/>
        <v>#REF!</v>
      </c>
      <c r="Y683" s="107" t="s">
        <v>72</v>
      </c>
      <c r="Z683" s="103">
        <f t="shared" si="288"/>
        <v>0</v>
      </c>
      <c r="AA683" s="103">
        <f t="shared" si="289"/>
        <v>0</v>
      </c>
      <c r="AB683" s="128">
        <f t="shared" si="293"/>
        <v>0.63265306122448983</v>
      </c>
      <c r="AC683" s="128" t="e">
        <f t="shared" si="294"/>
        <v>#REF!</v>
      </c>
    </row>
    <row r="684" spans="1:29" ht="50.1" customHeight="1">
      <c r="A684" s="169"/>
      <c r="B684" s="169"/>
      <c r="C684" s="172"/>
      <c r="D684" s="172"/>
      <c r="E684" s="131"/>
      <c r="F684" s="175"/>
      <c r="G684" s="178"/>
      <c r="H684" s="189"/>
      <c r="I684" s="163"/>
      <c r="J684" s="166"/>
      <c r="K684" s="62" t="s">
        <v>469</v>
      </c>
      <c r="L684" s="63">
        <v>11680</v>
      </c>
      <c r="M684" s="63">
        <v>7300</v>
      </c>
      <c r="N684" s="142" t="s">
        <v>987</v>
      </c>
      <c r="O684" s="127"/>
      <c r="P684" s="100"/>
      <c r="Q684" s="63">
        <f t="shared" si="290"/>
        <v>0</v>
      </c>
      <c r="R684" s="64"/>
      <c r="S684" s="67">
        <v>97</v>
      </c>
      <c r="T684" s="46"/>
      <c r="U684" s="106">
        <f>IF(EXACT(O684,Y684),M684,M684*(1-'Расчет ПРЕДЗАКАЗ'!$D$10))</f>
        <v>7154</v>
      </c>
      <c r="V684" s="106">
        <f t="shared" si="291"/>
        <v>0</v>
      </c>
      <c r="W684" s="106" t="e">
        <f>IF(EXACT(O684,Y684),M684,M684*(1-#REF!))</f>
        <v>#REF!</v>
      </c>
      <c r="X684" s="106" t="e">
        <f t="shared" si="292"/>
        <v>#REF!</v>
      </c>
      <c r="Y684" s="107" t="s">
        <v>72</v>
      </c>
      <c r="Z684" s="103">
        <f t="shared" si="288"/>
        <v>0</v>
      </c>
      <c r="AA684" s="103">
        <f t="shared" si="289"/>
        <v>0</v>
      </c>
      <c r="AB684" s="128">
        <f t="shared" si="293"/>
        <v>0.63265306122448983</v>
      </c>
      <c r="AC684" s="128" t="e">
        <f t="shared" si="294"/>
        <v>#REF!</v>
      </c>
    </row>
    <row r="685" spans="1:29" ht="50.1" customHeight="1">
      <c r="A685" s="169"/>
      <c r="B685" s="169"/>
      <c r="C685" s="172"/>
      <c r="D685" s="172"/>
      <c r="E685" s="131"/>
      <c r="F685" s="175"/>
      <c r="G685" s="178"/>
      <c r="H685" s="189"/>
      <c r="I685" s="163"/>
      <c r="J685" s="166"/>
      <c r="K685" s="62" t="s">
        <v>471</v>
      </c>
      <c r="L685" s="63">
        <v>11680</v>
      </c>
      <c r="M685" s="63">
        <v>7300</v>
      </c>
      <c r="N685" s="142" t="s">
        <v>988</v>
      </c>
      <c r="O685" s="127"/>
      <c r="P685" s="100"/>
      <c r="Q685" s="63">
        <f t="shared" si="290"/>
        <v>0</v>
      </c>
      <c r="R685" s="64"/>
      <c r="S685" s="67">
        <v>48</v>
      </c>
      <c r="T685" s="46"/>
      <c r="U685" s="106">
        <f>IF(EXACT(O685,Y685),M685,M685*(1-'Расчет ПРЕДЗАКАЗ'!$D$10))</f>
        <v>7154</v>
      </c>
      <c r="V685" s="106">
        <f t="shared" si="291"/>
        <v>0</v>
      </c>
      <c r="W685" s="106" t="e">
        <f>IF(EXACT(O685,Y685),M685,M685*(1-#REF!))</f>
        <v>#REF!</v>
      </c>
      <c r="X685" s="106" t="e">
        <f t="shared" si="292"/>
        <v>#REF!</v>
      </c>
      <c r="Y685" s="107" t="s">
        <v>72</v>
      </c>
      <c r="Z685" s="103">
        <f t="shared" si="288"/>
        <v>0</v>
      </c>
      <c r="AA685" s="103">
        <f t="shared" si="289"/>
        <v>0</v>
      </c>
      <c r="AB685" s="128">
        <f t="shared" si="293"/>
        <v>0.63265306122448983</v>
      </c>
      <c r="AC685" s="128" t="e">
        <f t="shared" si="294"/>
        <v>#REF!</v>
      </c>
    </row>
    <row r="686" spans="1:29" ht="50.1" customHeight="1">
      <c r="A686" s="169"/>
      <c r="B686" s="169"/>
      <c r="C686" s="172"/>
      <c r="D686" s="172"/>
      <c r="E686" s="131"/>
      <c r="F686" s="175"/>
      <c r="G686" s="178"/>
      <c r="H686" s="189"/>
      <c r="I686" s="163"/>
      <c r="J686" s="166"/>
      <c r="K686" s="62" t="s">
        <v>510</v>
      </c>
      <c r="L686" s="63">
        <v>11680</v>
      </c>
      <c r="M686" s="63">
        <v>7300</v>
      </c>
      <c r="N686" s="142" t="s">
        <v>989</v>
      </c>
      <c r="O686" s="127"/>
      <c r="P686" s="100"/>
      <c r="Q686" s="63">
        <f t="shared" si="290"/>
        <v>0</v>
      </c>
      <c r="R686" s="64"/>
      <c r="S686" s="67">
        <v>13</v>
      </c>
      <c r="T686" s="46"/>
      <c r="U686" s="106">
        <f>IF(EXACT(O686,Y686),M686,M686*(1-'Расчет ПРЕДЗАКАЗ'!$D$10))</f>
        <v>7154</v>
      </c>
      <c r="V686" s="106">
        <f t="shared" si="291"/>
        <v>0</v>
      </c>
      <c r="W686" s="106" t="e">
        <f>IF(EXACT(O686,Y686),M686,M686*(1-#REF!))</f>
        <v>#REF!</v>
      </c>
      <c r="X686" s="106" t="e">
        <f t="shared" si="292"/>
        <v>#REF!</v>
      </c>
      <c r="Y686" s="107" t="s">
        <v>72</v>
      </c>
      <c r="Z686" s="103">
        <f t="shared" si="288"/>
        <v>0</v>
      </c>
      <c r="AA686" s="103">
        <f t="shared" si="289"/>
        <v>0</v>
      </c>
      <c r="AB686" s="128">
        <f t="shared" si="293"/>
        <v>0.63265306122448983</v>
      </c>
      <c r="AC686" s="128" t="e">
        <f t="shared" si="294"/>
        <v>#REF!</v>
      </c>
    </row>
    <row r="687" spans="1:29" ht="50.1" customHeight="1">
      <c r="A687" s="169"/>
      <c r="B687" s="169"/>
      <c r="C687" s="172"/>
      <c r="D687" s="172"/>
      <c r="E687" s="131"/>
      <c r="F687" s="175"/>
      <c r="G687" s="178"/>
      <c r="H687" s="189"/>
      <c r="I687" s="163"/>
      <c r="J687" s="166"/>
      <c r="K687" s="62"/>
      <c r="L687" s="63"/>
      <c r="M687" s="63"/>
      <c r="N687" s="142"/>
      <c r="O687" s="127"/>
      <c r="P687" s="100"/>
      <c r="Q687" s="63">
        <f t="shared" si="290"/>
        <v>0</v>
      </c>
      <c r="R687" s="64"/>
      <c r="S687" s="67"/>
      <c r="T687" s="46"/>
      <c r="U687" s="106">
        <f>IF(EXACT(O687,Y687),M687,M687*(1-'Расчет ПРЕДЗАКАЗ'!$D$10))</f>
        <v>0</v>
      </c>
      <c r="V687" s="106">
        <f t="shared" si="291"/>
        <v>0</v>
      </c>
      <c r="W687" s="106" t="e">
        <f>IF(EXACT(O687,Y687),M687,M687*(1-#REF!))</f>
        <v>#REF!</v>
      </c>
      <c r="X687" s="106" t="e">
        <f t="shared" si="292"/>
        <v>#REF!</v>
      </c>
      <c r="Y687" s="107" t="s">
        <v>72</v>
      </c>
      <c r="Z687" s="103">
        <f t="shared" si="288"/>
        <v>0</v>
      </c>
      <c r="AA687" s="103">
        <f t="shared" si="289"/>
        <v>0</v>
      </c>
      <c r="AB687" s="128" t="str">
        <f t="shared" si="293"/>
        <v/>
      </c>
      <c r="AC687" s="128" t="e">
        <f t="shared" si="294"/>
        <v>#REF!</v>
      </c>
    </row>
    <row r="688" spans="1:29" ht="50.1" customHeight="1">
      <c r="A688" s="169"/>
      <c r="B688" s="169"/>
      <c r="C688" s="172"/>
      <c r="D688" s="172"/>
      <c r="E688" s="131"/>
      <c r="F688" s="175"/>
      <c r="G688" s="178"/>
      <c r="H688" s="189"/>
      <c r="I688" s="163"/>
      <c r="J688" s="166"/>
      <c r="K688" s="62"/>
      <c r="L688" s="63"/>
      <c r="M688" s="63"/>
      <c r="N688" s="142"/>
      <c r="O688" s="127"/>
      <c r="P688" s="100"/>
      <c r="Q688" s="63">
        <f t="shared" si="290"/>
        <v>0</v>
      </c>
      <c r="R688" s="64"/>
      <c r="S688" s="67"/>
      <c r="T688" s="46"/>
      <c r="U688" s="106">
        <f>IF(EXACT(O688,Y688),M688,M688*(1-'Расчет ПРЕДЗАКАЗ'!$D$10))</f>
        <v>0</v>
      </c>
      <c r="V688" s="106">
        <f t="shared" si="291"/>
        <v>0</v>
      </c>
      <c r="W688" s="106" t="e">
        <f>IF(EXACT(O688,Y688),M688,M688*(1-#REF!))</f>
        <v>#REF!</v>
      </c>
      <c r="X688" s="106" t="e">
        <f t="shared" si="292"/>
        <v>#REF!</v>
      </c>
      <c r="Y688" s="107" t="s">
        <v>72</v>
      </c>
      <c r="Z688" s="103">
        <f t="shared" si="288"/>
        <v>0</v>
      </c>
      <c r="AA688" s="103">
        <f t="shared" si="289"/>
        <v>0</v>
      </c>
      <c r="AB688" s="128" t="str">
        <f t="shared" si="293"/>
        <v/>
      </c>
      <c r="AC688" s="128" t="e">
        <f t="shared" si="294"/>
        <v>#REF!</v>
      </c>
    </row>
    <row r="689" spans="1:29" ht="50.1" customHeight="1">
      <c r="A689" s="169"/>
      <c r="B689" s="169"/>
      <c r="C689" s="172"/>
      <c r="D689" s="172"/>
      <c r="E689" s="131"/>
      <c r="F689" s="175"/>
      <c r="G689" s="178"/>
      <c r="H689" s="189"/>
      <c r="I689" s="163"/>
      <c r="J689" s="166"/>
      <c r="K689" s="62"/>
      <c r="L689" s="63"/>
      <c r="M689" s="63"/>
      <c r="N689" s="121"/>
      <c r="O689" s="127"/>
      <c r="P689" s="100"/>
      <c r="Q689" s="63">
        <f t="shared" si="290"/>
        <v>0</v>
      </c>
      <c r="R689" s="65"/>
      <c r="S689" s="67"/>
      <c r="T689" s="40"/>
      <c r="U689" s="106">
        <f>IF(EXACT(O689,Y689),M689,M689*(1-'Расчет ПРЕДЗАКАЗ'!$D$10))</f>
        <v>0</v>
      </c>
      <c r="V689" s="106">
        <f t="shared" si="291"/>
        <v>0</v>
      </c>
      <c r="W689" s="106" t="e">
        <f>IF(EXACT(O689,Y689),M689,M689*(1-#REF!))</f>
        <v>#REF!</v>
      </c>
      <c r="X689" s="106" t="e">
        <f t="shared" si="292"/>
        <v>#REF!</v>
      </c>
      <c r="Y689" s="107" t="s">
        <v>72</v>
      </c>
      <c r="Z689" s="103">
        <f t="shared" si="288"/>
        <v>0</v>
      </c>
      <c r="AA689" s="103">
        <f t="shared" si="289"/>
        <v>0</v>
      </c>
      <c r="AB689" s="128" t="str">
        <f t="shared" si="293"/>
        <v/>
      </c>
      <c r="AC689" s="128" t="e">
        <f t="shared" si="294"/>
        <v>#REF!</v>
      </c>
    </row>
    <row r="690" spans="1:29" ht="50.1" customHeight="1">
      <c r="A690" s="169"/>
      <c r="B690" s="169"/>
      <c r="C690" s="172"/>
      <c r="D690" s="172"/>
      <c r="E690" s="131"/>
      <c r="F690" s="175"/>
      <c r="G690" s="178"/>
      <c r="H690" s="189"/>
      <c r="I690" s="163"/>
      <c r="J690" s="166"/>
      <c r="K690" s="62"/>
      <c r="L690" s="63"/>
      <c r="M690" s="63"/>
      <c r="N690" s="121"/>
      <c r="O690" s="127"/>
      <c r="P690" s="100"/>
      <c r="Q690" s="63">
        <f t="shared" si="290"/>
        <v>0</v>
      </c>
      <c r="R690" s="65"/>
      <c r="S690" s="67"/>
      <c r="T690" s="40"/>
      <c r="U690" s="106">
        <f>IF(EXACT(O690,Y690),M690,M690*(1-'Расчет ПРЕДЗАКАЗ'!$D$10))</f>
        <v>0</v>
      </c>
      <c r="V690" s="106">
        <f t="shared" si="291"/>
        <v>0</v>
      </c>
      <c r="W690" s="106" t="e">
        <f>IF(EXACT(O690,Y690),M690,M690*(1-#REF!))</f>
        <v>#REF!</v>
      </c>
      <c r="X690" s="106" t="e">
        <f t="shared" si="292"/>
        <v>#REF!</v>
      </c>
      <c r="Y690" s="107" t="s">
        <v>72</v>
      </c>
      <c r="Z690" s="103">
        <f t="shared" si="288"/>
        <v>0</v>
      </c>
      <c r="AA690" s="103">
        <f t="shared" si="289"/>
        <v>0</v>
      </c>
      <c r="AB690" s="128" t="str">
        <f t="shared" si="293"/>
        <v/>
      </c>
      <c r="AC690" s="128" t="e">
        <f t="shared" si="294"/>
        <v>#REF!</v>
      </c>
    </row>
    <row r="691" spans="1:29" ht="50.1" customHeight="1">
      <c r="A691" s="169"/>
      <c r="B691" s="169"/>
      <c r="C691" s="172"/>
      <c r="D691" s="172"/>
      <c r="E691" s="131"/>
      <c r="F691" s="175"/>
      <c r="G691" s="178"/>
      <c r="H691" s="189"/>
      <c r="I691" s="163"/>
      <c r="J691" s="166"/>
      <c r="K691" s="62"/>
      <c r="L691" s="63"/>
      <c r="M691" s="63"/>
      <c r="N691" s="121"/>
      <c r="O691" s="127"/>
      <c r="P691" s="100"/>
      <c r="Q691" s="63">
        <f t="shared" si="290"/>
        <v>0</v>
      </c>
      <c r="R691" s="65"/>
      <c r="S691" s="67"/>
      <c r="T691" s="40"/>
      <c r="U691" s="106">
        <f>IF(EXACT(O691,Y691),M691,M691*(1-'Расчет ПРЕДЗАКАЗ'!$D$10))</f>
        <v>0</v>
      </c>
      <c r="V691" s="106">
        <f t="shared" si="291"/>
        <v>0</v>
      </c>
      <c r="W691" s="106" t="e">
        <f>IF(EXACT(O691,Y691),M691,M691*(1-#REF!))</f>
        <v>#REF!</v>
      </c>
      <c r="X691" s="106" t="e">
        <f t="shared" si="292"/>
        <v>#REF!</v>
      </c>
      <c r="Y691" s="107" t="s">
        <v>72</v>
      </c>
      <c r="Z691" s="103">
        <f t="shared" si="288"/>
        <v>0</v>
      </c>
      <c r="AA691" s="103">
        <f t="shared" si="289"/>
        <v>0</v>
      </c>
      <c r="AB691" s="128" t="str">
        <f t="shared" si="293"/>
        <v/>
      </c>
      <c r="AC691" s="128" t="e">
        <f t="shared" si="294"/>
        <v>#REF!</v>
      </c>
    </row>
    <row r="692" spans="1:29" ht="50.1" customHeight="1">
      <c r="A692" s="169"/>
      <c r="B692" s="169"/>
      <c r="C692" s="172"/>
      <c r="D692" s="172"/>
      <c r="E692" s="131"/>
      <c r="F692" s="175"/>
      <c r="G692" s="178"/>
      <c r="H692" s="189"/>
      <c r="I692" s="163"/>
      <c r="J692" s="166"/>
      <c r="K692" s="62"/>
      <c r="L692" s="63"/>
      <c r="M692" s="63"/>
      <c r="N692" s="121"/>
      <c r="O692" s="127"/>
      <c r="P692" s="100"/>
      <c r="Q692" s="63">
        <f t="shared" si="290"/>
        <v>0</v>
      </c>
      <c r="R692" s="65"/>
      <c r="S692" s="67"/>
      <c r="T692" s="40"/>
      <c r="U692" s="106">
        <f>IF(EXACT(O692,Y692),M692,M692*(1-'Расчет ПРЕДЗАКАЗ'!$D$10))</f>
        <v>0</v>
      </c>
      <c r="V692" s="106">
        <f t="shared" si="291"/>
        <v>0</v>
      </c>
      <c r="W692" s="106" t="e">
        <f>IF(EXACT(O692,Y692),M692,M692*(1-#REF!))</f>
        <v>#REF!</v>
      </c>
      <c r="X692" s="106" t="e">
        <f t="shared" si="292"/>
        <v>#REF!</v>
      </c>
      <c r="Y692" s="107" t="s">
        <v>72</v>
      </c>
      <c r="Z692" s="103">
        <f t="shared" si="288"/>
        <v>0</v>
      </c>
      <c r="AA692" s="103">
        <f t="shared" si="289"/>
        <v>0</v>
      </c>
      <c r="AB692" s="128" t="str">
        <f t="shared" si="293"/>
        <v/>
      </c>
      <c r="AC692" s="128" t="e">
        <f t="shared" si="294"/>
        <v>#REF!</v>
      </c>
    </row>
    <row r="693" spans="1:29" ht="50.1" customHeight="1">
      <c r="A693" s="169"/>
      <c r="B693" s="169"/>
      <c r="C693" s="172"/>
      <c r="D693" s="172"/>
      <c r="E693" s="131"/>
      <c r="F693" s="175"/>
      <c r="G693" s="178"/>
      <c r="H693" s="189"/>
      <c r="I693" s="163"/>
      <c r="J693" s="166"/>
      <c r="K693" s="62"/>
      <c r="L693" s="63"/>
      <c r="M693" s="63"/>
      <c r="N693" s="121"/>
      <c r="O693" s="127"/>
      <c r="P693" s="100"/>
      <c r="Q693" s="63">
        <f t="shared" si="290"/>
        <v>0</v>
      </c>
      <c r="R693" s="65"/>
      <c r="S693" s="67"/>
      <c r="T693" s="40"/>
      <c r="U693" s="106">
        <f>IF(EXACT(O693,Y693),M693,M693*(1-'Расчет ПРЕДЗАКАЗ'!$D$10))</f>
        <v>0</v>
      </c>
      <c r="V693" s="106">
        <f t="shared" si="291"/>
        <v>0</v>
      </c>
      <c r="W693" s="106" t="e">
        <f>IF(EXACT(O693,Y693),M693,M693*(1-#REF!))</f>
        <v>#REF!</v>
      </c>
      <c r="X693" s="106" t="e">
        <f t="shared" si="292"/>
        <v>#REF!</v>
      </c>
      <c r="Y693" s="107" t="s">
        <v>72</v>
      </c>
      <c r="Z693" s="103">
        <f t="shared" si="288"/>
        <v>0</v>
      </c>
      <c r="AA693" s="103">
        <f t="shared" si="289"/>
        <v>0</v>
      </c>
      <c r="AB693" s="128" t="str">
        <f t="shared" si="293"/>
        <v/>
      </c>
      <c r="AC693" s="128" t="e">
        <f t="shared" si="294"/>
        <v>#REF!</v>
      </c>
    </row>
    <row r="694" spans="1:29" ht="50.1" customHeight="1">
      <c r="A694" s="170"/>
      <c r="B694" s="170"/>
      <c r="C694" s="173"/>
      <c r="D694" s="173"/>
      <c r="E694" s="132"/>
      <c r="F694" s="176"/>
      <c r="G694" s="179"/>
      <c r="H694" s="190"/>
      <c r="I694" s="164"/>
      <c r="J694" s="167"/>
      <c r="K694" s="62"/>
      <c r="L694" s="63"/>
      <c r="M694" s="63"/>
      <c r="N694" s="121"/>
      <c r="O694" s="127"/>
      <c r="P694" s="100"/>
      <c r="Q694" s="63">
        <f t="shared" si="290"/>
        <v>0</v>
      </c>
      <c r="R694" s="65"/>
      <c r="S694" s="64"/>
      <c r="T694" s="40"/>
      <c r="U694" s="106">
        <f>IF(EXACT(O694,Y694),M694,M694*(1-'Расчет ПРЕДЗАКАЗ'!$D$10))</f>
        <v>0</v>
      </c>
      <c r="V694" s="106">
        <f t="shared" si="291"/>
        <v>0</v>
      </c>
      <c r="W694" s="106" t="e">
        <f>IF(EXACT(O694,Y694),M694,M694*(1-#REF!))</f>
        <v>#REF!</v>
      </c>
      <c r="X694" s="106" t="e">
        <f t="shared" si="292"/>
        <v>#REF!</v>
      </c>
      <c r="Y694" s="107" t="s">
        <v>72</v>
      </c>
      <c r="Z694" s="103">
        <f t="shared" si="288"/>
        <v>0</v>
      </c>
      <c r="AA694" s="103">
        <f t="shared" si="289"/>
        <v>0</v>
      </c>
      <c r="AB694" s="128" t="str">
        <f t="shared" si="293"/>
        <v/>
      </c>
      <c r="AC694" s="128" t="e">
        <f t="shared" si="294"/>
        <v>#REF!</v>
      </c>
    </row>
    <row r="695" spans="1:29" ht="11.25" customHeight="1" thickBot="1"/>
    <row r="696" spans="1:29" ht="50.1" customHeight="1">
      <c r="A696" s="168">
        <v>95</v>
      </c>
      <c r="B696" s="168" t="s">
        <v>917</v>
      </c>
      <c r="C696" s="171" t="s">
        <v>990</v>
      </c>
      <c r="D696" s="171" t="s">
        <v>77</v>
      </c>
      <c r="E696" s="131"/>
      <c r="F696" s="193" t="s">
        <v>952</v>
      </c>
      <c r="G696" s="177" t="s">
        <v>121</v>
      </c>
      <c r="H696" s="162" t="s">
        <v>991</v>
      </c>
      <c r="I696" s="194" t="s">
        <v>992</v>
      </c>
      <c r="J696" s="165" t="s">
        <v>19</v>
      </c>
      <c r="K696" s="62" t="s">
        <v>461</v>
      </c>
      <c r="L696" s="63">
        <v>7970</v>
      </c>
      <c r="M696" s="63">
        <v>4980</v>
      </c>
      <c r="N696" s="142" t="s">
        <v>993</v>
      </c>
      <c r="O696" s="127"/>
      <c r="P696" s="100"/>
      <c r="Q696" s="63">
        <f>P696*M696</f>
        <v>0</v>
      </c>
      <c r="R696" s="64"/>
      <c r="S696" s="67">
        <v>8</v>
      </c>
      <c r="T696" s="46"/>
      <c r="U696" s="106">
        <f>IF(EXACT(O696,Y696),M696,M696*(1-'Расчет ПРЕДЗАКАЗ'!$D$10))</f>
        <v>4880.3999999999996</v>
      </c>
      <c r="V696" s="106">
        <f>P696*U696</f>
        <v>0</v>
      </c>
      <c r="W696" s="106" t="e">
        <f>IF(EXACT(O696,Y696),M696,M696*(1-#REF!))</f>
        <v>#REF!</v>
      </c>
      <c r="X696" s="106" t="e">
        <f>P696*W696</f>
        <v>#REF!</v>
      </c>
      <c r="Y696" s="107" t="s">
        <v>72</v>
      </c>
      <c r="Z696" s="103">
        <f t="shared" ref="Z696:Z710" si="295">IF(EXACT(O696,Y696),Q696,0)</f>
        <v>0</v>
      </c>
      <c r="AA696" s="103">
        <f t="shared" ref="AA696:AA710" si="296">IF(Z696=0,Q696,0)</f>
        <v>0</v>
      </c>
      <c r="AB696" s="128">
        <f>IF(U696=0,"",L696/U696-1)</f>
        <v>0.63306286369969689</v>
      </c>
      <c r="AC696" s="128" t="e">
        <f>IF(W696=0,"",L696/W696-1)</f>
        <v>#REF!</v>
      </c>
    </row>
    <row r="697" spans="1:29" ht="50.1" customHeight="1">
      <c r="A697" s="169"/>
      <c r="B697" s="169"/>
      <c r="C697" s="172"/>
      <c r="D697" s="172"/>
      <c r="E697" s="131"/>
      <c r="F697" s="175"/>
      <c r="G697" s="178"/>
      <c r="H697" s="189"/>
      <c r="I697" s="163"/>
      <c r="J697" s="166"/>
      <c r="K697" s="62" t="s">
        <v>463</v>
      </c>
      <c r="L697" s="63">
        <v>7970</v>
      </c>
      <c r="M697" s="63">
        <v>4980</v>
      </c>
      <c r="N697" s="142" t="s">
        <v>994</v>
      </c>
      <c r="O697" s="127"/>
      <c r="P697" s="100"/>
      <c r="Q697" s="63">
        <f t="shared" ref="Q697:Q710" si="297">P697*M697</f>
        <v>0</v>
      </c>
      <c r="R697" s="64"/>
      <c r="S697" s="67">
        <v>1</v>
      </c>
      <c r="T697" s="46"/>
      <c r="U697" s="106">
        <f>IF(EXACT(O697,Y697),M697,M697*(1-'Расчет ПРЕДЗАКАЗ'!$D$10))</f>
        <v>4880.3999999999996</v>
      </c>
      <c r="V697" s="106">
        <f t="shared" ref="V697:V710" si="298">P697*U697</f>
        <v>0</v>
      </c>
      <c r="W697" s="106" t="e">
        <f>IF(EXACT(O697,Y697),M697,M697*(1-#REF!))</f>
        <v>#REF!</v>
      </c>
      <c r="X697" s="106" t="e">
        <f t="shared" ref="X697:X710" si="299">P697*W697</f>
        <v>#REF!</v>
      </c>
      <c r="Y697" s="107" t="s">
        <v>72</v>
      </c>
      <c r="Z697" s="103">
        <f t="shared" si="295"/>
        <v>0</v>
      </c>
      <c r="AA697" s="103">
        <f t="shared" si="296"/>
        <v>0</v>
      </c>
      <c r="AB697" s="128">
        <f t="shared" ref="AB697:AB710" si="300">IF(U697=0,"",L697/U697-1)</f>
        <v>0.63306286369969689</v>
      </c>
      <c r="AC697" s="128" t="e">
        <f t="shared" ref="AC697:AC710" si="301">IF(W697=0,"",L697/W697-1)</f>
        <v>#REF!</v>
      </c>
    </row>
    <row r="698" spans="1:29" ht="50.1" customHeight="1">
      <c r="A698" s="169"/>
      <c r="B698" s="169"/>
      <c r="C698" s="172"/>
      <c r="D698" s="172"/>
      <c r="E698" s="131"/>
      <c r="F698" s="175"/>
      <c r="G698" s="178"/>
      <c r="H698" s="189"/>
      <c r="I698" s="163"/>
      <c r="J698" s="166"/>
      <c r="K698" s="62"/>
      <c r="L698" s="63"/>
      <c r="M698" s="63"/>
      <c r="N698" s="142"/>
      <c r="O698" s="127"/>
      <c r="P698" s="100"/>
      <c r="Q698" s="63">
        <f t="shared" si="297"/>
        <v>0</v>
      </c>
      <c r="R698" s="64"/>
      <c r="S698" s="67"/>
      <c r="T698" s="46"/>
      <c r="U698" s="106">
        <f>IF(EXACT(O698,Y698),M698,M698*(1-'Расчет ПРЕДЗАКАЗ'!$D$10))</f>
        <v>0</v>
      </c>
      <c r="V698" s="106">
        <f t="shared" si="298"/>
        <v>0</v>
      </c>
      <c r="W698" s="106" t="e">
        <f>IF(EXACT(O698,Y698),M698,M698*(1-#REF!))</f>
        <v>#REF!</v>
      </c>
      <c r="X698" s="106" t="e">
        <f t="shared" si="299"/>
        <v>#REF!</v>
      </c>
      <c r="Y698" s="107" t="s">
        <v>72</v>
      </c>
      <c r="Z698" s="103">
        <f t="shared" si="295"/>
        <v>0</v>
      </c>
      <c r="AA698" s="103">
        <f t="shared" si="296"/>
        <v>0</v>
      </c>
      <c r="AB698" s="128" t="str">
        <f t="shared" si="300"/>
        <v/>
      </c>
      <c r="AC698" s="128" t="e">
        <f t="shared" si="301"/>
        <v>#REF!</v>
      </c>
    </row>
    <row r="699" spans="1:29" ht="50.1" customHeight="1">
      <c r="A699" s="169"/>
      <c r="B699" s="169"/>
      <c r="C699" s="172"/>
      <c r="D699" s="172"/>
      <c r="E699" s="131"/>
      <c r="F699" s="175"/>
      <c r="G699" s="178"/>
      <c r="H699" s="189"/>
      <c r="I699" s="163"/>
      <c r="J699" s="166"/>
      <c r="K699" s="62"/>
      <c r="L699" s="63"/>
      <c r="M699" s="63"/>
      <c r="N699" s="142"/>
      <c r="O699" s="127"/>
      <c r="P699" s="100"/>
      <c r="Q699" s="63">
        <f t="shared" si="297"/>
        <v>0</v>
      </c>
      <c r="R699" s="64"/>
      <c r="S699" s="67"/>
      <c r="T699" s="46"/>
      <c r="U699" s="106">
        <f>IF(EXACT(O699,Y699),M699,M699*(1-'Расчет ПРЕДЗАКАЗ'!$D$10))</f>
        <v>0</v>
      </c>
      <c r="V699" s="106">
        <f t="shared" si="298"/>
        <v>0</v>
      </c>
      <c r="W699" s="106" t="e">
        <f>IF(EXACT(O699,Y699),M699,M699*(1-#REF!))</f>
        <v>#REF!</v>
      </c>
      <c r="X699" s="106" t="e">
        <f t="shared" si="299"/>
        <v>#REF!</v>
      </c>
      <c r="Y699" s="107" t="s">
        <v>72</v>
      </c>
      <c r="Z699" s="103">
        <f t="shared" si="295"/>
        <v>0</v>
      </c>
      <c r="AA699" s="103">
        <f t="shared" si="296"/>
        <v>0</v>
      </c>
      <c r="AB699" s="128" t="str">
        <f t="shared" si="300"/>
        <v/>
      </c>
      <c r="AC699" s="128" t="e">
        <f t="shared" si="301"/>
        <v>#REF!</v>
      </c>
    </row>
    <row r="700" spans="1:29" ht="50.1" customHeight="1">
      <c r="A700" s="169"/>
      <c r="B700" s="169"/>
      <c r="C700" s="172"/>
      <c r="D700" s="172"/>
      <c r="E700" s="131"/>
      <c r="F700" s="175"/>
      <c r="G700" s="178"/>
      <c r="H700" s="189"/>
      <c r="I700" s="163"/>
      <c r="J700" s="166"/>
      <c r="K700" s="62"/>
      <c r="L700" s="63"/>
      <c r="M700" s="63"/>
      <c r="N700" s="142"/>
      <c r="O700" s="127"/>
      <c r="P700" s="100"/>
      <c r="Q700" s="63">
        <f t="shared" si="297"/>
        <v>0</v>
      </c>
      <c r="R700" s="64"/>
      <c r="S700" s="67"/>
      <c r="T700" s="46"/>
      <c r="U700" s="106">
        <f>IF(EXACT(O700,Y700),M700,M700*(1-'Расчет ПРЕДЗАКАЗ'!$D$10))</f>
        <v>0</v>
      </c>
      <c r="V700" s="106">
        <f t="shared" si="298"/>
        <v>0</v>
      </c>
      <c r="W700" s="106" t="e">
        <f>IF(EXACT(O700,Y700),M700,M700*(1-#REF!))</f>
        <v>#REF!</v>
      </c>
      <c r="X700" s="106" t="e">
        <f t="shared" si="299"/>
        <v>#REF!</v>
      </c>
      <c r="Y700" s="107" t="s">
        <v>72</v>
      </c>
      <c r="Z700" s="103">
        <f t="shared" si="295"/>
        <v>0</v>
      </c>
      <c r="AA700" s="103">
        <f t="shared" si="296"/>
        <v>0</v>
      </c>
      <c r="AB700" s="128" t="str">
        <f t="shared" si="300"/>
        <v/>
      </c>
      <c r="AC700" s="128" t="e">
        <f t="shared" si="301"/>
        <v>#REF!</v>
      </c>
    </row>
    <row r="701" spans="1:29" ht="50.1" customHeight="1">
      <c r="A701" s="169"/>
      <c r="B701" s="169"/>
      <c r="C701" s="172"/>
      <c r="D701" s="172"/>
      <c r="E701" s="131"/>
      <c r="F701" s="175"/>
      <c r="G701" s="178"/>
      <c r="H701" s="189"/>
      <c r="I701" s="163"/>
      <c r="J701" s="166"/>
      <c r="K701" s="62"/>
      <c r="L701" s="63"/>
      <c r="M701" s="63"/>
      <c r="N701" s="142"/>
      <c r="O701" s="127"/>
      <c r="P701" s="100"/>
      <c r="Q701" s="63">
        <f t="shared" si="297"/>
        <v>0</v>
      </c>
      <c r="R701" s="64"/>
      <c r="S701" s="67"/>
      <c r="T701" s="46"/>
      <c r="U701" s="106">
        <f>IF(EXACT(O701,Y701),M701,M701*(1-'Расчет ПРЕДЗАКАЗ'!$D$10))</f>
        <v>0</v>
      </c>
      <c r="V701" s="106">
        <f t="shared" si="298"/>
        <v>0</v>
      </c>
      <c r="W701" s="106" t="e">
        <f>IF(EXACT(O701,Y701),M701,M701*(1-#REF!))</f>
        <v>#REF!</v>
      </c>
      <c r="X701" s="106" t="e">
        <f t="shared" si="299"/>
        <v>#REF!</v>
      </c>
      <c r="Y701" s="107" t="s">
        <v>72</v>
      </c>
      <c r="Z701" s="103">
        <f t="shared" si="295"/>
        <v>0</v>
      </c>
      <c r="AA701" s="103">
        <f t="shared" si="296"/>
        <v>0</v>
      </c>
      <c r="AB701" s="128" t="str">
        <f t="shared" si="300"/>
        <v/>
      </c>
      <c r="AC701" s="128" t="e">
        <f t="shared" si="301"/>
        <v>#REF!</v>
      </c>
    </row>
    <row r="702" spans="1:29" ht="50.1" customHeight="1">
      <c r="A702" s="169"/>
      <c r="B702" s="169"/>
      <c r="C702" s="172"/>
      <c r="D702" s="172"/>
      <c r="E702" s="131"/>
      <c r="F702" s="175"/>
      <c r="G702" s="178"/>
      <c r="H702" s="189"/>
      <c r="I702" s="163"/>
      <c r="J702" s="166"/>
      <c r="K702" s="62"/>
      <c r="L702" s="63"/>
      <c r="M702" s="63"/>
      <c r="N702" s="142"/>
      <c r="O702" s="127"/>
      <c r="P702" s="100"/>
      <c r="Q702" s="63">
        <f t="shared" si="297"/>
        <v>0</v>
      </c>
      <c r="R702" s="64"/>
      <c r="S702" s="67"/>
      <c r="T702" s="46"/>
      <c r="U702" s="106">
        <f>IF(EXACT(O702,Y702),M702,M702*(1-'Расчет ПРЕДЗАКАЗ'!$D$10))</f>
        <v>0</v>
      </c>
      <c r="V702" s="106">
        <f t="shared" si="298"/>
        <v>0</v>
      </c>
      <c r="W702" s="106" t="e">
        <f>IF(EXACT(O702,Y702),M702,M702*(1-#REF!))</f>
        <v>#REF!</v>
      </c>
      <c r="X702" s="106" t="e">
        <f t="shared" si="299"/>
        <v>#REF!</v>
      </c>
      <c r="Y702" s="107" t="s">
        <v>72</v>
      </c>
      <c r="Z702" s="103">
        <f t="shared" si="295"/>
        <v>0</v>
      </c>
      <c r="AA702" s="103">
        <f t="shared" si="296"/>
        <v>0</v>
      </c>
      <c r="AB702" s="128" t="str">
        <f t="shared" si="300"/>
        <v/>
      </c>
      <c r="AC702" s="128" t="e">
        <f t="shared" si="301"/>
        <v>#REF!</v>
      </c>
    </row>
    <row r="703" spans="1:29" ht="50.1" customHeight="1">
      <c r="A703" s="169"/>
      <c r="B703" s="169"/>
      <c r="C703" s="172"/>
      <c r="D703" s="172"/>
      <c r="E703" s="131"/>
      <c r="F703" s="175"/>
      <c r="G703" s="178"/>
      <c r="H703" s="189"/>
      <c r="I703" s="163"/>
      <c r="J703" s="166"/>
      <c r="K703" s="62"/>
      <c r="L703" s="63"/>
      <c r="M703" s="63"/>
      <c r="N703" s="142"/>
      <c r="O703" s="127"/>
      <c r="P703" s="100"/>
      <c r="Q703" s="63">
        <f t="shared" si="297"/>
        <v>0</v>
      </c>
      <c r="R703" s="64"/>
      <c r="S703" s="67"/>
      <c r="T703" s="46"/>
      <c r="U703" s="106">
        <f>IF(EXACT(O703,Y703),M703,M703*(1-'Расчет ПРЕДЗАКАЗ'!$D$10))</f>
        <v>0</v>
      </c>
      <c r="V703" s="106">
        <f t="shared" si="298"/>
        <v>0</v>
      </c>
      <c r="W703" s="106" t="e">
        <f>IF(EXACT(O703,Y703),M703,M703*(1-#REF!))</f>
        <v>#REF!</v>
      </c>
      <c r="X703" s="106" t="e">
        <f t="shared" si="299"/>
        <v>#REF!</v>
      </c>
      <c r="Y703" s="107" t="s">
        <v>72</v>
      </c>
      <c r="Z703" s="103">
        <f t="shared" si="295"/>
        <v>0</v>
      </c>
      <c r="AA703" s="103">
        <f t="shared" si="296"/>
        <v>0</v>
      </c>
      <c r="AB703" s="128" t="str">
        <f t="shared" si="300"/>
        <v/>
      </c>
      <c r="AC703" s="128" t="e">
        <f t="shared" si="301"/>
        <v>#REF!</v>
      </c>
    </row>
    <row r="704" spans="1:29" ht="50.1" customHeight="1">
      <c r="A704" s="169"/>
      <c r="B704" s="169"/>
      <c r="C704" s="172"/>
      <c r="D704" s="172"/>
      <c r="E704" s="131"/>
      <c r="F704" s="175"/>
      <c r="G704" s="178"/>
      <c r="H704" s="189"/>
      <c r="I704" s="163"/>
      <c r="J704" s="166"/>
      <c r="K704" s="62"/>
      <c r="L704" s="63"/>
      <c r="M704" s="63"/>
      <c r="N704" s="142"/>
      <c r="O704" s="127"/>
      <c r="P704" s="100"/>
      <c r="Q704" s="63">
        <f t="shared" si="297"/>
        <v>0</v>
      </c>
      <c r="R704" s="64"/>
      <c r="S704" s="67"/>
      <c r="T704" s="46"/>
      <c r="U704" s="106">
        <f>IF(EXACT(O704,Y704),M704,M704*(1-'Расчет ПРЕДЗАКАЗ'!$D$10))</f>
        <v>0</v>
      </c>
      <c r="V704" s="106">
        <f t="shared" si="298"/>
        <v>0</v>
      </c>
      <c r="W704" s="106" t="e">
        <f>IF(EXACT(O704,Y704),M704,M704*(1-#REF!))</f>
        <v>#REF!</v>
      </c>
      <c r="X704" s="106" t="e">
        <f t="shared" si="299"/>
        <v>#REF!</v>
      </c>
      <c r="Y704" s="107" t="s">
        <v>72</v>
      </c>
      <c r="Z704" s="103">
        <f t="shared" si="295"/>
        <v>0</v>
      </c>
      <c r="AA704" s="103">
        <f t="shared" si="296"/>
        <v>0</v>
      </c>
      <c r="AB704" s="128" t="str">
        <f t="shared" si="300"/>
        <v/>
      </c>
      <c r="AC704" s="128" t="e">
        <f t="shared" si="301"/>
        <v>#REF!</v>
      </c>
    </row>
    <row r="705" spans="1:29" ht="50.1" customHeight="1">
      <c r="A705" s="169"/>
      <c r="B705" s="169"/>
      <c r="C705" s="172"/>
      <c r="D705" s="172"/>
      <c r="E705" s="131"/>
      <c r="F705" s="175"/>
      <c r="G705" s="178"/>
      <c r="H705" s="189"/>
      <c r="I705" s="163"/>
      <c r="J705" s="166"/>
      <c r="K705" s="62"/>
      <c r="L705" s="63"/>
      <c r="M705" s="63"/>
      <c r="N705" s="121"/>
      <c r="O705" s="127"/>
      <c r="P705" s="100"/>
      <c r="Q705" s="63">
        <f t="shared" si="297"/>
        <v>0</v>
      </c>
      <c r="R705" s="65"/>
      <c r="S705" s="67"/>
      <c r="T705" s="40"/>
      <c r="U705" s="106">
        <f>IF(EXACT(O705,Y705),M705,M705*(1-'Расчет ПРЕДЗАКАЗ'!$D$10))</f>
        <v>0</v>
      </c>
      <c r="V705" s="106">
        <f t="shared" si="298"/>
        <v>0</v>
      </c>
      <c r="W705" s="106" t="e">
        <f>IF(EXACT(O705,Y705),M705,M705*(1-#REF!))</f>
        <v>#REF!</v>
      </c>
      <c r="X705" s="106" t="e">
        <f t="shared" si="299"/>
        <v>#REF!</v>
      </c>
      <c r="Y705" s="107" t="s">
        <v>72</v>
      </c>
      <c r="Z705" s="103">
        <f t="shared" si="295"/>
        <v>0</v>
      </c>
      <c r="AA705" s="103">
        <f t="shared" si="296"/>
        <v>0</v>
      </c>
      <c r="AB705" s="128" t="str">
        <f t="shared" si="300"/>
        <v/>
      </c>
      <c r="AC705" s="128" t="e">
        <f t="shared" si="301"/>
        <v>#REF!</v>
      </c>
    </row>
    <row r="706" spans="1:29" ht="50.1" customHeight="1">
      <c r="A706" s="169"/>
      <c r="B706" s="169"/>
      <c r="C706" s="172"/>
      <c r="D706" s="172"/>
      <c r="E706" s="131"/>
      <c r="F706" s="175"/>
      <c r="G706" s="178"/>
      <c r="H706" s="189"/>
      <c r="I706" s="163"/>
      <c r="J706" s="166"/>
      <c r="K706" s="62"/>
      <c r="L706" s="63"/>
      <c r="M706" s="63"/>
      <c r="N706" s="121"/>
      <c r="O706" s="127"/>
      <c r="P706" s="100"/>
      <c r="Q706" s="63">
        <f t="shared" si="297"/>
        <v>0</v>
      </c>
      <c r="R706" s="65"/>
      <c r="S706" s="67"/>
      <c r="T706" s="40"/>
      <c r="U706" s="106">
        <f>IF(EXACT(O706,Y706),M706,M706*(1-'Расчет ПРЕДЗАКАЗ'!$D$10))</f>
        <v>0</v>
      </c>
      <c r="V706" s="106">
        <f t="shared" si="298"/>
        <v>0</v>
      </c>
      <c r="W706" s="106" t="e">
        <f>IF(EXACT(O706,Y706),M706,M706*(1-#REF!))</f>
        <v>#REF!</v>
      </c>
      <c r="X706" s="106" t="e">
        <f t="shared" si="299"/>
        <v>#REF!</v>
      </c>
      <c r="Y706" s="107" t="s">
        <v>72</v>
      </c>
      <c r="Z706" s="103">
        <f t="shared" si="295"/>
        <v>0</v>
      </c>
      <c r="AA706" s="103">
        <f t="shared" si="296"/>
        <v>0</v>
      </c>
      <c r="AB706" s="128" t="str">
        <f t="shared" si="300"/>
        <v/>
      </c>
      <c r="AC706" s="128" t="e">
        <f t="shared" si="301"/>
        <v>#REF!</v>
      </c>
    </row>
    <row r="707" spans="1:29" ht="50.1" customHeight="1">
      <c r="A707" s="169"/>
      <c r="B707" s="169"/>
      <c r="C707" s="172"/>
      <c r="D707" s="172"/>
      <c r="E707" s="131"/>
      <c r="F707" s="175"/>
      <c r="G707" s="178"/>
      <c r="H707" s="189"/>
      <c r="I707" s="163"/>
      <c r="J707" s="166"/>
      <c r="K707" s="62"/>
      <c r="L707" s="63"/>
      <c r="M707" s="63"/>
      <c r="N707" s="121"/>
      <c r="O707" s="127"/>
      <c r="P707" s="100"/>
      <c r="Q707" s="63">
        <f t="shared" si="297"/>
        <v>0</v>
      </c>
      <c r="R707" s="65"/>
      <c r="S707" s="67"/>
      <c r="T707" s="40"/>
      <c r="U707" s="106">
        <f>IF(EXACT(O707,Y707),M707,M707*(1-'Расчет ПРЕДЗАКАЗ'!$D$10))</f>
        <v>0</v>
      </c>
      <c r="V707" s="106">
        <f t="shared" si="298"/>
        <v>0</v>
      </c>
      <c r="W707" s="106" t="e">
        <f>IF(EXACT(O707,Y707),M707,M707*(1-#REF!))</f>
        <v>#REF!</v>
      </c>
      <c r="X707" s="106" t="e">
        <f t="shared" si="299"/>
        <v>#REF!</v>
      </c>
      <c r="Y707" s="107" t="s">
        <v>72</v>
      </c>
      <c r="Z707" s="103">
        <f t="shared" si="295"/>
        <v>0</v>
      </c>
      <c r="AA707" s="103">
        <f t="shared" si="296"/>
        <v>0</v>
      </c>
      <c r="AB707" s="128" t="str">
        <f t="shared" si="300"/>
        <v/>
      </c>
      <c r="AC707" s="128" t="e">
        <f t="shared" si="301"/>
        <v>#REF!</v>
      </c>
    </row>
    <row r="708" spans="1:29" ht="50.1" customHeight="1">
      <c r="A708" s="169"/>
      <c r="B708" s="169"/>
      <c r="C708" s="172"/>
      <c r="D708" s="172"/>
      <c r="E708" s="131"/>
      <c r="F708" s="175"/>
      <c r="G708" s="178"/>
      <c r="H708" s="189"/>
      <c r="I708" s="163"/>
      <c r="J708" s="166"/>
      <c r="K708" s="62"/>
      <c r="L708" s="63"/>
      <c r="M708" s="63"/>
      <c r="N708" s="121"/>
      <c r="O708" s="127"/>
      <c r="P708" s="100"/>
      <c r="Q708" s="63">
        <f t="shared" si="297"/>
        <v>0</v>
      </c>
      <c r="R708" s="65"/>
      <c r="S708" s="67"/>
      <c r="T708" s="40"/>
      <c r="U708" s="106">
        <f>IF(EXACT(O708,Y708),M708,M708*(1-'Расчет ПРЕДЗАКАЗ'!$D$10))</f>
        <v>0</v>
      </c>
      <c r="V708" s="106">
        <f t="shared" si="298"/>
        <v>0</v>
      </c>
      <c r="W708" s="106" t="e">
        <f>IF(EXACT(O708,Y708),M708,M708*(1-#REF!))</f>
        <v>#REF!</v>
      </c>
      <c r="X708" s="106" t="e">
        <f t="shared" si="299"/>
        <v>#REF!</v>
      </c>
      <c r="Y708" s="107" t="s">
        <v>72</v>
      </c>
      <c r="Z708" s="103">
        <f t="shared" si="295"/>
        <v>0</v>
      </c>
      <c r="AA708" s="103">
        <f t="shared" si="296"/>
        <v>0</v>
      </c>
      <c r="AB708" s="128" t="str">
        <f t="shared" si="300"/>
        <v/>
      </c>
      <c r="AC708" s="128" t="e">
        <f t="shared" si="301"/>
        <v>#REF!</v>
      </c>
    </row>
    <row r="709" spans="1:29" ht="50.1" customHeight="1">
      <c r="A709" s="169"/>
      <c r="B709" s="169"/>
      <c r="C709" s="172"/>
      <c r="D709" s="172"/>
      <c r="E709" s="131"/>
      <c r="F709" s="175"/>
      <c r="G709" s="178"/>
      <c r="H709" s="189"/>
      <c r="I709" s="163"/>
      <c r="J709" s="166"/>
      <c r="K709" s="62"/>
      <c r="L709" s="63"/>
      <c r="M709" s="63"/>
      <c r="N709" s="121"/>
      <c r="O709" s="127"/>
      <c r="P709" s="100"/>
      <c r="Q709" s="63">
        <f t="shared" si="297"/>
        <v>0</v>
      </c>
      <c r="R709" s="65"/>
      <c r="S709" s="67"/>
      <c r="T709" s="40"/>
      <c r="U709" s="106">
        <f>IF(EXACT(O709,Y709),M709,M709*(1-'Расчет ПРЕДЗАКАЗ'!$D$10))</f>
        <v>0</v>
      </c>
      <c r="V709" s="106">
        <f t="shared" si="298"/>
        <v>0</v>
      </c>
      <c r="W709" s="106" t="e">
        <f>IF(EXACT(O709,Y709),M709,M709*(1-#REF!))</f>
        <v>#REF!</v>
      </c>
      <c r="X709" s="106" t="e">
        <f t="shared" si="299"/>
        <v>#REF!</v>
      </c>
      <c r="Y709" s="107" t="s">
        <v>72</v>
      </c>
      <c r="Z709" s="103">
        <f t="shared" si="295"/>
        <v>0</v>
      </c>
      <c r="AA709" s="103">
        <f t="shared" si="296"/>
        <v>0</v>
      </c>
      <c r="AB709" s="128" t="str">
        <f t="shared" si="300"/>
        <v/>
      </c>
      <c r="AC709" s="128" t="e">
        <f t="shared" si="301"/>
        <v>#REF!</v>
      </c>
    </row>
    <row r="710" spans="1:29" ht="50.1" customHeight="1">
      <c r="A710" s="170"/>
      <c r="B710" s="170"/>
      <c r="C710" s="173"/>
      <c r="D710" s="173"/>
      <c r="E710" s="132"/>
      <c r="F710" s="176"/>
      <c r="G710" s="179"/>
      <c r="H710" s="190"/>
      <c r="I710" s="164"/>
      <c r="J710" s="167"/>
      <c r="K710" s="62"/>
      <c r="L710" s="63"/>
      <c r="M710" s="63"/>
      <c r="N710" s="121"/>
      <c r="O710" s="127"/>
      <c r="P710" s="100"/>
      <c r="Q710" s="63">
        <f t="shared" si="297"/>
        <v>0</v>
      </c>
      <c r="R710" s="65"/>
      <c r="S710" s="64"/>
      <c r="T710" s="40"/>
      <c r="U710" s="106">
        <f>IF(EXACT(O710,Y710),M710,M710*(1-'Расчет ПРЕДЗАКАЗ'!$D$10))</f>
        <v>0</v>
      </c>
      <c r="V710" s="106">
        <f t="shared" si="298"/>
        <v>0</v>
      </c>
      <c r="W710" s="106" t="e">
        <f>IF(EXACT(O710,Y710),M710,M710*(1-#REF!))</f>
        <v>#REF!</v>
      </c>
      <c r="X710" s="106" t="e">
        <f t="shared" si="299"/>
        <v>#REF!</v>
      </c>
      <c r="Y710" s="107" t="s">
        <v>72</v>
      </c>
      <c r="Z710" s="103">
        <f t="shared" si="295"/>
        <v>0</v>
      </c>
      <c r="AA710" s="103">
        <f t="shared" si="296"/>
        <v>0</v>
      </c>
      <c r="AB710" s="128" t="str">
        <f t="shared" si="300"/>
        <v/>
      </c>
      <c r="AC710" s="128" t="e">
        <f t="shared" si="301"/>
        <v>#REF!</v>
      </c>
    </row>
    <row r="711" spans="1:29" ht="11.25" customHeight="1" thickBot="1"/>
    <row r="712" spans="1:29" ht="50.1" customHeight="1">
      <c r="A712" s="168">
        <v>96</v>
      </c>
      <c r="B712" s="168" t="s">
        <v>995</v>
      </c>
      <c r="C712" s="171" t="s">
        <v>996</v>
      </c>
      <c r="D712" s="171" t="s">
        <v>77</v>
      </c>
      <c r="E712" s="131"/>
      <c r="F712" s="193" t="s">
        <v>997</v>
      </c>
      <c r="G712" s="177" t="s">
        <v>535</v>
      </c>
      <c r="H712" s="162" t="s">
        <v>998</v>
      </c>
      <c r="I712" s="194" t="s">
        <v>999</v>
      </c>
      <c r="J712" s="165" t="s">
        <v>19</v>
      </c>
      <c r="K712" s="62" t="s">
        <v>461</v>
      </c>
      <c r="L712" s="63">
        <v>11750</v>
      </c>
      <c r="M712" s="63">
        <v>7344</v>
      </c>
      <c r="N712" s="142" t="s">
        <v>1000</v>
      </c>
      <c r="O712" s="127" t="s">
        <v>72</v>
      </c>
      <c r="P712" s="100"/>
      <c r="Q712" s="63">
        <f>P712*M712</f>
        <v>0</v>
      </c>
      <c r="R712" s="64"/>
      <c r="S712" s="67">
        <v>3</v>
      </c>
      <c r="T712" s="46"/>
      <c r="U712" s="106">
        <f>IF(EXACT(O712,Y712),M712,M712*(1-'Расчет ПРЕДЗАКАЗ'!$D$10))</f>
        <v>7344</v>
      </c>
      <c r="V712" s="106">
        <f>P712*U712</f>
        <v>0</v>
      </c>
      <c r="W712" s="106">
        <f>IF(EXACT(O712,Y712),M712,M712*(1-#REF!))</f>
        <v>7344</v>
      </c>
      <c r="X712" s="106">
        <f>P712*W712</f>
        <v>0</v>
      </c>
      <c r="Y712" s="107" t="s">
        <v>72</v>
      </c>
      <c r="Z712" s="103">
        <f t="shared" ref="Z712:Z726" si="302">IF(EXACT(O712,Y712),Q712,0)</f>
        <v>0</v>
      </c>
      <c r="AA712" s="103">
        <f t="shared" ref="AA712:AA726" si="303">IF(Z712=0,Q712,0)</f>
        <v>0</v>
      </c>
      <c r="AB712" s="128">
        <f>IF(U712=0,"",L712/U712-1)</f>
        <v>0.59994553376906312</v>
      </c>
      <c r="AC712" s="128">
        <f>IF(W712=0,"",L712/W712-1)</f>
        <v>0.59994553376906312</v>
      </c>
    </row>
    <row r="713" spans="1:29" ht="50.1" customHeight="1">
      <c r="A713" s="169"/>
      <c r="B713" s="169"/>
      <c r="C713" s="172"/>
      <c r="D713" s="172"/>
      <c r="E713" s="131"/>
      <c r="F713" s="175"/>
      <c r="G713" s="178"/>
      <c r="H713" s="189"/>
      <c r="I713" s="163"/>
      <c r="J713" s="166"/>
      <c r="K713" s="62" t="s">
        <v>465</v>
      </c>
      <c r="L713" s="63">
        <v>11750</v>
      </c>
      <c r="M713" s="63">
        <v>7344</v>
      </c>
      <c r="N713" s="142" t="s">
        <v>1001</v>
      </c>
      <c r="O713" s="127" t="s">
        <v>72</v>
      </c>
      <c r="P713" s="100"/>
      <c r="Q713" s="63">
        <f t="shared" ref="Q713:Q726" si="304">P713*M713</f>
        <v>0</v>
      </c>
      <c r="R713" s="64"/>
      <c r="S713" s="67">
        <v>32</v>
      </c>
      <c r="T713" s="46"/>
      <c r="U713" s="106">
        <f>IF(EXACT(O713,Y713),M713,M713*(1-'Расчет ПРЕДЗАКАЗ'!$D$10))</f>
        <v>7344</v>
      </c>
      <c r="V713" s="106">
        <f t="shared" ref="V713:V726" si="305">P713*U713</f>
        <v>0</v>
      </c>
      <c r="W713" s="106">
        <f>IF(EXACT(O713,Y713),M713,M713*(1-#REF!))</f>
        <v>7344</v>
      </c>
      <c r="X713" s="106">
        <f t="shared" ref="X713:X726" si="306">P713*W713</f>
        <v>0</v>
      </c>
      <c r="Y713" s="107" t="s">
        <v>72</v>
      </c>
      <c r="Z713" s="103">
        <f t="shared" si="302"/>
        <v>0</v>
      </c>
      <c r="AA713" s="103">
        <f t="shared" si="303"/>
        <v>0</v>
      </c>
      <c r="AB713" s="128">
        <f t="shared" ref="AB713:AB726" si="307">IF(U713=0,"",L713/U713-1)</f>
        <v>0.59994553376906312</v>
      </c>
      <c r="AC713" s="128">
        <f t="shared" ref="AC713:AC726" si="308">IF(W713=0,"",L713/W713-1)</f>
        <v>0.59994553376906312</v>
      </c>
    </row>
    <row r="714" spans="1:29" ht="50.1" customHeight="1">
      <c r="A714" s="169"/>
      <c r="B714" s="169"/>
      <c r="C714" s="172"/>
      <c r="D714" s="172"/>
      <c r="E714" s="131"/>
      <c r="F714" s="175"/>
      <c r="G714" s="178"/>
      <c r="H714" s="189"/>
      <c r="I714" s="163"/>
      <c r="J714" s="166"/>
      <c r="K714" s="62" t="s">
        <v>467</v>
      </c>
      <c r="L714" s="63">
        <v>11750</v>
      </c>
      <c r="M714" s="63">
        <v>7344</v>
      </c>
      <c r="N714" s="142" t="s">
        <v>1002</v>
      </c>
      <c r="O714" s="127" t="s">
        <v>72</v>
      </c>
      <c r="P714" s="100"/>
      <c r="Q714" s="63">
        <f t="shared" si="304"/>
        <v>0</v>
      </c>
      <c r="R714" s="64"/>
      <c r="S714" s="67">
        <v>23</v>
      </c>
      <c r="T714" s="46"/>
      <c r="U714" s="106">
        <f>IF(EXACT(O714,Y714),M714,M714*(1-'Расчет ПРЕДЗАКАЗ'!$D$10))</f>
        <v>7344</v>
      </c>
      <c r="V714" s="106">
        <f t="shared" si="305"/>
        <v>0</v>
      </c>
      <c r="W714" s="106">
        <f>IF(EXACT(O714,Y714),M714,M714*(1-#REF!))</f>
        <v>7344</v>
      </c>
      <c r="X714" s="106">
        <f t="shared" si="306"/>
        <v>0</v>
      </c>
      <c r="Y714" s="107" t="s">
        <v>72</v>
      </c>
      <c r="Z714" s="103">
        <f t="shared" si="302"/>
        <v>0</v>
      </c>
      <c r="AA714" s="103">
        <f t="shared" si="303"/>
        <v>0</v>
      </c>
      <c r="AB714" s="128">
        <f t="shared" si="307"/>
        <v>0.59994553376906312</v>
      </c>
      <c r="AC714" s="128">
        <f t="shared" si="308"/>
        <v>0.59994553376906312</v>
      </c>
    </row>
    <row r="715" spans="1:29" ht="50.1" customHeight="1">
      <c r="A715" s="169"/>
      <c r="B715" s="169"/>
      <c r="C715" s="172"/>
      <c r="D715" s="172"/>
      <c r="E715" s="131"/>
      <c r="F715" s="175"/>
      <c r="G715" s="178"/>
      <c r="H715" s="189"/>
      <c r="I715" s="163"/>
      <c r="J715" s="166"/>
      <c r="K715" s="62"/>
      <c r="L715" s="63"/>
      <c r="M715" s="63"/>
      <c r="N715" s="142"/>
      <c r="O715" s="127"/>
      <c r="P715" s="100"/>
      <c r="Q715" s="63">
        <f t="shared" si="304"/>
        <v>0</v>
      </c>
      <c r="R715" s="64"/>
      <c r="S715" s="67"/>
      <c r="T715" s="46"/>
      <c r="U715" s="106">
        <f>IF(EXACT(O715,Y715),M715,M715*(1-'Расчет ПРЕДЗАКАЗ'!$D$10))</f>
        <v>0</v>
      </c>
      <c r="V715" s="106">
        <f t="shared" si="305"/>
        <v>0</v>
      </c>
      <c r="W715" s="106" t="e">
        <f>IF(EXACT(O715,Y715),M715,M715*(1-#REF!))</f>
        <v>#REF!</v>
      </c>
      <c r="X715" s="106" t="e">
        <f t="shared" si="306"/>
        <v>#REF!</v>
      </c>
      <c r="Y715" s="107" t="s">
        <v>72</v>
      </c>
      <c r="Z715" s="103">
        <f t="shared" si="302"/>
        <v>0</v>
      </c>
      <c r="AA715" s="103">
        <f t="shared" si="303"/>
        <v>0</v>
      </c>
      <c r="AB715" s="128" t="str">
        <f t="shared" si="307"/>
        <v/>
      </c>
      <c r="AC715" s="128" t="e">
        <f t="shared" si="308"/>
        <v>#REF!</v>
      </c>
    </row>
    <row r="716" spans="1:29" ht="50.1" customHeight="1">
      <c r="A716" s="169"/>
      <c r="B716" s="169"/>
      <c r="C716" s="172"/>
      <c r="D716" s="172"/>
      <c r="E716" s="131"/>
      <c r="F716" s="175"/>
      <c r="G716" s="178"/>
      <c r="H716" s="189"/>
      <c r="I716" s="163"/>
      <c r="J716" s="166"/>
      <c r="K716" s="62"/>
      <c r="L716" s="63"/>
      <c r="M716" s="63"/>
      <c r="N716" s="142"/>
      <c r="O716" s="127"/>
      <c r="P716" s="100"/>
      <c r="Q716" s="63">
        <f t="shared" si="304"/>
        <v>0</v>
      </c>
      <c r="R716" s="64"/>
      <c r="S716" s="67"/>
      <c r="T716" s="46"/>
      <c r="U716" s="106">
        <f>IF(EXACT(O716,Y716),M716,M716*(1-'Расчет ПРЕДЗАКАЗ'!$D$10))</f>
        <v>0</v>
      </c>
      <c r="V716" s="106">
        <f t="shared" si="305"/>
        <v>0</v>
      </c>
      <c r="W716" s="106" t="e">
        <f>IF(EXACT(O716,Y716),M716,M716*(1-#REF!))</f>
        <v>#REF!</v>
      </c>
      <c r="X716" s="106" t="e">
        <f t="shared" si="306"/>
        <v>#REF!</v>
      </c>
      <c r="Y716" s="107" t="s">
        <v>72</v>
      </c>
      <c r="Z716" s="103">
        <f t="shared" si="302"/>
        <v>0</v>
      </c>
      <c r="AA716" s="103">
        <f t="shared" si="303"/>
        <v>0</v>
      </c>
      <c r="AB716" s="128" t="str">
        <f t="shared" si="307"/>
        <v/>
      </c>
      <c r="AC716" s="128" t="e">
        <f t="shared" si="308"/>
        <v>#REF!</v>
      </c>
    </row>
    <row r="717" spans="1:29" ht="50.1" customHeight="1">
      <c r="A717" s="169"/>
      <c r="B717" s="169"/>
      <c r="C717" s="172"/>
      <c r="D717" s="172"/>
      <c r="E717" s="131"/>
      <c r="F717" s="175"/>
      <c r="G717" s="178"/>
      <c r="H717" s="189"/>
      <c r="I717" s="163"/>
      <c r="J717" s="166"/>
      <c r="K717" s="62"/>
      <c r="L717" s="63"/>
      <c r="M717" s="63"/>
      <c r="N717" s="142"/>
      <c r="O717" s="127"/>
      <c r="P717" s="100"/>
      <c r="Q717" s="63">
        <f t="shared" si="304"/>
        <v>0</v>
      </c>
      <c r="R717" s="64"/>
      <c r="S717" s="67"/>
      <c r="T717" s="46"/>
      <c r="U717" s="106">
        <f>IF(EXACT(O717,Y717),M717,M717*(1-'Расчет ПРЕДЗАКАЗ'!$D$10))</f>
        <v>0</v>
      </c>
      <c r="V717" s="106">
        <f t="shared" si="305"/>
        <v>0</v>
      </c>
      <c r="W717" s="106" t="e">
        <f>IF(EXACT(O717,Y717),M717,M717*(1-#REF!))</f>
        <v>#REF!</v>
      </c>
      <c r="X717" s="106" t="e">
        <f t="shared" si="306"/>
        <v>#REF!</v>
      </c>
      <c r="Y717" s="107" t="s">
        <v>72</v>
      </c>
      <c r="Z717" s="103">
        <f t="shared" si="302"/>
        <v>0</v>
      </c>
      <c r="AA717" s="103">
        <f t="shared" si="303"/>
        <v>0</v>
      </c>
      <c r="AB717" s="128" t="str">
        <f t="shared" si="307"/>
        <v/>
      </c>
      <c r="AC717" s="128" t="e">
        <f t="shared" si="308"/>
        <v>#REF!</v>
      </c>
    </row>
    <row r="718" spans="1:29" ht="50.1" customHeight="1">
      <c r="A718" s="169"/>
      <c r="B718" s="169"/>
      <c r="C718" s="172"/>
      <c r="D718" s="172"/>
      <c r="E718" s="131"/>
      <c r="F718" s="175"/>
      <c r="G718" s="178"/>
      <c r="H718" s="189"/>
      <c r="I718" s="163"/>
      <c r="J718" s="166"/>
      <c r="K718" s="62"/>
      <c r="L718" s="63"/>
      <c r="M718" s="63"/>
      <c r="N718" s="142"/>
      <c r="O718" s="127"/>
      <c r="P718" s="100"/>
      <c r="Q718" s="63">
        <f t="shared" si="304"/>
        <v>0</v>
      </c>
      <c r="R718" s="64"/>
      <c r="S718" s="67"/>
      <c r="T718" s="46"/>
      <c r="U718" s="106">
        <f>IF(EXACT(O718,Y718),M718,M718*(1-'Расчет ПРЕДЗАКАЗ'!$D$10))</f>
        <v>0</v>
      </c>
      <c r="V718" s="106">
        <f t="shared" si="305"/>
        <v>0</v>
      </c>
      <c r="W718" s="106" t="e">
        <f>IF(EXACT(O718,Y718),M718,M718*(1-#REF!))</f>
        <v>#REF!</v>
      </c>
      <c r="X718" s="106" t="e">
        <f t="shared" si="306"/>
        <v>#REF!</v>
      </c>
      <c r="Y718" s="107" t="s">
        <v>72</v>
      </c>
      <c r="Z718" s="103">
        <f t="shared" si="302"/>
        <v>0</v>
      </c>
      <c r="AA718" s="103">
        <f t="shared" si="303"/>
        <v>0</v>
      </c>
      <c r="AB718" s="128" t="str">
        <f t="shared" si="307"/>
        <v/>
      </c>
      <c r="AC718" s="128" t="e">
        <f t="shared" si="308"/>
        <v>#REF!</v>
      </c>
    </row>
    <row r="719" spans="1:29" ht="50.1" customHeight="1">
      <c r="A719" s="169"/>
      <c r="B719" s="169"/>
      <c r="C719" s="172"/>
      <c r="D719" s="172"/>
      <c r="E719" s="131"/>
      <c r="F719" s="175"/>
      <c r="G719" s="178"/>
      <c r="H719" s="189"/>
      <c r="I719" s="163"/>
      <c r="J719" s="166"/>
      <c r="K719" s="62"/>
      <c r="L719" s="63"/>
      <c r="M719" s="63"/>
      <c r="N719" s="142"/>
      <c r="O719" s="127"/>
      <c r="P719" s="100"/>
      <c r="Q719" s="63">
        <f t="shared" si="304"/>
        <v>0</v>
      </c>
      <c r="R719" s="64"/>
      <c r="S719" s="67"/>
      <c r="T719" s="46"/>
      <c r="U719" s="106">
        <f>IF(EXACT(O719,Y719),M719,M719*(1-'Расчет ПРЕДЗАКАЗ'!$D$10))</f>
        <v>0</v>
      </c>
      <c r="V719" s="106">
        <f t="shared" si="305"/>
        <v>0</v>
      </c>
      <c r="W719" s="106" t="e">
        <f>IF(EXACT(O719,Y719),M719,M719*(1-#REF!))</f>
        <v>#REF!</v>
      </c>
      <c r="X719" s="106" t="e">
        <f t="shared" si="306"/>
        <v>#REF!</v>
      </c>
      <c r="Y719" s="107" t="s">
        <v>72</v>
      </c>
      <c r="Z719" s="103">
        <f t="shared" si="302"/>
        <v>0</v>
      </c>
      <c r="AA719" s="103">
        <f t="shared" si="303"/>
        <v>0</v>
      </c>
      <c r="AB719" s="128" t="str">
        <f t="shared" si="307"/>
        <v/>
      </c>
      <c r="AC719" s="128" t="e">
        <f t="shared" si="308"/>
        <v>#REF!</v>
      </c>
    </row>
    <row r="720" spans="1:29" ht="50.1" customHeight="1">
      <c r="A720" s="169"/>
      <c r="B720" s="169"/>
      <c r="C720" s="172"/>
      <c r="D720" s="172"/>
      <c r="E720" s="131"/>
      <c r="F720" s="175"/>
      <c r="G720" s="178"/>
      <c r="H720" s="189"/>
      <c r="I720" s="163"/>
      <c r="J720" s="166"/>
      <c r="K720" s="62"/>
      <c r="L720" s="63"/>
      <c r="M720" s="63"/>
      <c r="N720" s="142"/>
      <c r="O720" s="127"/>
      <c r="P720" s="100"/>
      <c r="Q720" s="63">
        <f t="shared" si="304"/>
        <v>0</v>
      </c>
      <c r="R720" s="64"/>
      <c r="S720" s="67"/>
      <c r="T720" s="46"/>
      <c r="U720" s="106">
        <f>IF(EXACT(O720,Y720),M720,M720*(1-'Расчет ПРЕДЗАКАЗ'!$D$10))</f>
        <v>0</v>
      </c>
      <c r="V720" s="106">
        <f t="shared" si="305"/>
        <v>0</v>
      </c>
      <c r="W720" s="106" t="e">
        <f>IF(EXACT(O720,Y720),M720,M720*(1-#REF!))</f>
        <v>#REF!</v>
      </c>
      <c r="X720" s="106" t="e">
        <f t="shared" si="306"/>
        <v>#REF!</v>
      </c>
      <c r="Y720" s="107" t="s">
        <v>72</v>
      </c>
      <c r="Z720" s="103">
        <f t="shared" si="302"/>
        <v>0</v>
      </c>
      <c r="AA720" s="103">
        <f t="shared" si="303"/>
        <v>0</v>
      </c>
      <c r="AB720" s="128" t="str">
        <f t="shared" si="307"/>
        <v/>
      </c>
      <c r="AC720" s="128" t="e">
        <f t="shared" si="308"/>
        <v>#REF!</v>
      </c>
    </row>
    <row r="721" spans="1:29" ht="50.1" customHeight="1">
      <c r="A721" s="169"/>
      <c r="B721" s="169"/>
      <c r="C721" s="172"/>
      <c r="D721" s="172"/>
      <c r="E721" s="131"/>
      <c r="F721" s="175"/>
      <c r="G721" s="178"/>
      <c r="H721" s="189"/>
      <c r="I721" s="163"/>
      <c r="J721" s="166"/>
      <c r="K721" s="62"/>
      <c r="L721" s="63"/>
      <c r="M721" s="63"/>
      <c r="N721" s="121"/>
      <c r="O721" s="127"/>
      <c r="P721" s="100"/>
      <c r="Q721" s="63">
        <f t="shared" si="304"/>
        <v>0</v>
      </c>
      <c r="R721" s="65"/>
      <c r="S721" s="67"/>
      <c r="T721" s="40"/>
      <c r="U721" s="106">
        <f>IF(EXACT(O721,Y721),M721,M721*(1-'Расчет ПРЕДЗАКАЗ'!$D$10))</f>
        <v>0</v>
      </c>
      <c r="V721" s="106">
        <f t="shared" si="305"/>
        <v>0</v>
      </c>
      <c r="W721" s="106" t="e">
        <f>IF(EXACT(O721,Y721),M721,M721*(1-#REF!))</f>
        <v>#REF!</v>
      </c>
      <c r="X721" s="106" t="e">
        <f t="shared" si="306"/>
        <v>#REF!</v>
      </c>
      <c r="Y721" s="107" t="s">
        <v>72</v>
      </c>
      <c r="Z721" s="103">
        <f t="shared" si="302"/>
        <v>0</v>
      </c>
      <c r="AA721" s="103">
        <f t="shared" si="303"/>
        <v>0</v>
      </c>
      <c r="AB721" s="128" t="str">
        <f t="shared" si="307"/>
        <v/>
      </c>
      <c r="AC721" s="128" t="e">
        <f t="shared" si="308"/>
        <v>#REF!</v>
      </c>
    </row>
    <row r="722" spans="1:29" ht="50.1" customHeight="1">
      <c r="A722" s="169"/>
      <c r="B722" s="169"/>
      <c r="C722" s="172"/>
      <c r="D722" s="172"/>
      <c r="E722" s="131"/>
      <c r="F722" s="175"/>
      <c r="G722" s="178"/>
      <c r="H722" s="189"/>
      <c r="I722" s="163"/>
      <c r="J722" s="166"/>
      <c r="K722" s="62"/>
      <c r="L722" s="63"/>
      <c r="M722" s="63"/>
      <c r="N722" s="121"/>
      <c r="O722" s="127"/>
      <c r="P722" s="100"/>
      <c r="Q722" s="63">
        <f t="shared" si="304"/>
        <v>0</v>
      </c>
      <c r="R722" s="65"/>
      <c r="S722" s="67"/>
      <c r="T722" s="40"/>
      <c r="U722" s="106">
        <f>IF(EXACT(O722,Y722),M722,M722*(1-'Расчет ПРЕДЗАКАЗ'!$D$10))</f>
        <v>0</v>
      </c>
      <c r="V722" s="106">
        <f t="shared" si="305"/>
        <v>0</v>
      </c>
      <c r="W722" s="106" t="e">
        <f>IF(EXACT(O722,Y722),M722,M722*(1-#REF!))</f>
        <v>#REF!</v>
      </c>
      <c r="X722" s="106" t="e">
        <f t="shared" si="306"/>
        <v>#REF!</v>
      </c>
      <c r="Y722" s="107" t="s">
        <v>72</v>
      </c>
      <c r="Z722" s="103">
        <f t="shared" si="302"/>
        <v>0</v>
      </c>
      <c r="AA722" s="103">
        <f t="shared" si="303"/>
        <v>0</v>
      </c>
      <c r="AB722" s="128" t="str">
        <f t="shared" si="307"/>
        <v/>
      </c>
      <c r="AC722" s="128" t="e">
        <f t="shared" si="308"/>
        <v>#REF!</v>
      </c>
    </row>
    <row r="723" spans="1:29" ht="50.1" customHeight="1">
      <c r="A723" s="169"/>
      <c r="B723" s="169"/>
      <c r="C723" s="172"/>
      <c r="D723" s="172"/>
      <c r="E723" s="131"/>
      <c r="F723" s="175"/>
      <c r="G723" s="178"/>
      <c r="H723" s="189"/>
      <c r="I723" s="163"/>
      <c r="J723" s="166"/>
      <c r="K723" s="62"/>
      <c r="L723" s="63"/>
      <c r="M723" s="63"/>
      <c r="N723" s="121"/>
      <c r="O723" s="127"/>
      <c r="P723" s="100"/>
      <c r="Q723" s="63">
        <f t="shared" si="304"/>
        <v>0</v>
      </c>
      <c r="R723" s="65"/>
      <c r="S723" s="67"/>
      <c r="T723" s="40"/>
      <c r="U723" s="106">
        <f>IF(EXACT(O723,Y723),M723,M723*(1-'Расчет ПРЕДЗАКАЗ'!$D$10))</f>
        <v>0</v>
      </c>
      <c r="V723" s="106">
        <f t="shared" si="305"/>
        <v>0</v>
      </c>
      <c r="W723" s="106" t="e">
        <f>IF(EXACT(O723,Y723),M723,M723*(1-#REF!))</f>
        <v>#REF!</v>
      </c>
      <c r="X723" s="106" t="e">
        <f t="shared" si="306"/>
        <v>#REF!</v>
      </c>
      <c r="Y723" s="107" t="s">
        <v>72</v>
      </c>
      <c r="Z723" s="103">
        <f t="shared" si="302"/>
        <v>0</v>
      </c>
      <c r="AA723" s="103">
        <f t="shared" si="303"/>
        <v>0</v>
      </c>
      <c r="AB723" s="128" t="str">
        <f t="shared" si="307"/>
        <v/>
      </c>
      <c r="AC723" s="128" t="e">
        <f t="shared" si="308"/>
        <v>#REF!</v>
      </c>
    </row>
    <row r="724" spans="1:29" ht="50.1" customHeight="1">
      <c r="A724" s="169"/>
      <c r="B724" s="169"/>
      <c r="C724" s="172"/>
      <c r="D724" s="172"/>
      <c r="E724" s="131"/>
      <c r="F724" s="175"/>
      <c r="G724" s="178"/>
      <c r="H724" s="189"/>
      <c r="I724" s="163"/>
      <c r="J724" s="166"/>
      <c r="K724" s="62"/>
      <c r="L724" s="63"/>
      <c r="M724" s="63"/>
      <c r="N724" s="121"/>
      <c r="O724" s="127"/>
      <c r="P724" s="100"/>
      <c r="Q724" s="63">
        <f t="shared" si="304"/>
        <v>0</v>
      </c>
      <c r="R724" s="65"/>
      <c r="S724" s="67"/>
      <c r="T724" s="40"/>
      <c r="U724" s="106">
        <f>IF(EXACT(O724,Y724),M724,M724*(1-'Расчет ПРЕДЗАКАЗ'!$D$10))</f>
        <v>0</v>
      </c>
      <c r="V724" s="106">
        <f t="shared" si="305"/>
        <v>0</v>
      </c>
      <c r="W724" s="106" t="e">
        <f>IF(EXACT(O724,Y724),M724,M724*(1-#REF!))</f>
        <v>#REF!</v>
      </c>
      <c r="X724" s="106" t="e">
        <f t="shared" si="306"/>
        <v>#REF!</v>
      </c>
      <c r="Y724" s="107" t="s">
        <v>72</v>
      </c>
      <c r="Z724" s="103">
        <f t="shared" si="302"/>
        <v>0</v>
      </c>
      <c r="AA724" s="103">
        <f t="shared" si="303"/>
        <v>0</v>
      </c>
      <c r="AB724" s="128" t="str">
        <f t="shared" si="307"/>
        <v/>
      </c>
      <c r="AC724" s="128" t="e">
        <f t="shared" si="308"/>
        <v>#REF!</v>
      </c>
    </row>
    <row r="725" spans="1:29" ht="50.1" customHeight="1">
      <c r="A725" s="169"/>
      <c r="B725" s="169"/>
      <c r="C725" s="172"/>
      <c r="D725" s="172"/>
      <c r="E725" s="131"/>
      <c r="F725" s="175"/>
      <c r="G725" s="178"/>
      <c r="H725" s="189"/>
      <c r="I725" s="163"/>
      <c r="J725" s="166"/>
      <c r="K725" s="62"/>
      <c r="L725" s="63"/>
      <c r="M725" s="63"/>
      <c r="N725" s="121"/>
      <c r="O725" s="127"/>
      <c r="P725" s="100"/>
      <c r="Q725" s="63">
        <f t="shared" si="304"/>
        <v>0</v>
      </c>
      <c r="R725" s="65"/>
      <c r="S725" s="67"/>
      <c r="T725" s="40"/>
      <c r="U725" s="106">
        <f>IF(EXACT(O725,Y725),M725,M725*(1-'Расчет ПРЕДЗАКАЗ'!$D$10))</f>
        <v>0</v>
      </c>
      <c r="V725" s="106">
        <f t="shared" si="305"/>
        <v>0</v>
      </c>
      <c r="W725" s="106" t="e">
        <f>IF(EXACT(O725,Y725),M725,M725*(1-#REF!))</f>
        <v>#REF!</v>
      </c>
      <c r="X725" s="106" t="e">
        <f t="shared" si="306"/>
        <v>#REF!</v>
      </c>
      <c r="Y725" s="107" t="s">
        <v>72</v>
      </c>
      <c r="Z725" s="103">
        <f t="shared" si="302"/>
        <v>0</v>
      </c>
      <c r="AA725" s="103">
        <f t="shared" si="303"/>
        <v>0</v>
      </c>
      <c r="AB725" s="128" t="str">
        <f t="shared" si="307"/>
        <v/>
      </c>
      <c r="AC725" s="128" t="e">
        <f t="shared" si="308"/>
        <v>#REF!</v>
      </c>
    </row>
    <row r="726" spans="1:29" ht="50.1" customHeight="1">
      <c r="A726" s="170"/>
      <c r="B726" s="170"/>
      <c r="C726" s="173"/>
      <c r="D726" s="173"/>
      <c r="E726" s="132"/>
      <c r="F726" s="176"/>
      <c r="G726" s="179"/>
      <c r="H726" s="190"/>
      <c r="I726" s="164"/>
      <c r="J726" s="167"/>
      <c r="K726" s="62"/>
      <c r="L726" s="63"/>
      <c r="M726" s="63"/>
      <c r="N726" s="121"/>
      <c r="O726" s="127"/>
      <c r="P726" s="100"/>
      <c r="Q726" s="63">
        <f t="shared" si="304"/>
        <v>0</v>
      </c>
      <c r="R726" s="65"/>
      <c r="S726" s="64"/>
      <c r="T726" s="40"/>
      <c r="U726" s="106">
        <f>IF(EXACT(O726,Y726),M726,M726*(1-'Расчет ПРЕДЗАКАЗ'!$D$10))</f>
        <v>0</v>
      </c>
      <c r="V726" s="106">
        <f t="shared" si="305"/>
        <v>0</v>
      </c>
      <c r="W726" s="106" t="e">
        <f>IF(EXACT(O726,Y726),M726,M726*(1-#REF!))</f>
        <v>#REF!</v>
      </c>
      <c r="X726" s="106" t="e">
        <f t="shared" si="306"/>
        <v>#REF!</v>
      </c>
      <c r="Y726" s="107" t="s">
        <v>72</v>
      </c>
      <c r="Z726" s="103">
        <f t="shared" si="302"/>
        <v>0</v>
      </c>
      <c r="AA726" s="103">
        <f t="shared" si="303"/>
        <v>0</v>
      </c>
      <c r="AB726" s="128" t="str">
        <f t="shared" si="307"/>
        <v/>
      </c>
      <c r="AC726" s="128" t="e">
        <f t="shared" si="308"/>
        <v>#REF!</v>
      </c>
    </row>
    <row r="727" spans="1:29" ht="11.25" customHeight="1" thickBot="1"/>
    <row r="728" spans="1:29" ht="50.1" customHeight="1">
      <c r="A728" s="168">
        <v>97</v>
      </c>
      <c r="B728" s="168" t="s">
        <v>1003</v>
      </c>
      <c r="C728" s="171" t="s">
        <v>1004</v>
      </c>
      <c r="D728" s="171" t="s">
        <v>77</v>
      </c>
      <c r="E728" s="131"/>
      <c r="F728" s="193"/>
      <c r="G728" s="177" t="s">
        <v>121</v>
      </c>
      <c r="H728" s="162" t="s">
        <v>1005</v>
      </c>
      <c r="I728" s="194" t="s">
        <v>1006</v>
      </c>
      <c r="J728" s="165" t="s">
        <v>19</v>
      </c>
      <c r="K728" s="62" t="s">
        <v>463</v>
      </c>
      <c r="L728" s="63">
        <v>4770</v>
      </c>
      <c r="M728" s="63">
        <v>2981</v>
      </c>
      <c r="N728" s="142" t="s">
        <v>1007</v>
      </c>
      <c r="O728" s="127" t="s">
        <v>72</v>
      </c>
      <c r="P728" s="100"/>
      <c r="Q728" s="63">
        <f>P728*M728</f>
        <v>0</v>
      </c>
      <c r="R728" s="64"/>
      <c r="S728" s="67">
        <v>101</v>
      </c>
      <c r="T728" s="46"/>
      <c r="U728" s="106">
        <f>IF(EXACT(O728,Y728),M728,M728*(1-'Расчет ПРЕДЗАКАЗ'!$D$10))</f>
        <v>2981</v>
      </c>
      <c r="V728" s="106">
        <f>P728*U728</f>
        <v>0</v>
      </c>
      <c r="W728" s="106">
        <f>IF(EXACT(O728,Y728),M728,M728*(1-#REF!))</f>
        <v>2981</v>
      </c>
      <c r="X728" s="106">
        <f>P728*W728</f>
        <v>0</v>
      </c>
      <c r="Y728" s="107" t="s">
        <v>72</v>
      </c>
      <c r="Z728" s="103">
        <f t="shared" ref="Z728:Z742" si="309">IF(EXACT(O728,Y728),Q728,0)</f>
        <v>0</v>
      </c>
      <c r="AA728" s="103">
        <f t="shared" ref="AA728:AA742" si="310">IF(Z728=0,Q728,0)</f>
        <v>0</v>
      </c>
      <c r="AB728" s="128">
        <f>IF(U728=0,"",L728/U728-1)</f>
        <v>0.60013418316001332</v>
      </c>
      <c r="AC728" s="128">
        <f>IF(W728=0,"",L728/W728-1)</f>
        <v>0.60013418316001332</v>
      </c>
    </row>
    <row r="729" spans="1:29" ht="50.1" customHeight="1">
      <c r="A729" s="169"/>
      <c r="B729" s="169"/>
      <c r="C729" s="172"/>
      <c r="D729" s="172"/>
      <c r="E729" s="131"/>
      <c r="F729" s="175"/>
      <c r="G729" s="178"/>
      <c r="H729" s="189"/>
      <c r="I729" s="163"/>
      <c r="J729" s="166"/>
      <c r="K729" s="62" t="s">
        <v>465</v>
      </c>
      <c r="L729" s="63">
        <v>4770</v>
      </c>
      <c r="M729" s="63">
        <v>2981</v>
      </c>
      <c r="N729" s="142" t="s">
        <v>1008</v>
      </c>
      <c r="O729" s="127" t="s">
        <v>72</v>
      </c>
      <c r="P729" s="100"/>
      <c r="Q729" s="63">
        <f t="shared" ref="Q729:Q742" si="311">P729*M729</f>
        <v>0</v>
      </c>
      <c r="R729" s="64"/>
      <c r="S729" s="67">
        <v>68</v>
      </c>
      <c r="T729" s="46"/>
      <c r="U729" s="106">
        <f>IF(EXACT(O729,Y729),M729,M729*(1-'Расчет ПРЕДЗАКАЗ'!$D$10))</f>
        <v>2981</v>
      </c>
      <c r="V729" s="106">
        <f t="shared" ref="V729:V742" si="312">P729*U729</f>
        <v>0</v>
      </c>
      <c r="W729" s="106">
        <f>IF(EXACT(O729,Y729),M729,M729*(1-#REF!))</f>
        <v>2981</v>
      </c>
      <c r="X729" s="106">
        <f t="shared" ref="X729:X742" si="313">P729*W729</f>
        <v>0</v>
      </c>
      <c r="Y729" s="107" t="s">
        <v>72</v>
      </c>
      <c r="Z729" s="103">
        <f t="shared" si="309"/>
        <v>0</v>
      </c>
      <c r="AA729" s="103">
        <f t="shared" si="310"/>
        <v>0</v>
      </c>
      <c r="AB729" s="128">
        <f t="shared" ref="AB729:AB742" si="314">IF(U729=0,"",L729/U729-1)</f>
        <v>0.60013418316001332</v>
      </c>
      <c r="AC729" s="128">
        <f t="shared" ref="AC729:AC742" si="315">IF(W729=0,"",L729/W729-1)</f>
        <v>0.60013418316001332</v>
      </c>
    </row>
    <row r="730" spans="1:29" ht="50.1" customHeight="1">
      <c r="A730" s="169"/>
      <c r="B730" s="169"/>
      <c r="C730" s="172"/>
      <c r="D730" s="172"/>
      <c r="E730" s="131"/>
      <c r="F730" s="175"/>
      <c r="G730" s="178"/>
      <c r="H730" s="189"/>
      <c r="I730" s="163"/>
      <c r="J730" s="166"/>
      <c r="K730" s="62"/>
      <c r="L730" s="63"/>
      <c r="M730" s="63"/>
      <c r="N730" s="142"/>
      <c r="O730" s="127"/>
      <c r="P730" s="100"/>
      <c r="Q730" s="63">
        <f t="shared" si="311"/>
        <v>0</v>
      </c>
      <c r="R730" s="64"/>
      <c r="S730" s="67"/>
      <c r="T730" s="46"/>
      <c r="U730" s="106">
        <f>IF(EXACT(O730,Y730),M730,M730*(1-'Расчет ПРЕДЗАКАЗ'!$D$10))</f>
        <v>0</v>
      </c>
      <c r="V730" s="106">
        <f t="shared" si="312"/>
        <v>0</v>
      </c>
      <c r="W730" s="106" t="e">
        <f>IF(EXACT(O730,Y730),M730,M730*(1-#REF!))</f>
        <v>#REF!</v>
      </c>
      <c r="X730" s="106" t="e">
        <f t="shared" si="313"/>
        <v>#REF!</v>
      </c>
      <c r="Y730" s="107" t="s">
        <v>72</v>
      </c>
      <c r="Z730" s="103">
        <f t="shared" si="309"/>
        <v>0</v>
      </c>
      <c r="AA730" s="103">
        <f t="shared" si="310"/>
        <v>0</v>
      </c>
      <c r="AB730" s="128" t="str">
        <f t="shared" si="314"/>
        <v/>
      </c>
      <c r="AC730" s="128" t="e">
        <f t="shared" si="315"/>
        <v>#REF!</v>
      </c>
    </row>
    <row r="731" spans="1:29" ht="50.1" customHeight="1">
      <c r="A731" s="169"/>
      <c r="B731" s="169"/>
      <c r="C731" s="172"/>
      <c r="D731" s="172"/>
      <c r="E731" s="131"/>
      <c r="F731" s="175"/>
      <c r="G731" s="178"/>
      <c r="H731" s="189"/>
      <c r="I731" s="163"/>
      <c r="J731" s="166"/>
      <c r="K731" s="62"/>
      <c r="L731" s="63"/>
      <c r="M731" s="63"/>
      <c r="N731" s="142"/>
      <c r="O731" s="127"/>
      <c r="P731" s="100"/>
      <c r="Q731" s="63">
        <f t="shared" si="311"/>
        <v>0</v>
      </c>
      <c r="R731" s="64"/>
      <c r="S731" s="67"/>
      <c r="T731" s="46"/>
      <c r="U731" s="106">
        <f>IF(EXACT(O731,Y731),M731,M731*(1-'Расчет ПРЕДЗАКАЗ'!$D$10))</f>
        <v>0</v>
      </c>
      <c r="V731" s="106">
        <f t="shared" si="312"/>
        <v>0</v>
      </c>
      <c r="W731" s="106" t="e">
        <f>IF(EXACT(O731,Y731),M731,M731*(1-#REF!))</f>
        <v>#REF!</v>
      </c>
      <c r="X731" s="106" t="e">
        <f t="shared" si="313"/>
        <v>#REF!</v>
      </c>
      <c r="Y731" s="107" t="s">
        <v>72</v>
      </c>
      <c r="Z731" s="103">
        <f t="shared" si="309"/>
        <v>0</v>
      </c>
      <c r="AA731" s="103">
        <f t="shared" si="310"/>
        <v>0</v>
      </c>
      <c r="AB731" s="128" t="str">
        <f t="shared" si="314"/>
        <v/>
      </c>
      <c r="AC731" s="128" t="e">
        <f t="shared" si="315"/>
        <v>#REF!</v>
      </c>
    </row>
    <row r="732" spans="1:29" ht="50.1" customHeight="1">
      <c r="A732" s="169"/>
      <c r="B732" s="169"/>
      <c r="C732" s="172"/>
      <c r="D732" s="172"/>
      <c r="E732" s="131"/>
      <c r="F732" s="175"/>
      <c r="G732" s="178"/>
      <c r="H732" s="189"/>
      <c r="I732" s="163"/>
      <c r="J732" s="166"/>
      <c r="K732" s="62"/>
      <c r="L732" s="63"/>
      <c r="M732" s="63"/>
      <c r="N732" s="142"/>
      <c r="O732" s="127"/>
      <c r="P732" s="100"/>
      <c r="Q732" s="63">
        <f t="shared" si="311"/>
        <v>0</v>
      </c>
      <c r="R732" s="64"/>
      <c r="S732" s="67"/>
      <c r="T732" s="46"/>
      <c r="U732" s="106">
        <f>IF(EXACT(O732,Y732),M732,M732*(1-'Расчет ПРЕДЗАКАЗ'!$D$10))</f>
        <v>0</v>
      </c>
      <c r="V732" s="106">
        <f t="shared" si="312"/>
        <v>0</v>
      </c>
      <c r="W732" s="106" t="e">
        <f>IF(EXACT(O732,Y732),M732,M732*(1-#REF!))</f>
        <v>#REF!</v>
      </c>
      <c r="X732" s="106" t="e">
        <f t="shared" si="313"/>
        <v>#REF!</v>
      </c>
      <c r="Y732" s="107" t="s">
        <v>72</v>
      </c>
      <c r="Z732" s="103">
        <f t="shared" si="309"/>
        <v>0</v>
      </c>
      <c r="AA732" s="103">
        <f t="shared" si="310"/>
        <v>0</v>
      </c>
      <c r="AB732" s="128" t="str">
        <f t="shared" si="314"/>
        <v/>
      </c>
      <c r="AC732" s="128" t="e">
        <f t="shared" si="315"/>
        <v>#REF!</v>
      </c>
    </row>
    <row r="733" spans="1:29" ht="50.1" customHeight="1">
      <c r="A733" s="169"/>
      <c r="B733" s="169"/>
      <c r="C733" s="172"/>
      <c r="D733" s="172"/>
      <c r="E733" s="131"/>
      <c r="F733" s="175"/>
      <c r="G733" s="178"/>
      <c r="H733" s="189"/>
      <c r="I733" s="163"/>
      <c r="J733" s="166"/>
      <c r="K733" s="62"/>
      <c r="L733" s="63"/>
      <c r="M733" s="63"/>
      <c r="N733" s="142"/>
      <c r="O733" s="127"/>
      <c r="P733" s="100"/>
      <c r="Q733" s="63">
        <f t="shared" si="311"/>
        <v>0</v>
      </c>
      <c r="R733" s="64"/>
      <c r="S733" s="67"/>
      <c r="T733" s="46"/>
      <c r="U733" s="106">
        <f>IF(EXACT(O733,Y733),M733,M733*(1-'Расчет ПРЕДЗАКАЗ'!$D$10))</f>
        <v>0</v>
      </c>
      <c r="V733" s="106">
        <f t="shared" si="312"/>
        <v>0</v>
      </c>
      <c r="W733" s="106" t="e">
        <f>IF(EXACT(O733,Y733),M733,M733*(1-#REF!))</f>
        <v>#REF!</v>
      </c>
      <c r="X733" s="106" t="e">
        <f t="shared" si="313"/>
        <v>#REF!</v>
      </c>
      <c r="Y733" s="107" t="s">
        <v>72</v>
      </c>
      <c r="Z733" s="103">
        <f t="shared" si="309"/>
        <v>0</v>
      </c>
      <c r="AA733" s="103">
        <f t="shared" si="310"/>
        <v>0</v>
      </c>
      <c r="AB733" s="128" t="str">
        <f t="shared" si="314"/>
        <v/>
      </c>
      <c r="AC733" s="128" t="e">
        <f t="shared" si="315"/>
        <v>#REF!</v>
      </c>
    </row>
    <row r="734" spans="1:29" ht="50.1" customHeight="1">
      <c r="A734" s="169"/>
      <c r="B734" s="169"/>
      <c r="C734" s="172"/>
      <c r="D734" s="172"/>
      <c r="E734" s="131"/>
      <c r="F734" s="175"/>
      <c r="G734" s="178"/>
      <c r="H734" s="189"/>
      <c r="I734" s="163"/>
      <c r="J734" s="166"/>
      <c r="K734" s="62"/>
      <c r="L734" s="63"/>
      <c r="M734" s="63"/>
      <c r="N734" s="142"/>
      <c r="O734" s="127"/>
      <c r="P734" s="100"/>
      <c r="Q734" s="63">
        <f t="shared" si="311"/>
        <v>0</v>
      </c>
      <c r="R734" s="64"/>
      <c r="S734" s="67"/>
      <c r="T734" s="46"/>
      <c r="U734" s="106">
        <f>IF(EXACT(O734,Y734),M734,M734*(1-'Расчет ПРЕДЗАКАЗ'!$D$10))</f>
        <v>0</v>
      </c>
      <c r="V734" s="106">
        <f t="shared" si="312"/>
        <v>0</v>
      </c>
      <c r="W734" s="106" t="e">
        <f>IF(EXACT(O734,Y734),M734,M734*(1-#REF!))</f>
        <v>#REF!</v>
      </c>
      <c r="X734" s="106" t="e">
        <f t="shared" si="313"/>
        <v>#REF!</v>
      </c>
      <c r="Y734" s="107" t="s">
        <v>72</v>
      </c>
      <c r="Z734" s="103">
        <f t="shared" si="309"/>
        <v>0</v>
      </c>
      <c r="AA734" s="103">
        <f t="shared" si="310"/>
        <v>0</v>
      </c>
      <c r="AB734" s="128" t="str">
        <f t="shared" si="314"/>
        <v/>
      </c>
      <c r="AC734" s="128" t="e">
        <f t="shared" si="315"/>
        <v>#REF!</v>
      </c>
    </row>
    <row r="735" spans="1:29" ht="50.1" customHeight="1">
      <c r="A735" s="169"/>
      <c r="B735" s="169"/>
      <c r="C735" s="172"/>
      <c r="D735" s="172"/>
      <c r="E735" s="131"/>
      <c r="F735" s="175"/>
      <c r="G735" s="178"/>
      <c r="H735" s="189"/>
      <c r="I735" s="163"/>
      <c r="J735" s="166"/>
      <c r="K735" s="62"/>
      <c r="L735" s="63"/>
      <c r="M735" s="63"/>
      <c r="N735" s="142"/>
      <c r="O735" s="127"/>
      <c r="P735" s="100"/>
      <c r="Q735" s="63">
        <f t="shared" si="311"/>
        <v>0</v>
      </c>
      <c r="R735" s="64"/>
      <c r="S735" s="67"/>
      <c r="T735" s="46"/>
      <c r="U735" s="106">
        <f>IF(EXACT(O735,Y735),M735,M735*(1-'Расчет ПРЕДЗАКАЗ'!$D$10))</f>
        <v>0</v>
      </c>
      <c r="V735" s="106">
        <f t="shared" si="312"/>
        <v>0</v>
      </c>
      <c r="W735" s="106" t="e">
        <f>IF(EXACT(O735,Y735),M735,M735*(1-#REF!))</f>
        <v>#REF!</v>
      </c>
      <c r="X735" s="106" t="e">
        <f t="shared" si="313"/>
        <v>#REF!</v>
      </c>
      <c r="Y735" s="107" t="s">
        <v>72</v>
      </c>
      <c r="Z735" s="103">
        <f t="shared" si="309"/>
        <v>0</v>
      </c>
      <c r="AA735" s="103">
        <f t="shared" si="310"/>
        <v>0</v>
      </c>
      <c r="AB735" s="128" t="str">
        <f t="shared" si="314"/>
        <v/>
      </c>
      <c r="AC735" s="128" t="e">
        <f t="shared" si="315"/>
        <v>#REF!</v>
      </c>
    </row>
    <row r="736" spans="1:29" ht="50.1" customHeight="1">
      <c r="A736" s="169"/>
      <c r="B736" s="169"/>
      <c r="C736" s="172"/>
      <c r="D736" s="172"/>
      <c r="E736" s="131"/>
      <c r="F736" s="175"/>
      <c r="G736" s="178"/>
      <c r="H736" s="189"/>
      <c r="I736" s="163"/>
      <c r="J736" s="166"/>
      <c r="K736" s="62"/>
      <c r="L736" s="63"/>
      <c r="M736" s="63"/>
      <c r="N736" s="142"/>
      <c r="O736" s="127"/>
      <c r="P736" s="100"/>
      <c r="Q736" s="63">
        <f t="shared" si="311"/>
        <v>0</v>
      </c>
      <c r="R736" s="64"/>
      <c r="S736" s="67"/>
      <c r="T736" s="46"/>
      <c r="U736" s="106">
        <f>IF(EXACT(O736,Y736),M736,M736*(1-'Расчет ПРЕДЗАКАЗ'!$D$10))</f>
        <v>0</v>
      </c>
      <c r="V736" s="106">
        <f t="shared" si="312"/>
        <v>0</v>
      </c>
      <c r="W736" s="106" t="e">
        <f>IF(EXACT(O736,Y736),M736,M736*(1-#REF!))</f>
        <v>#REF!</v>
      </c>
      <c r="X736" s="106" t="e">
        <f t="shared" si="313"/>
        <v>#REF!</v>
      </c>
      <c r="Y736" s="107" t="s">
        <v>72</v>
      </c>
      <c r="Z736" s="103">
        <f t="shared" si="309"/>
        <v>0</v>
      </c>
      <c r="AA736" s="103">
        <f t="shared" si="310"/>
        <v>0</v>
      </c>
      <c r="AB736" s="128" t="str">
        <f t="shared" si="314"/>
        <v/>
      </c>
      <c r="AC736" s="128" t="e">
        <f t="shared" si="315"/>
        <v>#REF!</v>
      </c>
    </row>
    <row r="737" spans="1:29" ht="50.1" customHeight="1">
      <c r="A737" s="169"/>
      <c r="B737" s="169"/>
      <c r="C737" s="172"/>
      <c r="D737" s="172"/>
      <c r="E737" s="131"/>
      <c r="F737" s="175"/>
      <c r="G737" s="178"/>
      <c r="H737" s="189"/>
      <c r="I737" s="163"/>
      <c r="J737" s="166"/>
      <c r="K737" s="62"/>
      <c r="L737" s="63"/>
      <c r="M737" s="63"/>
      <c r="N737" s="121"/>
      <c r="O737" s="127"/>
      <c r="P737" s="100"/>
      <c r="Q737" s="63">
        <f t="shared" si="311"/>
        <v>0</v>
      </c>
      <c r="R737" s="65"/>
      <c r="S737" s="67"/>
      <c r="T737" s="40"/>
      <c r="U737" s="106">
        <f>IF(EXACT(O737,Y737),M737,M737*(1-'Расчет ПРЕДЗАКАЗ'!$D$10))</f>
        <v>0</v>
      </c>
      <c r="V737" s="106">
        <f t="shared" si="312"/>
        <v>0</v>
      </c>
      <c r="W737" s="106" t="e">
        <f>IF(EXACT(O737,Y737),M737,M737*(1-#REF!))</f>
        <v>#REF!</v>
      </c>
      <c r="X737" s="106" t="e">
        <f t="shared" si="313"/>
        <v>#REF!</v>
      </c>
      <c r="Y737" s="107" t="s">
        <v>72</v>
      </c>
      <c r="Z737" s="103">
        <f t="shared" si="309"/>
        <v>0</v>
      </c>
      <c r="AA737" s="103">
        <f t="shared" si="310"/>
        <v>0</v>
      </c>
      <c r="AB737" s="128" t="str">
        <f t="shared" si="314"/>
        <v/>
      </c>
      <c r="AC737" s="128" t="e">
        <f t="shared" si="315"/>
        <v>#REF!</v>
      </c>
    </row>
    <row r="738" spans="1:29" ht="50.1" customHeight="1">
      <c r="A738" s="169"/>
      <c r="B738" s="169"/>
      <c r="C738" s="172"/>
      <c r="D738" s="172"/>
      <c r="E738" s="131"/>
      <c r="F738" s="175"/>
      <c r="G738" s="178"/>
      <c r="H738" s="189"/>
      <c r="I738" s="163"/>
      <c r="J738" s="166"/>
      <c r="K738" s="62"/>
      <c r="L738" s="63"/>
      <c r="M738" s="63"/>
      <c r="N738" s="121"/>
      <c r="O738" s="127"/>
      <c r="P738" s="100"/>
      <c r="Q738" s="63">
        <f t="shared" si="311"/>
        <v>0</v>
      </c>
      <c r="R738" s="65"/>
      <c r="S738" s="67"/>
      <c r="T738" s="40"/>
      <c r="U738" s="106">
        <f>IF(EXACT(O738,Y738),M738,M738*(1-'Расчет ПРЕДЗАКАЗ'!$D$10))</f>
        <v>0</v>
      </c>
      <c r="V738" s="106">
        <f t="shared" si="312"/>
        <v>0</v>
      </c>
      <c r="W738" s="106" t="e">
        <f>IF(EXACT(O738,Y738),M738,M738*(1-#REF!))</f>
        <v>#REF!</v>
      </c>
      <c r="X738" s="106" t="e">
        <f t="shared" si="313"/>
        <v>#REF!</v>
      </c>
      <c r="Y738" s="107" t="s">
        <v>72</v>
      </c>
      <c r="Z738" s="103">
        <f t="shared" si="309"/>
        <v>0</v>
      </c>
      <c r="AA738" s="103">
        <f t="shared" si="310"/>
        <v>0</v>
      </c>
      <c r="AB738" s="128" t="str">
        <f t="shared" si="314"/>
        <v/>
      </c>
      <c r="AC738" s="128" t="e">
        <f t="shared" si="315"/>
        <v>#REF!</v>
      </c>
    </row>
    <row r="739" spans="1:29" ht="50.1" customHeight="1">
      <c r="A739" s="169"/>
      <c r="B739" s="169"/>
      <c r="C739" s="172"/>
      <c r="D739" s="172"/>
      <c r="E739" s="131"/>
      <c r="F739" s="175"/>
      <c r="G739" s="178"/>
      <c r="H739" s="189"/>
      <c r="I739" s="163"/>
      <c r="J739" s="166"/>
      <c r="K739" s="62"/>
      <c r="L739" s="63"/>
      <c r="M739" s="63"/>
      <c r="N739" s="121"/>
      <c r="O739" s="127"/>
      <c r="P739" s="100"/>
      <c r="Q739" s="63">
        <f t="shared" si="311"/>
        <v>0</v>
      </c>
      <c r="R739" s="65"/>
      <c r="S739" s="67"/>
      <c r="T739" s="40"/>
      <c r="U739" s="106">
        <f>IF(EXACT(O739,Y739),M739,M739*(1-'Расчет ПРЕДЗАКАЗ'!$D$10))</f>
        <v>0</v>
      </c>
      <c r="V739" s="106">
        <f t="shared" si="312"/>
        <v>0</v>
      </c>
      <c r="W739" s="106" t="e">
        <f>IF(EXACT(O739,Y739),M739,M739*(1-#REF!))</f>
        <v>#REF!</v>
      </c>
      <c r="X739" s="106" t="e">
        <f t="shared" si="313"/>
        <v>#REF!</v>
      </c>
      <c r="Y739" s="107" t="s">
        <v>72</v>
      </c>
      <c r="Z739" s="103">
        <f t="shared" si="309"/>
        <v>0</v>
      </c>
      <c r="AA739" s="103">
        <f t="shared" si="310"/>
        <v>0</v>
      </c>
      <c r="AB739" s="128" t="str">
        <f t="shared" si="314"/>
        <v/>
      </c>
      <c r="AC739" s="128" t="e">
        <f t="shared" si="315"/>
        <v>#REF!</v>
      </c>
    </row>
    <row r="740" spans="1:29" ht="50.1" customHeight="1">
      <c r="A740" s="169"/>
      <c r="B740" s="169"/>
      <c r="C740" s="172"/>
      <c r="D740" s="172"/>
      <c r="E740" s="131"/>
      <c r="F740" s="175"/>
      <c r="G740" s="178"/>
      <c r="H740" s="189"/>
      <c r="I740" s="163"/>
      <c r="J740" s="166"/>
      <c r="K740" s="62"/>
      <c r="L740" s="63"/>
      <c r="M740" s="63"/>
      <c r="N740" s="121"/>
      <c r="O740" s="127"/>
      <c r="P740" s="100"/>
      <c r="Q740" s="63">
        <f t="shared" si="311"/>
        <v>0</v>
      </c>
      <c r="R740" s="65"/>
      <c r="S740" s="67"/>
      <c r="T740" s="40"/>
      <c r="U740" s="106">
        <f>IF(EXACT(O740,Y740),M740,M740*(1-'Расчет ПРЕДЗАКАЗ'!$D$10))</f>
        <v>0</v>
      </c>
      <c r="V740" s="106">
        <f t="shared" si="312"/>
        <v>0</v>
      </c>
      <c r="W740" s="106" t="e">
        <f>IF(EXACT(O740,Y740),M740,M740*(1-#REF!))</f>
        <v>#REF!</v>
      </c>
      <c r="X740" s="106" t="e">
        <f t="shared" si="313"/>
        <v>#REF!</v>
      </c>
      <c r="Y740" s="107" t="s">
        <v>72</v>
      </c>
      <c r="Z740" s="103">
        <f t="shared" si="309"/>
        <v>0</v>
      </c>
      <c r="AA740" s="103">
        <f t="shared" si="310"/>
        <v>0</v>
      </c>
      <c r="AB740" s="128" t="str">
        <f t="shared" si="314"/>
        <v/>
      </c>
      <c r="AC740" s="128" t="e">
        <f t="shared" si="315"/>
        <v>#REF!</v>
      </c>
    </row>
    <row r="741" spans="1:29" ht="50.1" customHeight="1">
      <c r="A741" s="169"/>
      <c r="B741" s="169"/>
      <c r="C741" s="172"/>
      <c r="D741" s="172"/>
      <c r="E741" s="131"/>
      <c r="F741" s="175"/>
      <c r="G741" s="178"/>
      <c r="H741" s="189"/>
      <c r="I741" s="163"/>
      <c r="J741" s="166"/>
      <c r="K741" s="62"/>
      <c r="L741" s="63"/>
      <c r="M741" s="63"/>
      <c r="N741" s="121"/>
      <c r="O741" s="127"/>
      <c r="P741" s="100"/>
      <c r="Q741" s="63">
        <f t="shared" si="311"/>
        <v>0</v>
      </c>
      <c r="R741" s="65"/>
      <c r="S741" s="67"/>
      <c r="T741" s="40"/>
      <c r="U741" s="106">
        <f>IF(EXACT(O741,Y741),M741,M741*(1-'Расчет ПРЕДЗАКАЗ'!$D$10))</f>
        <v>0</v>
      </c>
      <c r="V741" s="106">
        <f t="shared" si="312"/>
        <v>0</v>
      </c>
      <c r="W741" s="106" t="e">
        <f>IF(EXACT(O741,Y741),M741,M741*(1-#REF!))</f>
        <v>#REF!</v>
      </c>
      <c r="X741" s="106" t="e">
        <f t="shared" si="313"/>
        <v>#REF!</v>
      </c>
      <c r="Y741" s="107" t="s">
        <v>72</v>
      </c>
      <c r="Z741" s="103">
        <f t="shared" si="309"/>
        <v>0</v>
      </c>
      <c r="AA741" s="103">
        <f t="shared" si="310"/>
        <v>0</v>
      </c>
      <c r="AB741" s="128" t="str">
        <f t="shared" si="314"/>
        <v/>
      </c>
      <c r="AC741" s="128" t="e">
        <f t="shared" si="315"/>
        <v>#REF!</v>
      </c>
    </row>
    <row r="742" spans="1:29" ht="50.1" customHeight="1">
      <c r="A742" s="170"/>
      <c r="B742" s="170"/>
      <c r="C742" s="173"/>
      <c r="D742" s="173"/>
      <c r="E742" s="132"/>
      <c r="F742" s="176"/>
      <c r="G742" s="179"/>
      <c r="H742" s="190"/>
      <c r="I742" s="164"/>
      <c r="J742" s="167"/>
      <c r="K742" s="62"/>
      <c r="L742" s="63"/>
      <c r="M742" s="63"/>
      <c r="N742" s="121"/>
      <c r="O742" s="127"/>
      <c r="P742" s="100"/>
      <c r="Q742" s="63">
        <f t="shared" si="311"/>
        <v>0</v>
      </c>
      <c r="R742" s="65"/>
      <c r="S742" s="64"/>
      <c r="T742" s="40"/>
      <c r="U742" s="106">
        <f>IF(EXACT(O742,Y742),M742,M742*(1-'Расчет ПРЕДЗАКАЗ'!$D$10))</f>
        <v>0</v>
      </c>
      <c r="V742" s="106">
        <f t="shared" si="312"/>
        <v>0</v>
      </c>
      <c r="W742" s="106" t="e">
        <f>IF(EXACT(O742,Y742),M742,M742*(1-#REF!))</f>
        <v>#REF!</v>
      </c>
      <c r="X742" s="106" t="e">
        <f t="shared" si="313"/>
        <v>#REF!</v>
      </c>
      <c r="Y742" s="107" t="s">
        <v>72</v>
      </c>
      <c r="Z742" s="103">
        <f t="shared" si="309"/>
        <v>0</v>
      </c>
      <c r="AA742" s="103">
        <f t="shared" si="310"/>
        <v>0</v>
      </c>
      <c r="AB742" s="128" t="str">
        <f t="shared" si="314"/>
        <v/>
      </c>
      <c r="AC742" s="128" t="e">
        <f t="shared" si="315"/>
        <v>#REF!</v>
      </c>
    </row>
    <row r="743" spans="1:29" ht="11.25" customHeight="1" thickBot="1"/>
    <row r="744" spans="1:29" ht="50.1" customHeight="1">
      <c r="A744" s="168">
        <v>98</v>
      </c>
      <c r="B744" s="168" t="s">
        <v>1009</v>
      </c>
      <c r="C744" s="171" t="s">
        <v>1010</v>
      </c>
      <c r="D744" s="171" t="s">
        <v>77</v>
      </c>
      <c r="E744" s="131"/>
      <c r="F744" s="193" t="s">
        <v>1011</v>
      </c>
      <c r="G744" s="177" t="s">
        <v>535</v>
      </c>
      <c r="H744" s="162"/>
      <c r="I744" s="194" t="s">
        <v>1012</v>
      </c>
      <c r="J744" s="165" t="s">
        <v>19</v>
      </c>
      <c r="K744" s="62" t="s">
        <v>510</v>
      </c>
      <c r="L744" s="63">
        <v>9300</v>
      </c>
      <c r="M744" s="63">
        <v>0</v>
      </c>
      <c r="N744" s="142" t="s">
        <v>1013</v>
      </c>
      <c r="O744" s="127"/>
      <c r="P744" s="100"/>
      <c r="Q744" s="63">
        <f>P744*M744</f>
        <v>0</v>
      </c>
      <c r="R744" s="64"/>
      <c r="S744" s="67">
        <v>1</v>
      </c>
      <c r="T744" s="46"/>
      <c r="U744" s="106">
        <f>IF(EXACT(O744,Y744),M744,M744*(1-'Расчет ПРЕДЗАКАЗ'!$D$10))</f>
        <v>0</v>
      </c>
      <c r="V744" s="106">
        <f>P744*U744</f>
        <v>0</v>
      </c>
      <c r="W744" s="106" t="e">
        <f>IF(EXACT(O744,Y744),M744,M744*(1-#REF!))</f>
        <v>#REF!</v>
      </c>
      <c r="X744" s="106" t="e">
        <f>P744*W744</f>
        <v>#REF!</v>
      </c>
      <c r="Y744" s="107" t="s">
        <v>72</v>
      </c>
      <c r="Z744" s="103">
        <f t="shared" ref="Z744:Z758" si="316">IF(EXACT(O744,Y744),Q744,0)</f>
        <v>0</v>
      </c>
      <c r="AA744" s="103">
        <f t="shared" ref="AA744:AA758" si="317">IF(Z744=0,Q744,0)</f>
        <v>0</v>
      </c>
      <c r="AB744" s="128" t="str">
        <f>IF(U744=0,"",L744/U744-1)</f>
        <v/>
      </c>
      <c r="AC744" s="128" t="e">
        <f>IF(W744=0,"",L744/W744-1)</f>
        <v>#REF!</v>
      </c>
    </row>
    <row r="745" spans="1:29" ht="50.1" customHeight="1">
      <c r="A745" s="169"/>
      <c r="B745" s="169"/>
      <c r="C745" s="172"/>
      <c r="D745" s="172"/>
      <c r="E745" s="131"/>
      <c r="F745" s="175"/>
      <c r="G745" s="178"/>
      <c r="H745" s="189"/>
      <c r="I745" s="163"/>
      <c r="J745" s="166"/>
      <c r="K745" s="62"/>
      <c r="L745" s="63"/>
      <c r="M745" s="63"/>
      <c r="N745" s="142"/>
      <c r="O745" s="127"/>
      <c r="P745" s="100"/>
      <c r="Q745" s="63">
        <f t="shared" ref="Q745:Q758" si="318">P745*M745</f>
        <v>0</v>
      </c>
      <c r="R745" s="64"/>
      <c r="S745" s="67"/>
      <c r="T745" s="46"/>
      <c r="U745" s="106">
        <f>IF(EXACT(O745,Y745),M745,M745*(1-'Расчет ПРЕДЗАКАЗ'!$D$10))</f>
        <v>0</v>
      </c>
      <c r="V745" s="106">
        <f t="shared" ref="V745:V758" si="319">P745*U745</f>
        <v>0</v>
      </c>
      <c r="W745" s="106" t="e">
        <f>IF(EXACT(O745,Y745),M745,M745*(1-#REF!))</f>
        <v>#REF!</v>
      </c>
      <c r="X745" s="106" t="e">
        <f t="shared" ref="X745:X758" si="320">P745*W745</f>
        <v>#REF!</v>
      </c>
      <c r="Y745" s="107" t="s">
        <v>72</v>
      </c>
      <c r="Z745" s="103">
        <f t="shared" si="316"/>
        <v>0</v>
      </c>
      <c r="AA745" s="103">
        <f t="shared" si="317"/>
        <v>0</v>
      </c>
      <c r="AB745" s="128" t="str">
        <f t="shared" ref="AB745:AB758" si="321">IF(U745=0,"",L745/U745-1)</f>
        <v/>
      </c>
      <c r="AC745" s="128" t="e">
        <f t="shared" ref="AC745:AC758" si="322">IF(W745=0,"",L745/W745-1)</f>
        <v>#REF!</v>
      </c>
    </row>
    <row r="746" spans="1:29" ht="50.1" customHeight="1">
      <c r="A746" s="169"/>
      <c r="B746" s="169"/>
      <c r="C746" s="172"/>
      <c r="D746" s="172"/>
      <c r="E746" s="131"/>
      <c r="F746" s="175"/>
      <c r="G746" s="178"/>
      <c r="H746" s="189"/>
      <c r="I746" s="163"/>
      <c r="J746" s="166"/>
      <c r="K746" s="62"/>
      <c r="L746" s="63"/>
      <c r="M746" s="63"/>
      <c r="N746" s="142"/>
      <c r="O746" s="127"/>
      <c r="P746" s="100"/>
      <c r="Q746" s="63">
        <f t="shared" si="318"/>
        <v>0</v>
      </c>
      <c r="R746" s="64"/>
      <c r="S746" s="67"/>
      <c r="T746" s="46"/>
      <c r="U746" s="106">
        <f>IF(EXACT(O746,Y746),M746,M746*(1-'Расчет ПРЕДЗАКАЗ'!$D$10))</f>
        <v>0</v>
      </c>
      <c r="V746" s="106">
        <f t="shared" si="319"/>
        <v>0</v>
      </c>
      <c r="W746" s="106" t="e">
        <f>IF(EXACT(O746,Y746),M746,M746*(1-#REF!))</f>
        <v>#REF!</v>
      </c>
      <c r="X746" s="106" t="e">
        <f t="shared" si="320"/>
        <v>#REF!</v>
      </c>
      <c r="Y746" s="107" t="s">
        <v>72</v>
      </c>
      <c r="Z746" s="103">
        <f t="shared" si="316"/>
        <v>0</v>
      </c>
      <c r="AA746" s="103">
        <f t="shared" si="317"/>
        <v>0</v>
      </c>
      <c r="AB746" s="128" t="str">
        <f t="shared" si="321"/>
        <v/>
      </c>
      <c r="AC746" s="128" t="e">
        <f t="shared" si="322"/>
        <v>#REF!</v>
      </c>
    </row>
    <row r="747" spans="1:29" ht="50.1" customHeight="1">
      <c r="A747" s="169"/>
      <c r="B747" s="169"/>
      <c r="C747" s="172"/>
      <c r="D747" s="172"/>
      <c r="E747" s="131"/>
      <c r="F747" s="175"/>
      <c r="G747" s="178"/>
      <c r="H747" s="189"/>
      <c r="I747" s="163"/>
      <c r="J747" s="166"/>
      <c r="K747" s="62"/>
      <c r="L747" s="63"/>
      <c r="M747" s="63"/>
      <c r="N747" s="142"/>
      <c r="O747" s="127"/>
      <c r="P747" s="100"/>
      <c r="Q747" s="63">
        <f t="shared" si="318"/>
        <v>0</v>
      </c>
      <c r="R747" s="64"/>
      <c r="S747" s="67"/>
      <c r="T747" s="46"/>
      <c r="U747" s="106">
        <f>IF(EXACT(O747,Y747),M747,M747*(1-'Расчет ПРЕДЗАКАЗ'!$D$10))</f>
        <v>0</v>
      </c>
      <c r="V747" s="106">
        <f t="shared" si="319"/>
        <v>0</v>
      </c>
      <c r="W747" s="106" t="e">
        <f>IF(EXACT(O747,Y747),M747,M747*(1-#REF!))</f>
        <v>#REF!</v>
      </c>
      <c r="X747" s="106" t="e">
        <f t="shared" si="320"/>
        <v>#REF!</v>
      </c>
      <c r="Y747" s="107" t="s">
        <v>72</v>
      </c>
      <c r="Z747" s="103">
        <f t="shared" si="316"/>
        <v>0</v>
      </c>
      <c r="AA747" s="103">
        <f t="shared" si="317"/>
        <v>0</v>
      </c>
      <c r="AB747" s="128" t="str">
        <f t="shared" si="321"/>
        <v/>
      </c>
      <c r="AC747" s="128" t="e">
        <f t="shared" si="322"/>
        <v>#REF!</v>
      </c>
    </row>
    <row r="748" spans="1:29" ht="50.1" customHeight="1">
      <c r="A748" s="169"/>
      <c r="B748" s="169"/>
      <c r="C748" s="172"/>
      <c r="D748" s="172"/>
      <c r="E748" s="131"/>
      <c r="F748" s="175"/>
      <c r="G748" s="178"/>
      <c r="H748" s="189"/>
      <c r="I748" s="163"/>
      <c r="J748" s="166"/>
      <c r="K748" s="62"/>
      <c r="L748" s="63"/>
      <c r="M748" s="63"/>
      <c r="N748" s="142"/>
      <c r="O748" s="127"/>
      <c r="P748" s="100"/>
      <c r="Q748" s="63">
        <f t="shared" si="318"/>
        <v>0</v>
      </c>
      <c r="R748" s="64"/>
      <c r="S748" s="67"/>
      <c r="T748" s="46"/>
      <c r="U748" s="106">
        <f>IF(EXACT(O748,Y748),M748,M748*(1-'Расчет ПРЕДЗАКАЗ'!$D$10))</f>
        <v>0</v>
      </c>
      <c r="V748" s="106">
        <f t="shared" si="319"/>
        <v>0</v>
      </c>
      <c r="W748" s="106" t="e">
        <f>IF(EXACT(O748,Y748),M748,M748*(1-#REF!))</f>
        <v>#REF!</v>
      </c>
      <c r="X748" s="106" t="e">
        <f t="shared" si="320"/>
        <v>#REF!</v>
      </c>
      <c r="Y748" s="107" t="s">
        <v>72</v>
      </c>
      <c r="Z748" s="103">
        <f t="shared" si="316"/>
        <v>0</v>
      </c>
      <c r="AA748" s="103">
        <f t="shared" si="317"/>
        <v>0</v>
      </c>
      <c r="AB748" s="128" t="str">
        <f t="shared" si="321"/>
        <v/>
      </c>
      <c r="AC748" s="128" t="e">
        <f t="shared" si="322"/>
        <v>#REF!</v>
      </c>
    </row>
    <row r="749" spans="1:29" ht="50.1" customHeight="1">
      <c r="A749" s="169"/>
      <c r="B749" s="169"/>
      <c r="C749" s="172"/>
      <c r="D749" s="172"/>
      <c r="E749" s="131"/>
      <c r="F749" s="175"/>
      <c r="G749" s="178"/>
      <c r="H749" s="189"/>
      <c r="I749" s="163"/>
      <c r="J749" s="166"/>
      <c r="K749" s="62"/>
      <c r="L749" s="63"/>
      <c r="M749" s="63"/>
      <c r="N749" s="142"/>
      <c r="O749" s="127"/>
      <c r="P749" s="100"/>
      <c r="Q749" s="63">
        <f t="shared" si="318"/>
        <v>0</v>
      </c>
      <c r="R749" s="64"/>
      <c r="S749" s="67"/>
      <c r="T749" s="46"/>
      <c r="U749" s="106">
        <f>IF(EXACT(O749,Y749),M749,M749*(1-'Расчет ПРЕДЗАКАЗ'!$D$10))</f>
        <v>0</v>
      </c>
      <c r="V749" s="106">
        <f t="shared" si="319"/>
        <v>0</v>
      </c>
      <c r="W749" s="106" t="e">
        <f>IF(EXACT(O749,Y749),M749,M749*(1-#REF!))</f>
        <v>#REF!</v>
      </c>
      <c r="X749" s="106" t="e">
        <f t="shared" si="320"/>
        <v>#REF!</v>
      </c>
      <c r="Y749" s="107" t="s">
        <v>72</v>
      </c>
      <c r="Z749" s="103">
        <f t="shared" si="316"/>
        <v>0</v>
      </c>
      <c r="AA749" s="103">
        <f t="shared" si="317"/>
        <v>0</v>
      </c>
      <c r="AB749" s="128" t="str">
        <f t="shared" si="321"/>
        <v/>
      </c>
      <c r="AC749" s="128" t="e">
        <f t="shared" si="322"/>
        <v>#REF!</v>
      </c>
    </row>
    <row r="750" spans="1:29" ht="50.1" customHeight="1">
      <c r="A750" s="169"/>
      <c r="B750" s="169"/>
      <c r="C750" s="172"/>
      <c r="D750" s="172"/>
      <c r="E750" s="131"/>
      <c r="F750" s="175"/>
      <c r="G750" s="178"/>
      <c r="H750" s="189"/>
      <c r="I750" s="163"/>
      <c r="J750" s="166"/>
      <c r="K750" s="62"/>
      <c r="L750" s="63"/>
      <c r="M750" s="63"/>
      <c r="N750" s="142"/>
      <c r="O750" s="127"/>
      <c r="P750" s="100"/>
      <c r="Q750" s="63">
        <f t="shared" si="318"/>
        <v>0</v>
      </c>
      <c r="R750" s="64"/>
      <c r="S750" s="67"/>
      <c r="T750" s="46"/>
      <c r="U750" s="106">
        <f>IF(EXACT(O750,Y750),M750,M750*(1-'Расчет ПРЕДЗАКАЗ'!$D$10))</f>
        <v>0</v>
      </c>
      <c r="V750" s="106">
        <f t="shared" si="319"/>
        <v>0</v>
      </c>
      <c r="W750" s="106" t="e">
        <f>IF(EXACT(O750,Y750),M750,M750*(1-#REF!))</f>
        <v>#REF!</v>
      </c>
      <c r="X750" s="106" t="e">
        <f t="shared" si="320"/>
        <v>#REF!</v>
      </c>
      <c r="Y750" s="107" t="s">
        <v>72</v>
      </c>
      <c r="Z750" s="103">
        <f t="shared" si="316"/>
        <v>0</v>
      </c>
      <c r="AA750" s="103">
        <f t="shared" si="317"/>
        <v>0</v>
      </c>
      <c r="AB750" s="128" t="str">
        <f t="shared" si="321"/>
        <v/>
      </c>
      <c r="AC750" s="128" t="e">
        <f t="shared" si="322"/>
        <v>#REF!</v>
      </c>
    </row>
    <row r="751" spans="1:29" ht="50.1" customHeight="1">
      <c r="A751" s="169"/>
      <c r="B751" s="169"/>
      <c r="C751" s="172"/>
      <c r="D751" s="172"/>
      <c r="E751" s="131"/>
      <c r="F751" s="175"/>
      <c r="G751" s="178"/>
      <c r="H751" s="189"/>
      <c r="I751" s="163"/>
      <c r="J751" s="166"/>
      <c r="K751" s="62"/>
      <c r="L751" s="63"/>
      <c r="M751" s="63"/>
      <c r="N751" s="142"/>
      <c r="O751" s="127"/>
      <c r="P751" s="100"/>
      <c r="Q751" s="63">
        <f t="shared" si="318"/>
        <v>0</v>
      </c>
      <c r="R751" s="64"/>
      <c r="S751" s="67"/>
      <c r="T751" s="46"/>
      <c r="U751" s="106">
        <f>IF(EXACT(O751,Y751),M751,M751*(1-'Расчет ПРЕДЗАКАЗ'!$D$10))</f>
        <v>0</v>
      </c>
      <c r="V751" s="106">
        <f t="shared" si="319"/>
        <v>0</v>
      </c>
      <c r="W751" s="106" t="e">
        <f>IF(EXACT(O751,Y751),M751,M751*(1-#REF!))</f>
        <v>#REF!</v>
      </c>
      <c r="X751" s="106" t="e">
        <f t="shared" si="320"/>
        <v>#REF!</v>
      </c>
      <c r="Y751" s="107" t="s">
        <v>72</v>
      </c>
      <c r="Z751" s="103">
        <f t="shared" si="316"/>
        <v>0</v>
      </c>
      <c r="AA751" s="103">
        <f t="shared" si="317"/>
        <v>0</v>
      </c>
      <c r="AB751" s="128" t="str">
        <f t="shared" si="321"/>
        <v/>
      </c>
      <c r="AC751" s="128" t="e">
        <f t="shared" si="322"/>
        <v>#REF!</v>
      </c>
    </row>
    <row r="752" spans="1:29" ht="50.1" customHeight="1">
      <c r="A752" s="169"/>
      <c r="B752" s="169"/>
      <c r="C752" s="172"/>
      <c r="D752" s="172"/>
      <c r="E752" s="131"/>
      <c r="F752" s="175"/>
      <c r="G752" s="178"/>
      <c r="H752" s="189"/>
      <c r="I752" s="163"/>
      <c r="J752" s="166"/>
      <c r="K752" s="62"/>
      <c r="L752" s="63"/>
      <c r="M752" s="63"/>
      <c r="N752" s="142"/>
      <c r="O752" s="127"/>
      <c r="P752" s="100"/>
      <c r="Q752" s="63">
        <f t="shared" si="318"/>
        <v>0</v>
      </c>
      <c r="R752" s="64"/>
      <c r="S752" s="67"/>
      <c r="T752" s="46"/>
      <c r="U752" s="106">
        <f>IF(EXACT(O752,Y752),M752,M752*(1-'Расчет ПРЕДЗАКАЗ'!$D$10))</f>
        <v>0</v>
      </c>
      <c r="V752" s="106">
        <f t="shared" si="319"/>
        <v>0</v>
      </c>
      <c r="W752" s="106" t="e">
        <f>IF(EXACT(O752,Y752),M752,M752*(1-#REF!))</f>
        <v>#REF!</v>
      </c>
      <c r="X752" s="106" t="e">
        <f t="shared" si="320"/>
        <v>#REF!</v>
      </c>
      <c r="Y752" s="107" t="s">
        <v>72</v>
      </c>
      <c r="Z752" s="103">
        <f t="shared" si="316"/>
        <v>0</v>
      </c>
      <c r="AA752" s="103">
        <f t="shared" si="317"/>
        <v>0</v>
      </c>
      <c r="AB752" s="128" t="str">
        <f t="shared" si="321"/>
        <v/>
      </c>
      <c r="AC752" s="128" t="e">
        <f t="shared" si="322"/>
        <v>#REF!</v>
      </c>
    </row>
    <row r="753" spans="1:29" ht="50.1" customHeight="1">
      <c r="A753" s="169"/>
      <c r="B753" s="169"/>
      <c r="C753" s="172"/>
      <c r="D753" s="172"/>
      <c r="E753" s="131"/>
      <c r="F753" s="175"/>
      <c r="G753" s="178"/>
      <c r="H753" s="189"/>
      <c r="I753" s="163"/>
      <c r="J753" s="166"/>
      <c r="K753" s="62"/>
      <c r="L753" s="63"/>
      <c r="M753" s="63"/>
      <c r="N753" s="121"/>
      <c r="O753" s="127"/>
      <c r="P753" s="100"/>
      <c r="Q753" s="63">
        <f t="shared" si="318"/>
        <v>0</v>
      </c>
      <c r="R753" s="65"/>
      <c r="S753" s="67"/>
      <c r="T753" s="40"/>
      <c r="U753" s="106">
        <f>IF(EXACT(O753,Y753),M753,M753*(1-'Расчет ПРЕДЗАКАЗ'!$D$10))</f>
        <v>0</v>
      </c>
      <c r="V753" s="106">
        <f t="shared" si="319"/>
        <v>0</v>
      </c>
      <c r="W753" s="106" t="e">
        <f>IF(EXACT(O753,Y753),M753,M753*(1-#REF!))</f>
        <v>#REF!</v>
      </c>
      <c r="X753" s="106" t="e">
        <f t="shared" si="320"/>
        <v>#REF!</v>
      </c>
      <c r="Y753" s="107" t="s">
        <v>72</v>
      </c>
      <c r="Z753" s="103">
        <f t="shared" si="316"/>
        <v>0</v>
      </c>
      <c r="AA753" s="103">
        <f t="shared" si="317"/>
        <v>0</v>
      </c>
      <c r="AB753" s="128" t="str">
        <f t="shared" si="321"/>
        <v/>
      </c>
      <c r="AC753" s="128" t="e">
        <f t="shared" si="322"/>
        <v>#REF!</v>
      </c>
    </row>
    <row r="754" spans="1:29" ht="50.1" customHeight="1">
      <c r="A754" s="169"/>
      <c r="B754" s="169"/>
      <c r="C754" s="172"/>
      <c r="D754" s="172"/>
      <c r="E754" s="131"/>
      <c r="F754" s="175"/>
      <c r="G754" s="178"/>
      <c r="H754" s="189"/>
      <c r="I754" s="163"/>
      <c r="J754" s="166"/>
      <c r="K754" s="62"/>
      <c r="L754" s="63"/>
      <c r="M754" s="63"/>
      <c r="N754" s="121"/>
      <c r="O754" s="127"/>
      <c r="P754" s="100"/>
      <c r="Q754" s="63">
        <f t="shared" si="318"/>
        <v>0</v>
      </c>
      <c r="R754" s="65"/>
      <c r="S754" s="67"/>
      <c r="T754" s="40"/>
      <c r="U754" s="106">
        <f>IF(EXACT(O754,Y754),M754,M754*(1-'Расчет ПРЕДЗАКАЗ'!$D$10))</f>
        <v>0</v>
      </c>
      <c r="V754" s="106">
        <f t="shared" si="319"/>
        <v>0</v>
      </c>
      <c r="W754" s="106" t="e">
        <f>IF(EXACT(O754,Y754),M754,M754*(1-#REF!))</f>
        <v>#REF!</v>
      </c>
      <c r="X754" s="106" t="e">
        <f t="shared" si="320"/>
        <v>#REF!</v>
      </c>
      <c r="Y754" s="107" t="s">
        <v>72</v>
      </c>
      <c r="Z754" s="103">
        <f t="shared" si="316"/>
        <v>0</v>
      </c>
      <c r="AA754" s="103">
        <f t="shared" si="317"/>
        <v>0</v>
      </c>
      <c r="AB754" s="128" t="str">
        <f t="shared" si="321"/>
        <v/>
      </c>
      <c r="AC754" s="128" t="e">
        <f t="shared" si="322"/>
        <v>#REF!</v>
      </c>
    </row>
    <row r="755" spans="1:29" ht="50.1" customHeight="1">
      <c r="A755" s="169"/>
      <c r="B755" s="169"/>
      <c r="C755" s="172"/>
      <c r="D755" s="172"/>
      <c r="E755" s="131"/>
      <c r="F755" s="175"/>
      <c r="G755" s="178"/>
      <c r="H755" s="189"/>
      <c r="I755" s="163"/>
      <c r="J755" s="166"/>
      <c r="K755" s="62"/>
      <c r="L755" s="63"/>
      <c r="M755" s="63"/>
      <c r="N755" s="121"/>
      <c r="O755" s="127"/>
      <c r="P755" s="100"/>
      <c r="Q755" s="63">
        <f t="shared" si="318"/>
        <v>0</v>
      </c>
      <c r="R755" s="65"/>
      <c r="S755" s="67"/>
      <c r="T755" s="40"/>
      <c r="U755" s="106">
        <f>IF(EXACT(O755,Y755),M755,M755*(1-'Расчет ПРЕДЗАКАЗ'!$D$10))</f>
        <v>0</v>
      </c>
      <c r="V755" s="106">
        <f t="shared" si="319"/>
        <v>0</v>
      </c>
      <c r="W755" s="106" t="e">
        <f>IF(EXACT(O755,Y755),M755,M755*(1-#REF!))</f>
        <v>#REF!</v>
      </c>
      <c r="X755" s="106" t="e">
        <f t="shared" si="320"/>
        <v>#REF!</v>
      </c>
      <c r="Y755" s="107" t="s">
        <v>72</v>
      </c>
      <c r="Z755" s="103">
        <f t="shared" si="316"/>
        <v>0</v>
      </c>
      <c r="AA755" s="103">
        <f t="shared" si="317"/>
        <v>0</v>
      </c>
      <c r="AB755" s="128" t="str">
        <f t="shared" si="321"/>
        <v/>
      </c>
      <c r="AC755" s="128" t="e">
        <f t="shared" si="322"/>
        <v>#REF!</v>
      </c>
    </row>
    <row r="756" spans="1:29" ht="50.1" customHeight="1">
      <c r="A756" s="169"/>
      <c r="B756" s="169"/>
      <c r="C756" s="172"/>
      <c r="D756" s="172"/>
      <c r="E756" s="131"/>
      <c r="F756" s="175"/>
      <c r="G756" s="178"/>
      <c r="H756" s="189"/>
      <c r="I756" s="163"/>
      <c r="J756" s="166"/>
      <c r="K756" s="62"/>
      <c r="L756" s="63"/>
      <c r="M756" s="63"/>
      <c r="N756" s="121"/>
      <c r="O756" s="127"/>
      <c r="P756" s="100"/>
      <c r="Q756" s="63">
        <f t="shared" si="318"/>
        <v>0</v>
      </c>
      <c r="R756" s="65"/>
      <c r="S756" s="67"/>
      <c r="T756" s="40"/>
      <c r="U756" s="106">
        <f>IF(EXACT(O756,Y756),M756,M756*(1-'Расчет ПРЕДЗАКАЗ'!$D$10))</f>
        <v>0</v>
      </c>
      <c r="V756" s="106">
        <f t="shared" si="319"/>
        <v>0</v>
      </c>
      <c r="W756" s="106" t="e">
        <f>IF(EXACT(O756,Y756),M756,M756*(1-#REF!))</f>
        <v>#REF!</v>
      </c>
      <c r="X756" s="106" t="e">
        <f t="shared" si="320"/>
        <v>#REF!</v>
      </c>
      <c r="Y756" s="107" t="s">
        <v>72</v>
      </c>
      <c r="Z756" s="103">
        <f t="shared" si="316"/>
        <v>0</v>
      </c>
      <c r="AA756" s="103">
        <f t="shared" si="317"/>
        <v>0</v>
      </c>
      <c r="AB756" s="128" t="str">
        <f t="shared" si="321"/>
        <v/>
      </c>
      <c r="AC756" s="128" t="e">
        <f t="shared" si="322"/>
        <v>#REF!</v>
      </c>
    </row>
    <row r="757" spans="1:29" ht="50.1" customHeight="1">
      <c r="A757" s="169"/>
      <c r="B757" s="169"/>
      <c r="C757" s="172"/>
      <c r="D757" s="172"/>
      <c r="E757" s="131"/>
      <c r="F757" s="175"/>
      <c r="G757" s="178"/>
      <c r="H757" s="189"/>
      <c r="I757" s="163"/>
      <c r="J757" s="166"/>
      <c r="K757" s="62"/>
      <c r="L757" s="63"/>
      <c r="M757" s="63"/>
      <c r="N757" s="121"/>
      <c r="O757" s="127"/>
      <c r="P757" s="100"/>
      <c r="Q757" s="63">
        <f t="shared" si="318"/>
        <v>0</v>
      </c>
      <c r="R757" s="65"/>
      <c r="S757" s="67"/>
      <c r="T757" s="40"/>
      <c r="U757" s="106">
        <f>IF(EXACT(O757,Y757),M757,M757*(1-'Расчет ПРЕДЗАКАЗ'!$D$10))</f>
        <v>0</v>
      </c>
      <c r="V757" s="106">
        <f t="shared" si="319"/>
        <v>0</v>
      </c>
      <c r="W757" s="106" t="e">
        <f>IF(EXACT(O757,Y757),M757,M757*(1-#REF!))</f>
        <v>#REF!</v>
      </c>
      <c r="X757" s="106" t="e">
        <f t="shared" si="320"/>
        <v>#REF!</v>
      </c>
      <c r="Y757" s="107" t="s">
        <v>72</v>
      </c>
      <c r="Z757" s="103">
        <f t="shared" si="316"/>
        <v>0</v>
      </c>
      <c r="AA757" s="103">
        <f t="shared" si="317"/>
        <v>0</v>
      </c>
      <c r="AB757" s="128" t="str">
        <f t="shared" si="321"/>
        <v/>
      </c>
      <c r="AC757" s="128" t="e">
        <f t="shared" si="322"/>
        <v>#REF!</v>
      </c>
    </row>
    <row r="758" spans="1:29" ht="50.1" customHeight="1">
      <c r="A758" s="170"/>
      <c r="B758" s="170"/>
      <c r="C758" s="173"/>
      <c r="D758" s="173"/>
      <c r="E758" s="132"/>
      <c r="F758" s="176"/>
      <c r="G758" s="179"/>
      <c r="H758" s="190"/>
      <c r="I758" s="164"/>
      <c r="J758" s="167"/>
      <c r="K758" s="62"/>
      <c r="L758" s="63"/>
      <c r="M758" s="63"/>
      <c r="N758" s="121"/>
      <c r="O758" s="127"/>
      <c r="P758" s="100"/>
      <c r="Q758" s="63">
        <f t="shared" si="318"/>
        <v>0</v>
      </c>
      <c r="R758" s="65"/>
      <c r="S758" s="64"/>
      <c r="T758" s="40"/>
      <c r="U758" s="106">
        <f>IF(EXACT(O758,Y758),M758,M758*(1-'Расчет ПРЕДЗАКАЗ'!$D$10))</f>
        <v>0</v>
      </c>
      <c r="V758" s="106">
        <f t="shared" si="319"/>
        <v>0</v>
      </c>
      <c r="W758" s="106" t="e">
        <f>IF(EXACT(O758,Y758),M758,M758*(1-#REF!))</f>
        <v>#REF!</v>
      </c>
      <c r="X758" s="106" t="e">
        <f t="shared" si="320"/>
        <v>#REF!</v>
      </c>
      <c r="Y758" s="107" t="s">
        <v>72</v>
      </c>
      <c r="Z758" s="103">
        <f t="shared" si="316"/>
        <v>0</v>
      </c>
      <c r="AA758" s="103">
        <f t="shared" si="317"/>
        <v>0</v>
      </c>
      <c r="AB758" s="128" t="str">
        <f t="shared" si="321"/>
        <v/>
      </c>
      <c r="AC758" s="128" t="e">
        <f t="shared" si="322"/>
        <v>#REF!</v>
      </c>
    </row>
    <row r="759" spans="1:29" ht="11.25" customHeight="1" thickBot="1"/>
    <row r="760" spans="1:29" ht="50.1" customHeight="1">
      <c r="A760" s="168">
        <v>99</v>
      </c>
      <c r="B760" s="168" t="s">
        <v>1014</v>
      </c>
      <c r="C760" s="171" t="s">
        <v>1015</v>
      </c>
      <c r="D760" s="171" t="s">
        <v>77</v>
      </c>
      <c r="E760" s="131"/>
      <c r="F760" s="193" t="s">
        <v>1016</v>
      </c>
      <c r="G760" s="177" t="s">
        <v>649</v>
      </c>
      <c r="H760" s="162" t="s">
        <v>1017</v>
      </c>
      <c r="I760" s="194" t="s">
        <v>1018</v>
      </c>
      <c r="J760" s="165" t="s">
        <v>19</v>
      </c>
      <c r="K760" s="62" t="s">
        <v>116</v>
      </c>
      <c r="L760" s="63">
        <v>2210</v>
      </c>
      <c r="M760" s="63">
        <v>1382</v>
      </c>
      <c r="N760" s="142" t="s">
        <v>1019</v>
      </c>
      <c r="O760" s="127"/>
      <c r="P760" s="100"/>
      <c r="Q760" s="63">
        <f>P760*M760</f>
        <v>0</v>
      </c>
      <c r="R760" s="64"/>
      <c r="S760" s="67">
        <v>81</v>
      </c>
      <c r="T760" s="46"/>
      <c r="U760" s="106">
        <f>IF(EXACT(O760,Y760),M760,M760*(1-'Расчет ПРЕДЗАКАЗ'!$D$10))</f>
        <v>1354.36</v>
      </c>
      <c r="V760" s="106">
        <f>P760*U760</f>
        <v>0</v>
      </c>
      <c r="W760" s="106" t="e">
        <f>IF(EXACT(O760,Y760),M760,M760*(1-#REF!))</f>
        <v>#REF!</v>
      </c>
      <c r="X760" s="106" t="e">
        <f>P760*W760</f>
        <v>#REF!</v>
      </c>
      <c r="Y760" s="107" t="s">
        <v>72</v>
      </c>
      <c r="Z760" s="103">
        <f t="shared" ref="Z760:Z774" si="323">IF(EXACT(O760,Y760),Q760,0)</f>
        <v>0</v>
      </c>
      <c r="AA760" s="103">
        <f t="shared" ref="AA760:AA774" si="324">IF(Z760=0,Q760,0)</f>
        <v>0</v>
      </c>
      <c r="AB760" s="128">
        <f>IF(U760=0,"",L760/U760-1)</f>
        <v>0.63176703387577904</v>
      </c>
      <c r="AC760" s="128" t="e">
        <f>IF(W760=0,"",L760/W760-1)</f>
        <v>#REF!</v>
      </c>
    </row>
    <row r="761" spans="1:29" ht="50.1" customHeight="1">
      <c r="A761" s="169"/>
      <c r="B761" s="169"/>
      <c r="C761" s="172"/>
      <c r="D761" s="172"/>
      <c r="E761" s="131"/>
      <c r="F761" s="175"/>
      <c r="G761" s="178"/>
      <c r="H761" s="189"/>
      <c r="I761" s="163"/>
      <c r="J761" s="166"/>
      <c r="K761" s="62"/>
      <c r="L761" s="63"/>
      <c r="M761" s="63"/>
      <c r="N761" s="142"/>
      <c r="O761" s="127"/>
      <c r="P761" s="100"/>
      <c r="Q761" s="63">
        <f t="shared" ref="Q761:Q774" si="325">P761*M761</f>
        <v>0</v>
      </c>
      <c r="R761" s="64"/>
      <c r="S761" s="67"/>
      <c r="T761" s="46"/>
      <c r="U761" s="106">
        <f>IF(EXACT(O761,Y761),M761,M761*(1-'Расчет ПРЕДЗАКАЗ'!$D$10))</f>
        <v>0</v>
      </c>
      <c r="V761" s="106">
        <f t="shared" ref="V761:V774" si="326">P761*U761</f>
        <v>0</v>
      </c>
      <c r="W761" s="106" t="e">
        <f>IF(EXACT(O761,Y761),M761,M761*(1-#REF!))</f>
        <v>#REF!</v>
      </c>
      <c r="X761" s="106" t="e">
        <f t="shared" ref="X761:X774" si="327">P761*W761</f>
        <v>#REF!</v>
      </c>
      <c r="Y761" s="107" t="s">
        <v>72</v>
      </c>
      <c r="Z761" s="103">
        <f t="shared" si="323"/>
        <v>0</v>
      </c>
      <c r="AA761" s="103">
        <f t="shared" si="324"/>
        <v>0</v>
      </c>
      <c r="AB761" s="128" t="str">
        <f t="shared" ref="AB761:AB774" si="328">IF(U761=0,"",L761/U761-1)</f>
        <v/>
      </c>
      <c r="AC761" s="128" t="e">
        <f t="shared" ref="AC761:AC774" si="329">IF(W761=0,"",L761/W761-1)</f>
        <v>#REF!</v>
      </c>
    </row>
    <row r="762" spans="1:29" ht="50.1" customHeight="1">
      <c r="A762" s="169"/>
      <c r="B762" s="169"/>
      <c r="C762" s="172"/>
      <c r="D762" s="172"/>
      <c r="E762" s="131"/>
      <c r="F762" s="175"/>
      <c r="G762" s="178"/>
      <c r="H762" s="189"/>
      <c r="I762" s="163"/>
      <c r="J762" s="166"/>
      <c r="K762" s="62"/>
      <c r="L762" s="63"/>
      <c r="M762" s="63"/>
      <c r="N762" s="142"/>
      <c r="O762" s="127"/>
      <c r="P762" s="100"/>
      <c r="Q762" s="63">
        <f t="shared" si="325"/>
        <v>0</v>
      </c>
      <c r="R762" s="64"/>
      <c r="S762" s="67"/>
      <c r="T762" s="46"/>
      <c r="U762" s="106">
        <f>IF(EXACT(O762,Y762),M762,M762*(1-'Расчет ПРЕДЗАКАЗ'!$D$10))</f>
        <v>0</v>
      </c>
      <c r="V762" s="106">
        <f t="shared" si="326"/>
        <v>0</v>
      </c>
      <c r="W762" s="106" t="e">
        <f>IF(EXACT(O762,Y762),M762,M762*(1-#REF!))</f>
        <v>#REF!</v>
      </c>
      <c r="X762" s="106" t="e">
        <f t="shared" si="327"/>
        <v>#REF!</v>
      </c>
      <c r="Y762" s="107" t="s">
        <v>72</v>
      </c>
      <c r="Z762" s="103">
        <f t="shared" si="323"/>
        <v>0</v>
      </c>
      <c r="AA762" s="103">
        <f t="shared" si="324"/>
        <v>0</v>
      </c>
      <c r="AB762" s="128" t="str">
        <f t="shared" si="328"/>
        <v/>
      </c>
      <c r="AC762" s="128" t="e">
        <f t="shared" si="329"/>
        <v>#REF!</v>
      </c>
    </row>
    <row r="763" spans="1:29" ht="50.1" customHeight="1">
      <c r="A763" s="169"/>
      <c r="B763" s="169"/>
      <c r="C763" s="172"/>
      <c r="D763" s="172"/>
      <c r="E763" s="131"/>
      <c r="F763" s="175"/>
      <c r="G763" s="178"/>
      <c r="H763" s="189"/>
      <c r="I763" s="163"/>
      <c r="J763" s="166"/>
      <c r="K763" s="62"/>
      <c r="L763" s="63"/>
      <c r="M763" s="63"/>
      <c r="N763" s="142"/>
      <c r="O763" s="127"/>
      <c r="P763" s="100"/>
      <c r="Q763" s="63">
        <f t="shared" si="325"/>
        <v>0</v>
      </c>
      <c r="R763" s="64"/>
      <c r="S763" s="67"/>
      <c r="T763" s="46"/>
      <c r="U763" s="106">
        <f>IF(EXACT(O763,Y763),M763,M763*(1-'Расчет ПРЕДЗАКАЗ'!$D$10))</f>
        <v>0</v>
      </c>
      <c r="V763" s="106">
        <f t="shared" si="326"/>
        <v>0</v>
      </c>
      <c r="W763" s="106" t="e">
        <f>IF(EXACT(O763,Y763),M763,M763*(1-#REF!))</f>
        <v>#REF!</v>
      </c>
      <c r="X763" s="106" t="e">
        <f t="shared" si="327"/>
        <v>#REF!</v>
      </c>
      <c r="Y763" s="107" t="s">
        <v>72</v>
      </c>
      <c r="Z763" s="103">
        <f t="shared" si="323"/>
        <v>0</v>
      </c>
      <c r="AA763" s="103">
        <f t="shared" si="324"/>
        <v>0</v>
      </c>
      <c r="AB763" s="128" t="str">
        <f t="shared" si="328"/>
        <v/>
      </c>
      <c r="AC763" s="128" t="e">
        <f t="shared" si="329"/>
        <v>#REF!</v>
      </c>
    </row>
    <row r="764" spans="1:29" ht="50.1" customHeight="1">
      <c r="A764" s="169"/>
      <c r="B764" s="169"/>
      <c r="C764" s="172"/>
      <c r="D764" s="172"/>
      <c r="E764" s="131"/>
      <c r="F764" s="175"/>
      <c r="G764" s="178"/>
      <c r="H764" s="189"/>
      <c r="I764" s="163"/>
      <c r="J764" s="166"/>
      <c r="K764" s="62"/>
      <c r="L764" s="63"/>
      <c r="M764" s="63"/>
      <c r="N764" s="142"/>
      <c r="O764" s="127"/>
      <c r="P764" s="100"/>
      <c r="Q764" s="63">
        <f t="shared" si="325"/>
        <v>0</v>
      </c>
      <c r="R764" s="64"/>
      <c r="S764" s="67"/>
      <c r="T764" s="46"/>
      <c r="U764" s="106">
        <f>IF(EXACT(O764,Y764),M764,M764*(1-'Расчет ПРЕДЗАКАЗ'!$D$10))</f>
        <v>0</v>
      </c>
      <c r="V764" s="106">
        <f t="shared" si="326"/>
        <v>0</v>
      </c>
      <c r="W764" s="106" t="e">
        <f>IF(EXACT(O764,Y764),M764,M764*(1-#REF!))</f>
        <v>#REF!</v>
      </c>
      <c r="X764" s="106" t="e">
        <f t="shared" si="327"/>
        <v>#REF!</v>
      </c>
      <c r="Y764" s="107" t="s">
        <v>72</v>
      </c>
      <c r="Z764" s="103">
        <f t="shared" si="323"/>
        <v>0</v>
      </c>
      <c r="AA764" s="103">
        <f t="shared" si="324"/>
        <v>0</v>
      </c>
      <c r="AB764" s="128" t="str">
        <f t="shared" si="328"/>
        <v/>
      </c>
      <c r="AC764" s="128" t="e">
        <f t="shared" si="329"/>
        <v>#REF!</v>
      </c>
    </row>
    <row r="765" spans="1:29" ht="50.1" customHeight="1">
      <c r="A765" s="169"/>
      <c r="B765" s="169"/>
      <c r="C765" s="172"/>
      <c r="D765" s="172"/>
      <c r="E765" s="131"/>
      <c r="F765" s="175"/>
      <c r="G765" s="178"/>
      <c r="H765" s="189"/>
      <c r="I765" s="163"/>
      <c r="J765" s="166"/>
      <c r="K765" s="62"/>
      <c r="L765" s="63"/>
      <c r="M765" s="63"/>
      <c r="N765" s="142"/>
      <c r="O765" s="127"/>
      <c r="P765" s="100"/>
      <c r="Q765" s="63">
        <f t="shared" si="325"/>
        <v>0</v>
      </c>
      <c r="R765" s="64"/>
      <c r="S765" s="67"/>
      <c r="T765" s="46"/>
      <c r="U765" s="106">
        <f>IF(EXACT(O765,Y765),M765,M765*(1-'Расчет ПРЕДЗАКАЗ'!$D$10))</f>
        <v>0</v>
      </c>
      <c r="V765" s="106">
        <f t="shared" si="326"/>
        <v>0</v>
      </c>
      <c r="W765" s="106" t="e">
        <f>IF(EXACT(O765,Y765),M765,M765*(1-#REF!))</f>
        <v>#REF!</v>
      </c>
      <c r="X765" s="106" t="e">
        <f t="shared" si="327"/>
        <v>#REF!</v>
      </c>
      <c r="Y765" s="107" t="s">
        <v>72</v>
      </c>
      <c r="Z765" s="103">
        <f t="shared" si="323"/>
        <v>0</v>
      </c>
      <c r="AA765" s="103">
        <f t="shared" si="324"/>
        <v>0</v>
      </c>
      <c r="AB765" s="128" t="str">
        <f t="shared" si="328"/>
        <v/>
      </c>
      <c r="AC765" s="128" t="e">
        <f t="shared" si="329"/>
        <v>#REF!</v>
      </c>
    </row>
    <row r="766" spans="1:29" ht="50.1" customHeight="1">
      <c r="A766" s="169"/>
      <c r="B766" s="169"/>
      <c r="C766" s="172"/>
      <c r="D766" s="172"/>
      <c r="E766" s="131"/>
      <c r="F766" s="175"/>
      <c r="G766" s="178"/>
      <c r="H766" s="189"/>
      <c r="I766" s="163"/>
      <c r="J766" s="166"/>
      <c r="K766" s="62"/>
      <c r="L766" s="63"/>
      <c r="M766" s="63"/>
      <c r="N766" s="142"/>
      <c r="O766" s="127"/>
      <c r="P766" s="100"/>
      <c r="Q766" s="63">
        <f t="shared" si="325"/>
        <v>0</v>
      </c>
      <c r="R766" s="64"/>
      <c r="S766" s="67"/>
      <c r="T766" s="46"/>
      <c r="U766" s="106">
        <f>IF(EXACT(O766,Y766),M766,M766*(1-'Расчет ПРЕДЗАКАЗ'!$D$10))</f>
        <v>0</v>
      </c>
      <c r="V766" s="106">
        <f t="shared" si="326"/>
        <v>0</v>
      </c>
      <c r="W766" s="106" t="e">
        <f>IF(EXACT(O766,Y766),M766,M766*(1-#REF!))</f>
        <v>#REF!</v>
      </c>
      <c r="X766" s="106" t="e">
        <f t="shared" si="327"/>
        <v>#REF!</v>
      </c>
      <c r="Y766" s="107" t="s">
        <v>72</v>
      </c>
      <c r="Z766" s="103">
        <f t="shared" si="323"/>
        <v>0</v>
      </c>
      <c r="AA766" s="103">
        <f t="shared" si="324"/>
        <v>0</v>
      </c>
      <c r="AB766" s="128" t="str">
        <f t="shared" si="328"/>
        <v/>
      </c>
      <c r="AC766" s="128" t="e">
        <f t="shared" si="329"/>
        <v>#REF!</v>
      </c>
    </row>
    <row r="767" spans="1:29" ht="50.1" customHeight="1">
      <c r="A767" s="169"/>
      <c r="B767" s="169"/>
      <c r="C767" s="172"/>
      <c r="D767" s="172"/>
      <c r="E767" s="131"/>
      <c r="F767" s="175"/>
      <c r="G767" s="178"/>
      <c r="H767" s="189"/>
      <c r="I767" s="163"/>
      <c r="J767" s="166"/>
      <c r="K767" s="62"/>
      <c r="L767" s="63"/>
      <c r="M767" s="63"/>
      <c r="N767" s="142"/>
      <c r="O767" s="127"/>
      <c r="P767" s="100"/>
      <c r="Q767" s="63">
        <f t="shared" si="325"/>
        <v>0</v>
      </c>
      <c r="R767" s="64"/>
      <c r="S767" s="67"/>
      <c r="T767" s="46"/>
      <c r="U767" s="106">
        <f>IF(EXACT(O767,Y767),M767,M767*(1-'Расчет ПРЕДЗАКАЗ'!$D$10))</f>
        <v>0</v>
      </c>
      <c r="V767" s="106">
        <f t="shared" si="326"/>
        <v>0</v>
      </c>
      <c r="W767" s="106" t="e">
        <f>IF(EXACT(O767,Y767),M767,M767*(1-#REF!))</f>
        <v>#REF!</v>
      </c>
      <c r="X767" s="106" t="e">
        <f t="shared" si="327"/>
        <v>#REF!</v>
      </c>
      <c r="Y767" s="107" t="s">
        <v>72</v>
      </c>
      <c r="Z767" s="103">
        <f t="shared" si="323"/>
        <v>0</v>
      </c>
      <c r="AA767" s="103">
        <f t="shared" si="324"/>
        <v>0</v>
      </c>
      <c r="AB767" s="128" t="str">
        <f t="shared" si="328"/>
        <v/>
      </c>
      <c r="AC767" s="128" t="e">
        <f t="shared" si="329"/>
        <v>#REF!</v>
      </c>
    </row>
    <row r="768" spans="1:29" ht="50.1" customHeight="1">
      <c r="A768" s="169"/>
      <c r="B768" s="169"/>
      <c r="C768" s="172"/>
      <c r="D768" s="172"/>
      <c r="E768" s="131"/>
      <c r="F768" s="175"/>
      <c r="G768" s="178"/>
      <c r="H768" s="189"/>
      <c r="I768" s="163"/>
      <c r="J768" s="166"/>
      <c r="K768" s="62"/>
      <c r="L768" s="63"/>
      <c r="M768" s="63"/>
      <c r="N768" s="142"/>
      <c r="O768" s="127"/>
      <c r="P768" s="100"/>
      <c r="Q768" s="63">
        <f t="shared" si="325"/>
        <v>0</v>
      </c>
      <c r="R768" s="64"/>
      <c r="S768" s="67"/>
      <c r="T768" s="46"/>
      <c r="U768" s="106">
        <f>IF(EXACT(O768,Y768),M768,M768*(1-'Расчет ПРЕДЗАКАЗ'!$D$10))</f>
        <v>0</v>
      </c>
      <c r="V768" s="106">
        <f t="shared" si="326"/>
        <v>0</v>
      </c>
      <c r="W768" s="106" t="e">
        <f>IF(EXACT(O768,Y768),M768,M768*(1-#REF!))</f>
        <v>#REF!</v>
      </c>
      <c r="X768" s="106" t="e">
        <f t="shared" si="327"/>
        <v>#REF!</v>
      </c>
      <c r="Y768" s="107" t="s">
        <v>72</v>
      </c>
      <c r="Z768" s="103">
        <f t="shared" si="323"/>
        <v>0</v>
      </c>
      <c r="AA768" s="103">
        <f t="shared" si="324"/>
        <v>0</v>
      </c>
      <c r="AB768" s="128" t="str">
        <f t="shared" si="328"/>
        <v/>
      </c>
      <c r="AC768" s="128" t="e">
        <f t="shared" si="329"/>
        <v>#REF!</v>
      </c>
    </row>
    <row r="769" spans="1:29" ht="50.1" customHeight="1">
      <c r="A769" s="169"/>
      <c r="B769" s="169"/>
      <c r="C769" s="172"/>
      <c r="D769" s="172"/>
      <c r="E769" s="131"/>
      <c r="F769" s="175"/>
      <c r="G769" s="178"/>
      <c r="H769" s="189"/>
      <c r="I769" s="163"/>
      <c r="J769" s="166"/>
      <c r="K769" s="62"/>
      <c r="L769" s="63"/>
      <c r="M769" s="63"/>
      <c r="N769" s="121"/>
      <c r="O769" s="127"/>
      <c r="P769" s="100"/>
      <c r="Q769" s="63">
        <f t="shared" si="325"/>
        <v>0</v>
      </c>
      <c r="R769" s="65"/>
      <c r="S769" s="67"/>
      <c r="T769" s="40"/>
      <c r="U769" s="106">
        <f>IF(EXACT(O769,Y769),M769,M769*(1-'Расчет ПРЕДЗАКАЗ'!$D$10))</f>
        <v>0</v>
      </c>
      <c r="V769" s="106">
        <f t="shared" si="326"/>
        <v>0</v>
      </c>
      <c r="W769" s="106" t="e">
        <f>IF(EXACT(O769,Y769),M769,M769*(1-#REF!))</f>
        <v>#REF!</v>
      </c>
      <c r="X769" s="106" t="e">
        <f t="shared" si="327"/>
        <v>#REF!</v>
      </c>
      <c r="Y769" s="107" t="s">
        <v>72</v>
      </c>
      <c r="Z769" s="103">
        <f t="shared" si="323"/>
        <v>0</v>
      </c>
      <c r="AA769" s="103">
        <f t="shared" si="324"/>
        <v>0</v>
      </c>
      <c r="AB769" s="128" t="str">
        <f t="shared" si="328"/>
        <v/>
      </c>
      <c r="AC769" s="128" t="e">
        <f t="shared" si="329"/>
        <v>#REF!</v>
      </c>
    </row>
    <row r="770" spans="1:29" ht="50.1" customHeight="1">
      <c r="A770" s="169"/>
      <c r="B770" s="169"/>
      <c r="C770" s="172"/>
      <c r="D770" s="172"/>
      <c r="E770" s="131"/>
      <c r="F770" s="175"/>
      <c r="G770" s="178"/>
      <c r="H770" s="189"/>
      <c r="I770" s="163"/>
      <c r="J770" s="166"/>
      <c r="K770" s="62"/>
      <c r="L770" s="63"/>
      <c r="M770" s="63"/>
      <c r="N770" s="121"/>
      <c r="O770" s="127"/>
      <c r="P770" s="100"/>
      <c r="Q770" s="63">
        <f t="shared" si="325"/>
        <v>0</v>
      </c>
      <c r="R770" s="65"/>
      <c r="S770" s="67"/>
      <c r="T770" s="40"/>
      <c r="U770" s="106">
        <f>IF(EXACT(O770,Y770),M770,M770*(1-'Расчет ПРЕДЗАКАЗ'!$D$10))</f>
        <v>0</v>
      </c>
      <c r="V770" s="106">
        <f t="shared" si="326"/>
        <v>0</v>
      </c>
      <c r="W770" s="106" t="e">
        <f>IF(EXACT(O770,Y770),M770,M770*(1-#REF!))</f>
        <v>#REF!</v>
      </c>
      <c r="X770" s="106" t="e">
        <f t="shared" si="327"/>
        <v>#REF!</v>
      </c>
      <c r="Y770" s="107" t="s">
        <v>72</v>
      </c>
      <c r="Z770" s="103">
        <f t="shared" si="323"/>
        <v>0</v>
      </c>
      <c r="AA770" s="103">
        <f t="shared" si="324"/>
        <v>0</v>
      </c>
      <c r="AB770" s="128" t="str">
        <f t="shared" si="328"/>
        <v/>
      </c>
      <c r="AC770" s="128" t="e">
        <f t="shared" si="329"/>
        <v>#REF!</v>
      </c>
    </row>
    <row r="771" spans="1:29" ht="50.1" customHeight="1">
      <c r="A771" s="169"/>
      <c r="B771" s="169"/>
      <c r="C771" s="172"/>
      <c r="D771" s="172"/>
      <c r="E771" s="131"/>
      <c r="F771" s="175"/>
      <c r="G771" s="178"/>
      <c r="H771" s="189"/>
      <c r="I771" s="163"/>
      <c r="J771" s="166"/>
      <c r="K771" s="62"/>
      <c r="L771" s="63"/>
      <c r="M771" s="63"/>
      <c r="N771" s="121"/>
      <c r="O771" s="127"/>
      <c r="P771" s="100"/>
      <c r="Q771" s="63">
        <f t="shared" si="325"/>
        <v>0</v>
      </c>
      <c r="R771" s="65"/>
      <c r="S771" s="67"/>
      <c r="T771" s="40"/>
      <c r="U771" s="106">
        <f>IF(EXACT(O771,Y771),M771,M771*(1-'Расчет ПРЕДЗАКАЗ'!$D$10))</f>
        <v>0</v>
      </c>
      <c r="V771" s="106">
        <f t="shared" si="326"/>
        <v>0</v>
      </c>
      <c r="W771" s="106" t="e">
        <f>IF(EXACT(O771,Y771),M771,M771*(1-#REF!))</f>
        <v>#REF!</v>
      </c>
      <c r="X771" s="106" t="e">
        <f t="shared" si="327"/>
        <v>#REF!</v>
      </c>
      <c r="Y771" s="107" t="s">
        <v>72</v>
      </c>
      <c r="Z771" s="103">
        <f t="shared" si="323"/>
        <v>0</v>
      </c>
      <c r="AA771" s="103">
        <f t="shared" si="324"/>
        <v>0</v>
      </c>
      <c r="AB771" s="128" t="str">
        <f t="shared" si="328"/>
        <v/>
      </c>
      <c r="AC771" s="128" t="e">
        <f t="shared" si="329"/>
        <v>#REF!</v>
      </c>
    </row>
    <row r="772" spans="1:29" ht="50.1" customHeight="1">
      <c r="A772" s="169"/>
      <c r="B772" s="169"/>
      <c r="C772" s="172"/>
      <c r="D772" s="172"/>
      <c r="E772" s="131"/>
      <c r="F772" s="175"/>
      <c r="G772" s="178"/>
      <c r="H772" s="189"/>
      <c r="I772" s="163"/>
      <c r="J772" s="166"/>
      <c r="K772" s="62"/>
      <c r="L772" s="63"/>
      <c r="M772" s="63"/>
      <c r="N772" s="121"/>
      <c r="O772" s="127"/>
      <c r="P772" s="100"/>
      <c r="Q772" s="63">
        <f t="shared" si="325"/>
        <v>0</v>
      </c>
      <c r="R772" s="65"/>
      <c r="S772" s="67"/>
      <c r="T772" s="40"/>
      <c r="U772" s="106">
        <f>IF(EXACT(O772,Y772),M772,M772*(1-'Расчет ПРЕДЗАКАЗ'!$D$10))</f>
        <v>0</v>
      </c>
      <c r="V772" s="106">
        <f t="shared" si="326"/>
        <v>0</v>
      </c>
      <c r="W772" s="106" t="e">
        <f>IF(EXACT(O772,Y772),M772,M772*(1-#REF!))</f>
        <v>#REF!</v>
      </c>
      <c r="X772" s="106" t="e">
        <f t="shared" si="327"/>
        <v>#REF!</v>
      </c>
      <c r="Y772" s="107" t="s">
        <v>72</v>
      </c>
      <c r="Z772" s="103">
        <f t="shared" si="323"/>
        <v>0</v>
      </c>
      <c r="AA772" s="103">
        <f t="shared" si="324"/>
        <v>0</v>
      </c>
      <c r="AB772" s="128" t="str">
        <f t="shared" si="328"/>
        <v/>
      </c>
      <c r="AC772" s="128" t="e">
        <f t="shared" si="329"/>
        <v>#REF!</v>
      </c>
    </row>
    <row r="773" spans="1:29" ht="50.1" customHeight="1">
      <c r="A773" s="169"/>
      <c r="B773" s="169"/>
      <c r="C773" s="172"/>
      <c r="D773" s="172"/>
      <c r="E773" s="131"/>
      <c r="F773" s="175"/>
      <c r="G773" s="178"/>
      <c r="H773" s="189"/>
      <c r="I773" s="163"/>
      <c r="J773" s="166"/>
      <c r="K773" s="62"/>
      <c r="L773" s="63"/>
      <c r="M773" s="63"/>
      <c r="N773" s="121"/>
      <c r="O773" s="127"/>
      <c r="P773" s="100"/>
      <c r="Q773" s="63">
        <f t="shared" si="325"/>
        <v>0</v>
      </c>
      <c r="R773" s="65"/>
      <c r="S773" s="67"/>
      <c r="T773" s="40"/>
      <c r="U773" s="106">
        <f>IF(EXACT(O773,Y773),M773,M773*(1-'Расчет ПРЕДЗАКАЗ'!$D$10))</f>
        <v>0</v>
      </c>
      <c r="V773" s="106">
        <f t="shared" si="326"/>
        <v>0</v>
      </c>
      <c r="W773" s="106" t="e">
        <f>IF(EXACT(O773,Y773),M773,M773*(1-#REF!))</f>
        <v>#REF!</v>
      </c>
      <c r="X773" s="106" t="e">
        <f t="shared" si="327"/>
        <v>#REF!</v>
      </c>
      <c r="Y773" s="107" t="s">
        <v>72</v>
      </c>
      <c r="Z773" s="103">
        <f t="shared" si="323"/>
        <v>0</v>
      </c>
      <c r="AA773" s="103">
        <f t="shared" si="324"/>
        <v>0</v>
      </c>
      <c r="AB773" s="128" t="str">
        <f t="shared" si="328"/>
        <v/>
      </c>
      <c r="AC773" s="128" t="e">
        <f t="shared" si="329"/>
        <v>#REF!</v>
      </c>
    </row>
    <row r="774" spans="1:29" ht="50.1" customHeight="1">
      <c r="A774" s="170"/>
      <c r="B774" s="170"/>
      <c r="C774" s="173"/>
      <c r="D774" s="173"/>
      <c r="E774" s="132"/>
      <c r="F774" s="176"/>
      <c r="G774" s="179"/>
      <c r="H774" s="190"/>
      <c r="I774" s="164"/>
      <c r="J774" s="167"/>
      <c r="K774" s="62"/>
      <c r="L774" s="63"/>
      <c r="M774" s="63"/>
      <c r="N774" s="121"/>
      <c r="O774" s="127"/>
      <c r="P774" s="100"/>
      <c r="Q774" s="63">
        <f t="shared" si="325"/>
        <v>0</v>
      </c>
      <c r="R774" s="65"/>
      <c r="S774" s="64"/>
      <c r="T774" s="40"/>
      <c r="U774" s="106">
        <f>IF(EXACT(O774,Y774),M774,M774*(1-'Расчет ПРЕДЗАКАЗ'!$D$10))</f>
        <v>0</v>
      </c>
      <c r="V774" s="106">
        <f t="shared" si="326"/>
        <v>0</v>
      </c>
      <c r="W774" s="106" t="e">
        <f>IF(EXACT(O774,Y774),M774,M774*(1-#REF!))</f>
        <v>#REF!</v>
      </c>
      <c r="X774" s="106" t="e">
        <f t="shared" si="327"/>
        <v>#REF!</v>
      </c>
      <c r="Y774" s="107" t="s">
        <v>72</v>
      </c>
      <c r="Z774" s="103">
        <f t="shared" si="323"/>
        <v>0</v>
      </c>
      <c r="AA774" s="103">
        <f t="shared" si="324"/>
        <v>0</v>
      </c>
      <c r="AB774" s="128" t="str">
        <f t="shared" si="328"/>
        <v/>
      </c>
      <c r="AC774" s="128" t="e">
        <f t="shared" si="329"/>
        <v>#REF!</v>
      </c>
    </row>
    <row r="775" spans="1:29" ht="11.25" customHeight="1" thickBot="1"/>
    <row r="776" spans="1:29" ht="50.1" customHeight="1">
      <c r="A776" s="168">
        <v>100</v>
      </c>
      <c r="B776" s="168" t="s">
        <v>1020</v>
      </c>
      <c r="C776" s="171" t="s">
        <v>1021</v>
      </c>
      <c r="D776" s="171" t="s">
        <v>77</v>
      </c>
      <c r="E776" s="131"/>
      <c r="F776" s="193" t="s">
        <v>1016</v>
      </c>
      <c r="G776" s="177" t="s">
        <v>659</v>
      </c>
      <c r="H776" s="162" t="s">
        <v>1022</v>
      </c>
      <c r="I776" s="194" t="s">
        <v>1023</v>
      </c>
      <c r="J776" s="165" t="s">
        <v>19</v>
      </c>
      <c r="K776" s="62" t="s">
        <v>116</v>
      </c>
      <c r="L776" s="63">
        <v>2010</v>
      </c>
      <c r="M776" s="63">
        <v>1258</v>
      </c>
      <c r="N776" s="142" t="s">
        <v>1024</v>
      </c>
      <c r="O776" s="127"/>
      <c r="P776" s="100"/>
      <c r="Q776" s="63">
        <f>P776*M776</f>
        <v>0</v>
      </c>
      <c r="R776" s="64"/>
      <c r="S776" s="67">
        <v>48</v>
      </c>
      <c r="T776" s="46"/>
      <c r="U776" s="106">
        <f>IF(EXACT(O776,Y776),M776,M776*(1-'Расчет ПРЕДЗАКАЗ'!$D$10))</f>
        <v>1232.8399999999999</v>
      </c>
      <c r="V776" s="106">
        <f>P776*U776</f>
        <v>0</v>
      </c>
      <c r="W776" s="106" t="e">
        <f>IF(EXACT(O776,Y776),M776,M776*(1-#REF!))</f>
        <v>#REF!</v>
      </c>
      <c r="X776" s="106" t="e">
        <f>P776*W776</f>
        <v>#REF!</v>
      </c>
      <c r="Y776" s="107" t="s">
        <v>72</v>
      </c>
      <c r="Z776" s="103">
        <f t="shared" ref="Z776:Z790" si="330">IF(EXACT(O776,Y776),Q776,0)</f>
        <v>0</v>
      </c>
      <c r="AA776" s="103">
        <f t="shared" ref="AA776:AA790" si="331">IF(Z776=0,Q776,0)</f>
        <v>0</v>
      </c>
      <c r="AB776" s="128">
        <f>IF(U776=0,"",L776/U776-1)</f>
        <v>0.63038188248272298</v>
      </c>
      <c r="AC776" s="128" t="e">
        <f>IF(W776=0,"",L776/W776-1)</f>
        <v>#REF!</v>
      </c>
    </row>
    <row r="777" spans="1:29" ht="50.1" customHeight="1">
      <c r="A777" s="169"/>
      <c r="B777" s="169"/>
      <c r="C777" s="172"/>
      <c r="D777" s="172"/>
      <c r="E777" s="131"/>
      <c r="F777" s="175"/>
      <c r="G777" s="178"/>
      <c r="H777" s="189"/>
      <c r="I777" s="163"/>
      <c r="J777" s="166"/>
      <c r="K777" s="62"/>
      <c r="L777" s="63"/>
      <c r="M777" s="63"/>
      <c r="N777" s="142"/>
      <c r="O777" s="127"/>
      <c r="P777" s="100"/>
      <c r="Q777" s="63">
        <f t="shared" ref="Q777:Q790" si="332">P777*M777</f>
        <v>0</v>
      </c>
      <c r="R777" s="64"/>
      <c r="S777" s="67"/>
      <c r="T777" s="46"/>
      <c r="U777" s="106">
        <f>IF(EXACT(O777,Y777),M777,M777*(1-'Расчет ПРЕДЗАКАЗ'!$D$10))</f>
        <v>0</v>
      </c>
      <c r="V777" s="106">
        <f t="shared" ref="V777:V790" si="333">P777*U777</f>
        <v>0</v>
      </c>
      <c r="W777" s="106" t="e">
        <f>IF(EXACT(O777,Y777),M777,M777*(1-#REF!))</f>
        <v>#REF!</v>
      </c>
      <c r="X777" s="106" t="e">
        <f t="shared" ref="X777:X790" si="334">P777*W777</f>
        <v>#REF!</v>
      </c>
      <c r="Y777" s="107" t="s">
        <v>72</v>
      </c>
      <c r="Z777" s="103">
        <f t="shared" si="330"/>
        <v>0</v>
      </c>
      <c r="AA777" s="103">
        <f t="shared" si="331"/>
        <v>0</v>
      </c>
      <c r="AB777" s="128" t="str">
        <f t="shared" ref="AB777:AB790" si="335">IF(U777=0,"",L777/U777-1)</f>
        <v/>
      </c>
      <c r="AC777" s="128" t="e">
        <f t="shared" ref="AC777:AC790" si="336">IF(W777=0,"",L777/W777-1)</f>
        <v>#REF!</v>
      </c>
    </row>
    <row r="778" spans="1:29" ht="50.1" customHeight="1">
      <c r="A778" s="169"/>
      <c r="B778" s="169"/>
      <c r="C778" s="172"/>
      <c r="D778" s="172"/>
      <c r="E778" s="131"/>
      <c r="F778" s="175"/>
      <c r="G778" s="178"/>
      <c r="H778" s="189"/>
      <c r="I778" s="163"/>
      <c r="J778" s="166"/>
      <c r="K778" s="62"/>
      <c r="L778" s="63"/>
      <c r="M778" s="63"/>
      <c r="N778" s="142"/>
      <c r="O778" s="127"/>
      <c r="P778" s="100"/>
      <c r="Q778" s="63">
        <f t="shared" si="332"/>
        <v>0</v>
      </c>
      <c r="R778" s="64"/>
      <c r="S778" s="67"/>
      <c r="T778" s="46"/>
      <c r="U778" s="106">
        <f>IF(EXACT(O778,Y778),M778,M778*(1-'Расчет ПРЕДЗАКАЗ'!$D$10))</f>
        <v>0</v>
      </c>
      <c r="V778" s="106">
        <f t="shared" si="333"/>
        <v>0</v>
      </c>
      <c r="W778" s="106" t="e">
        <f>IF(EXACT(O778,Y778),M778,M778*(1-#REF!))</f>
        <v>#REF!</v>
      </c>
      <c r="X778" s="106" t="e">
        <f t="shared" si="334"/>
        <v>#REF!</v>
      </c>
      <c r="Y778" s="107" t="s">
        <v>72</v>
      </c>
      <c r="Z778" s="103">
        <f t="shared" si="330"/>
        <v>0</v>
      </c>
      <c r="AA778" s="103">
        <f t="shared" si="331"/>
        <v>0</v>
      </c>
      <c r="AB778" s="128" t="str">
        <f t="shared" si="335"/>
        <v/>
      </c>
      <c r="AC778" s="128" t="e">
        <f t="shared" si="336"/>
        <v>#REF!</v>
      </c>
    </row>
    <row r="779" spans="1:29" ht="50.1" customHeight="1">
      <c r="A779" s="169"/>
      <c r="B779" s="169"/>
      <c r="C779" s="172"/>
      <c r="D779" s="172"/>
      <c r="E779" s="131"/>
      <c r="F779" s="175"/>
      <c r="G779" s="178"/>
      <c r="H779" s="189"/>
      <c r="I779" s="163"/>
      <c r="J779" s="166"/>
      <c r="K779" s="62"/>
      <c r="L779" s="63"/>
      <c r="M779" s="63"/>
      <c r="N779" s="142"/>
      <c r="O779" s="127"/>
      <c r="P779" s="100"/>
      <c r="Q779" s="63">
        <f t="shared" si="332"/>
        <v>0</v>
      </c>
      <c r="R779" s="64"/>
      <c r="S779" s="67"/>
      <c r="T779" s="46"/>
      <c r="U779" s="106">
        <f>IF(EXACT(O779,Y779),M779,M779*(1-'Расчет ПРЕДЗАКАЗ'!$D$10))</f>
        <v>0</v>
      </c>
      <c r="V779" s="106">
        <f t="shared" si="333"/>
        <v>0</v>
      </c>
      <c r="W779" s="106" t="e">
        <f>IF(EXACT(O779,Y779),M779,M779*(1-#REF!))</f>
        <v>#REF!</v>
      </c>
      <c r="X779" s="106" t="e">
        <f t="shared" si="334"/>
        <v>#REF!</v>
      </c>
      <c r="Y779" s="107" t="s">
        <v>72</v>
      </c>
      <c r="Z779" s="103">
        <f t="shared" si="330"/>
        <v>0</v>
      </c>
      <c r="AA779" s="103">
        <f t="shared" si="331"/>
        <v>0</v>
      </c>
      <c r="AB779" s="128" t="str">
        <f t="shared" si="335"/>
        <v/>
      </c>
      <c r="AC779" s="128" t="e">
        <f t="shared" si="336"/>
        <v>#REF!</v>
      </c>
    </row>
    <row r="780" spans="1:29" ht="50.1" customHeight="1">
      <c r="A780" s="169"/>
      <c r="B780" s="169"/>
      <c r="C780" s="172"/>
      <c r="D780" s="172"/>
      <c r="E780" s="131"/>
      <c r="F780" s="175"/>
      <c r="G780" s="178"/>
      <c r="H780" s="189"/>
      <c r="I780" s="163"/>
      <c r="J780" s="166"/>
      <c r="K780" s="62"/>
      <c r="L780" s="63"/>
      <c r="M780" s="63"/>
      <c r="N780" s="142"/>
      <c r="O780" s="127"/>
      <c r="P780" s="100"/>
      <c r="Q780" s="63">
        <f t="shared" si="332"/>
        <v>0</v>
      </c>
      <c r="R780" s="64"/>
      <c r="S780" s="67"/>
      <c r="T780" s="46"/>
      <c r="U780" s="106">
        <f>IF(EXACT(O780,Y780),M780,M780*(1-'Расчет ПРЕДЗАКАЗ'!$D$10))</f>
        <v>0</v>
      </c>
      <c r="V780" s="106">
        <f t="shared" si="333"/>
        <v>0</v>
      </c>
      <c r="W780" s="106" t="e">
        <f>IF(EXACT(O780,Y780),M780,M780*(1-#REF!))</f>
        <v>#REF!</v>
      </c>
      <c r="X780" s="106" t="e">
        <f t="shared" si="334"/>
        <v>#REF!</v>
      </c>
      <c r="Y780" s="107" t="s">
        <v>72</v>
      </c>
      <c r="Z780" s="103">
        <f t="shared" si="330"/>
        <v>0</v>
      </c>
      <c r="AA780" s="103">
        <f t="shared" si="331"/>
        <v>0</v>
      </c>
      <c r="AB780" s="128" t="str">
        <f t="shared" si="335"/>
        <v/>
      </c>
      <c r="AC780" s="128" t="e">
        <f t="shared" si="336"/>
        <v>#REF!</v>
      </c>
    </row>
    <row r="781" spans="1:29" ht="50.1" customHeight="1">
      <c r="A781" s="169"/>
      <c r="B781" s="169"/>
      <c r="C781" s="172"/>
      <c r="D781" s="172"/>
      <c r="E781" s="131"/>
      <c r="F781" s="175"/>
      <c r="G781" s="178"/>
      <c r="H781" s="189"/>
      <c r="I781" s="163"/>
      <c r="J781" s="166"/>
      <c r="K781" s="62"/>
      <c r="L781" s="63"/>
      <c r="M781" s="63"/>
      <c r="N781" s="142"/>
      <c r="O781" s="127"/>
      <c r="P781" s="100"/>
      <c r="Q781" s="63">
        <f t="shared" si="332"/>
        <v>0</v>
      </c>
      <c r="R781" s="64"/>
      <c r="S781" s="67"/>
      <c r="T781" s="46"/>
      <c r="U781" s="106">
        <f>IF(EXACT(O781,Y781),M781,M781*(1-'Расчет ПРЕДЗАКАЗ'!$D$10))</f>
        <v>0</v>
      </c>
      <c r="V781" s="106">
        <f t="shared" si="333"/>
        <v>0</v>
      </c>
      <c r="W781" s="106" t="e">
        <f>IF(EXACT(O781,Y781),M781,M781*(1-#REF!))</f>
        <v>#REF!</v>
      </c>
      <c r="X781" s="106" t="e">
        <f t="shared" si="334"/>
        <v>#REF!</v>
      </c>
      <c r="Y781" s="107" t="s">
        <v>72</v>
      </c>
      <c r="Z781" s="103">
        <f t="shared" si="330"/>
        <v>0</v>
      </c>
      <c r="AA781" s="103">
        <f t="shared" si="331"/>
        <v>0</v>
      </c>
      <c r="AB781" s="128" t="str">
        <f t="shared" si="335"/>
        <v/>
      </c>
      <c r="AC781" s="128" t="e">
        <f t="shared" si="336"/>
        <v>#REF!</v>
      </c>
    </row>
    <row r="782" spans="1:29" ht="50.1" customHeight="1">
      <c r="A782" s="169"/>
      <c r="B782" s="169"/>
      <c r="C782" s="172"/>
      <c r="D782" s="172"/>
      <c r="E782" s="131"/>
      <c r="F782" s="175"/>
      <c r="G782" s="178"/>
      <c r="H782" s="189"/>
      <c r="I782" s="163"/>
      <c r="J782" s="166"/>
      <c r="K782" s="62"/>
      <c r="L782" s="63"/>
      <c r="M782" s="63"/>
      <c r="N782" s="142"/>
      <c r="O782" s="127"/>
      <c r="P782" s="100"/>
      <c r="Q782" s="63">
        <f t="shared" si="332"/>
        <v>0</v>
      </c>
      <c r="R782" s="64"/>
      <c r="S782" s="67"/>
      <c r="T782" s="46"/>
      <c r="U782" s="106">
        <f>IF(EXACT(O782,Y782),M782,M782*(1-'Расчет ПРЕДЗАКАЗ'!$D$10))</f>
        <v>0</v>
      </c>
      <c r="V782" s="106">
        <f t="shared" si="333"/>
        <v>0</v>
      </c>
      <c r="W782" s="106" t="e">
        <f>IF(EXACT(O782,Y782),M782,M782*(1-#REF!))</f>
        <v>#REF!</v>
      </c>
      <c r="X782" s="106" t="e">
        <f t="shared" si="334"/>
        <v>#REF!</v>
      </c>
      <c r="Y782" s="107" t="s">
        <v>72</v>
      </c>
      <c r="Z782" s="103">
        <f t="shared" si="330"/>
        <v>0</v>
      </c>
      <c r="AA782" s="103">
        <f t="shared" si="331"/>
        <v>0</v>
      </c>
      <c r="AB782" s="128" t="str">
        <f t="shared" si="335"/>
        <v/>
      </c>
      <c r="AC782" s="128" t="e">
        <f t="shared" si="336"/>
        <v>#REF!</v>
      </c>
    </row>
    <row r="783" spans="1:29" ht="50.1" customHeight="1">
      <c r="A783" s="169"/>
      <c r="B783" s="169"/>
      <c r="C783" s="172"/>
      <c r="D783" s="172"/>
      <c r="E783" s="131"/>
      <c r="F783" s="175"/>
      <c r="G783" s="178"/>
      <c r="H783" s="189"/>
      <c r="I783" s="163"/>
      <c r="J783" s="166"/>
      <c r="K783" s="62"/>
      <c r="L783" s="63"/>
      <c r="M783" s="63"/>
      <c r="N783" s="142"/>
      <c r="O783" s="127"/>
      <c r="P783" s="100"/>
      <c r="Q783" s="63">
        <f t="shared" si="332"/>
        <v>0</v>
      </c>
      <c r="R783" s="64"/>
      <c r="S783" s="67"/>
      <c r="T783" s="46"/>
      <c r="U783" s="106">
        <f>IF(EXACT(O783,Y783),M783,M783*(1-'Расчет ПРЕДЗАКАЗ'!$D$10))</f>
        <v>0</v>
      </c>
      <c r="V783" s="106">
        <f t="shared" si="333"/>
        <v>0</v>
      </c>
      <c r="W783" s="106" t="e">
        <f>IF(EXACT(O783,Y783),M783,M783*(1-#REF!))</f>
        <v>#REF!</v>
      </c>
      <c r="X783" s="106" t="e">
        <f t="shared" si="334"/>
        <v>#REF!</v>
      </c>
      <c r="Y783" s="107" t="s">
        <v>72</v>
      </c>
      <c r="Z783" s="103">
        <f t="shared" si="330"/>
        <v>0</v>
      </c>
      <c r="AA783" s="103">
        <f t="shared" si="331"/>
        <v>0</v>
      </c>
      <c r="AB783" s="128" t="str">
        <f t="shared" si="335"/>
        <v/>
      </c>
      <c r="AC783" s="128" t="e">
        <f t="shared" si="336"/>
        <v>#REF!</v>
      </c>
    </row>
    <row r="784" spans="1:29" ht="50.1" customHeight="1">
      <c r="A784" s="169"/>
      <c r="B784" s="169"/>
      <c r="C784" s="172"/>
      <c r="D784" s="172"/>
      <c r="E784" s="131"/>
      <c r="F784" s="175"/>
      <c r="G784" s="178"/>
      <c r="H784" s="189"/>
      <c r="I784" s="163"/>
      <c r="J784" s="166"/>
      <c r="K784" s="62"/>
      <c r="L784" s="63"/>
      <c r="M784" s="63"/>
      <c r="N784" s="142"/>
      <c r="O784" s="127"/>
      <c r="P784" s="100"/>
      <c r="Q784" s="63">
        <f t="shared" si="332"/>
        <v>0</v>
      </c>
      <c r="R784" s="64"/>
      <c r="S784" s="67"/>
      <c r="T784" s="46"/>
      <c r="U784" s="106">
        <f>IF(EXACT(O784,Y784),M784,M784*(1-'Расчет ПРЕДЗАКАЗ'!$D$10))</f>
        <v>0</v>
      </c>
      <c r="V784" s="106">
        <f t="shared" si="333"/>
        <v>0</v>
      </c>
      <c r="W784" s="106" t="e">
        <f>IF(EXACT(O784,Y784),M784,M784*(1-#REF!))</f>
        <v>#REF!</v>
      </c>
      <c r="X784" s="106" t="e">
        <f t="shared" si="334"/>
        <v>#REF!</v>
      </c>
      <c r="Y784" s="107" t="s">
        <v>72</v>
      </c>
      <c r="Z784" s="103">
        <f t="shared" si="330"/>
        <v>0</v>
      </c>
      <c r="AA784" s="103">
        <f t="shared" si="331"/>
        <v>0</v>
      </c>
      <c r="AB784" s="128" t="str">
        <f t="shared" si="335"/>
        <v/>
      </c>
      <c r="AC784" s="128" t="e">
        <f t="shared" si="336"/>
        <v>#REF!</v>
      </c>
    </row>
    <row r="785" spans="1:29" ht="50.1" customHeight="1">
      <c r="A785" s="169"/>
      <c r="B785" s="169"/>
      <c r="C785" s="172"/>
      <c r="D785" s="172"/>
      <c r="E785" s="131"/>
      <c r="F785" s="175"/>
      <c r="G785" s="178"/>
      <c r="H785" s="189"/>
      <c r="I785" s="163"/>
      <c r="J785" s="166"/>
      <c r="K785" s="62"/>
      <c r="L785" s="63"/>
      <c r="M785" s="63"/>
      <c r="N785" s="121"/>
      <c r="O785" s="127"/>
      <c r="P785" s="100"/>
      <c r="Q785" s="63">
        <f t="shared" si="332"/>
        <v>0</v>
      </c>
      <c r="R785" s="65"/>
      <c r="S785" s="67"/>
      <c r="T785" s="40"/>
      <c r="U785" s="106">
        <f>IF(EXACT(O785,Y785),M785,M785*(1-'Расчет ПРЕДЗАКАЗ'!$D$10))</f>
        <v>0</v>
      </c>
      <c r="V785" s="106">
        <f t="shared" si="333"/>
        <v>0</v>
      </c>
      <c r="W785" s="106" t="e">
        <f>IF(EXACT(O785,Y785),M785,M785*(1-#REF!))</f>
        <v>#REF!</v>
      </c>
      <c r="X785" s="106" t="e">
        <f t="shared" si="334"/>
        <v>#REF!</v>
      </c>
      <c r="Y785" s="107" t="s">
        <v>72</v>
      </c>
      <c r="Z785" s="103">
        <f t="shared" si="330"/>
        <v>0</v>
      </c>
      <c r="AA785" s="103">
        <f t="shared" si="331"/>
        <v>0</v>
      </c>
      <c r="AB785" s="128" t="str">
        <f t="shared" si="335"/>
        <v/>
      </c>
      <c r="AC785" s="128" t="e">
        <f t="shared" si="336"/>
        <v>#REF!</v>
      </c>
    </row>
    <row r="786" spans="1:29" ht="50.1" customHeight="1">
      <c r="A786" s="169"/>
      <c r="B786" s="169"/>
      <c r="C786" s="172"/>
      <c r="D786" s="172"/>
      <c r="E786" s="131"/>
      <c r="F786" s="175"/>
      <c r="G786" s="178"/>
      <c r="H786" s="189"/>
      <c r="I786" s="163"/>
      <c r="J786" s="166"/>
      <c r="K786" s="62"/>
      <c r="L786" s="63"/>
      <c r="M786" s="63"/>
      <c r="N786" s="121"/>
      <c r="O786" s="127"/>
      <c r="P786" s="100"/>
      <c r="Q786" s="63">
        <f t="shared" si="332"/>
        <v>0</v>
      </c>
      <c r="R786" s="65"/>
      <c r="S786" s="67"/>
      <c r="T786" s="40"/>
      <c r="U786" s="106">
        <f>IF(EXACT(O786,Y786),M786,M786*(1-'Расчет ПРЕДЗАКАЗ'!$D$10))</f>
        <v>0</v>
      </c>
      <c r="V786" s="106">
        <f t="shared" si="333"/>
        <v>0</v>
      </c>
      <c r="W786" s="106" t="e">
        <f>IF(EXACT(O786,Y786),M786,M786*(1-#REF!))</f>
        <v>#REF!</v>
      </c>
      <c r="X786" s="106" t="e">
        <f t="shared" si="334"/>
        <v>#REF!</v>
      </c>
      <c r="Y786" s="107" t="s">
        <v>72</v>
      </c>
      <c r="Z786" s="103">
        <f t="shared" si="330"/>
        <v>0</v>
      </c>
      <c r="AA786" s="103">
        <f t="shared" si="331"/>
        <v>0</v>
      </c>
      <c r="AB786" s="128" t="str">
        <f t="shared" si="335"/>
        <v/>
      </c>
      <c r="AC786" s="128" t="e">
        <f t="shared" si="336"/>
        <v>#REF!</v>
      </c>
    </row>
    <row r="787" spans="1:29" ht="50.1" customHeight="1">
      <c r="A787" s="169"/>
      <c r="B787" s="169"/>
      <c r="C787" s="172"/>
      <c r="D787" s="172"/>
      <c r="E787" s="131"/>
      <c r="F787" s="175"/>
      <c r="G787" s="178"/>
      <c r="H787" s="189"/>
      <c r="I787" s="163"/>
      <c r="J787" s="166"/>
      <c r="K787" s="62"/>
      <c r="L787" s="63"/>
      <c r="M787" s="63"/>
      <c r="N787" s="121"/>
      <c r="O787" s="127"/>
      <c r="P787" s="100"/>
      <c r="Q787" s="63">
        <f t="shared" si="332"/>
        <v>0</v>
      </c>
      <c r="R787" s="65"/>
      <c r="S787" s="67"/>
      <c r="T787" s="40"/>
      <c r="U787" s="106">
        <f>IF(EXACT(O787,Y787),M787,M787*(1-'Расчет ПРЕДЗАКАЗ'!$D$10))</f>
        <v>0</v>
      </c>
      <c r="V787" s="106">
        <f t="shared" si="333"/>
        <v>0</v>
      </c>
      <c r="W787" s="106" t="e">
        <f>IF(EXACT(O787,Y787),M787,M787*(1-#REF!))</f>
        <v>#REF!</v>
      </c>
      <c r="X787" s="106" t="e">
        <f t="shared" si="334"/>
        <v>#REF!</v>
      </c>
      <c r="Y787" s="107" t="s">
        <v>72</v>
      </c>
      <c r="Z787" s="103">
        <f t="shared" si="330"/>
        <v>0</v>
      </c>
      <c r="AA787" s="103">
        <f t="shared" si="331"/>
        <v>0</v>
      </c>
      <c r="AB787" s="128" t="str">
        <f t="shared" si="335"/>
        <v/>
      </c>
      <c r="AC787" s="128" t="e">
        <f t="shared" si="336"/>
        <v>#REF!</v>
      </c>
    </row>
    <row r="788" spans="1:29" ht="50.1" customHeight="1">
      <c r="A788" s="169"/>
      <c r="B788" s="169"/>
      <c r="C788" s="172"/>
      <c r="D788" s="172"/>
      <c r="E788" s="131"/>
      <c r="F788" s="175"/>
      <c r="G788" s="178"/>
      <c r="H788" s="189"/>
      <c r="I788" s="163"/>
      <c r="J788" s="166"/>
      <c r="K788" s="62"/>
      <c r="L788" s="63"/>
      <c r="M788" s="63"/>
      <c r="N788" s="121"/>
      <c r="O788" s="127"/>
      <c r="P788" s="100"/>
      <c r="Q788" s="63">
        <f t="shared" si="332"/>
        <v>0</v>
      </c>
      <c r="R788" s="65"/>
      <c r="S788" s="67"/>
      <c r="T788" s="40"/>
      <c r="U788" s="106">
        <f>IF(EXACT(O788,Y788),M788,M788*(1-'Расчет ПРЕДЗАКАЗ'!$D$10))</f>
        <v>0</v>
      </c>
      <c r="V788" s="106">
        <f t="shared" si="333"/>
        <v>0</v>
      </c>
      <c r="W788" s="106" t="e">
        <f>IF(EXACT(O788,Y788),M788,M788*(1-#REF!))</f>
        <v>#REF!</v>
      </c>
      <c r="X788" s="106" t="e">
        <f t="shared" si="334"/>
        <v>#REF!</v>
      </c>
      <c r="Y788" s="107" t="s">
        <v>72</v>
      </c>
      <c r="Z788" s="103">
        <f t="shared" si="330"/>
        <v>0</v>
      </c>
      <c r="AA788" s="103">
        <f t="shared" si="331"/>
        <v>0</v>
      </c>
      <c r="AB788" s="128" t="str">
        <f t="shared" si="335"/>
        <v/>
      </c>
      <c r="AC788" s="128" t="e">
        <f t="shared" si="336"/>
        <v>#REF!</v>
      </c>
    </row>
    <row r="789" spans="1:29" ht="50.1" customHeight="1">
      <c r="A789" s="169"/>
      <c r="B789" s="169"/>
      <c r="C789" s="172"/>
      <c r="D789" s="172"/>
      <c r="E789" s="131"/>
      <c r="F789" s="175"/>
      <c r="G789" s="178"/>
      <c r="H789" s="189"/>
      <c r="I789" s="163"/>
      <c r="J789" s="166"/>
      <c r="K789" s="62"/>
      <c r="L789" s="63"/>
      <c r="M789" s="63"/>
      <c r="N789" s="121"/>
      <c r="O789" s="127"/>
      <c r="P789" s="100"/>
      <c r="Q789" s="63">
        <f t="shared" si="332"/>
        <v>0</v>
      </c>
      <c r="R789" s="65"/>
      <c r="S789" s="67"/>
      <c r="T789" s="40"/>
      <c r="U789" s="106">
        <f>IF(EXACT(O789,Y789),M789,M789*(1-'Расчет ПРЕДЗАКАЗ'!$D$10))</f>
        <v>0</v>
      </c>
      <c r="V789" s="106">
        <f t="shared" si="333"/>
        <v>0</v>
      </c>
      <c r="W789" s="106" t="e">
        <f>IF(EXACT(O789,Y789),M789,M789*(1-#REF!))</f>
        <v>#REF!</v>
      </c>
      <c r="X789" s="106" t="e">
        <f t="shared" si="334"/>
        <v>#REF!</v>
      </c>
      <c r="Y789" s="107" t="s">
        <v>72</v>
      </c>
      <c r="Z789" s="103">
        <f t="shared" si="330"/>
        <v>0</v>
      </c>
      <c r="AA789" s="103">
        <f t="shared" si="331"/>
        <v>0</v>
      </c>
      <c r="AB789" s="128" t="str">
        <f t="shared" si="335"/>
        <v/>
      </c>
      <c r="AC789" s="128" t="e">
        <f t="shared" si="336"/>
        <v>#REF!</v>
      </c>
    </row>
    <row r="790" spans="1:29" ht="50.1" customHeight="1">
      <c r="A790" s="170"/>
      <c r="B790" s="170"/>
      <c r="C790" s="173"/>
      <c r="D790" s="173"/>
      <c r="E790" s="132"/>
      <c r="F790" s="176"/>
      <c r="G790" s="179"/>
      <c r="H790" s="190"/>
      <c r="I790" s="164"/>
      <c r="J790" s="167"/>
      <c r="K790" s="62"/>
      <c r="L790" s="63"/>
      <c r="M790" s="63"/>
      <c r="N790" s="121"/>
      <c r="O790" s="127"/>
      <c r="P790" s="100"/>
      <c r="Q790" s="63">
        <f t="shared" si="332"/>
        <v>0</v>
      </c>
      <c r="R790" s="65"/>
      <c r="S790" s="64"/>
      <c r="T790" s="40"/>
      <c r="U790" s="106">
        <f>IF(EXACT(O790,Y790),M790,M790*(1-'Расчет ПРЕДЗАКАЗ'!$D$10))</f>
        <v>0</v>
      </c>
      <c r="V790" s="106">
        <f t="shared" si="333"/>
        <v>0</v>
      </c>
      <c r="W790" s="106" t="e">
        <f>IF(EXACT(O790,Y790),M790,M790*(1-#REF!))</f>
        <v>#REF!</v>
      </c>
      <c r="X790" s="106" t="e">
        <f t="shared" si="334"/>
        <v>#REF!</v>
      </c>
      <c r="Y790" s="107" t="s">
        <v>72</v>
      </c>
      <c r="Z790" s="103">
        <f t="shared" si="330"/>
        <v>0</v>
      </c>
      <c r="AA790" s="103">
        <f t="shared" si="331"/>
        <v>0</v>
      </c>
      <c r="AB790" s="128" t="str">
        <f t="shared" si="335"/>
        <v/>
      </c>
      <c r="AC790" s="128" t="e">
        <f t="shared" si="336"/>
        <v>#REF!</v>
      </c>
    </row>
    <row r="791" spans="1:29" ht="11.25" customHeight="1" thickBot="1"/>
    <row r="792" spans="1:29" ht="50.1" customHeight="1">
      <c r="A792" s="168">
        <v>101</v>
      </c>
      <c r="B792" s="168" t="s">
        <v>1025</v>
      </c>
      <c r="C792" s="171" t="s">
        <v>1026</v>
      </c>
      <c r="D792" s="171" t="s">
        <v>77</v>
      </c>
      <c r="E792" s="131"/>
      <c r="F792" s="193" t="s">
        <v>1027</v>
      </c>
      <c r="G792" s="177" t="s">
        <v>121</v>
      </c>
      <c r="H792" s="162" t="s">
        <v>1028</v>
      </c>
      <c r="I792" s="194" t="s">
        <v>1029</v>
      </c>
      <c r="J792" s="165" t="s">
        <v>19</v>
      </c>
      <c r="K792" s="62" t="s">
        <v>116</v>
      </c>
      <c r="L792" s="63">
        <v>1620</v>
      </c>
      <c r="M792" s="63">
        <v>1013</v>
      </c>
      <c r="N792" s="142" t="s">
        <v>1030</v>
      </c>
      <c r="O792" s="127"/>
      <c r="P792" s="100"/>
      <c r="Q792" s="63">
        <f>P792*M792</f>
        <v>0</v>
      </c>
      <c r="R792" s="64"/>
      <c r="S792" s="67">
        <v>1530</v>
      </c>
      <c r="T792" s="46"/>
      <c r="U792" s="106">
        <f>IF(EXACT(O792,Y792),M792,M792*(1-'Расчет ПРЕДЗАКАЗ'!$D$10))</f>
        <v>992.74</v>
      </c>
      <c r="V792" s="106">
        <f>P792*U792</f>
        <v>0</v>
      </c>
      <c r="W792" s="106" t="e">
        <f>IF(EXACT(O792,Y792),M792,M792*(1-#REF!))</f>
        <v>#REF!</v>
      </c>
      <c r="X792" s="106" t="e">
        <f>P792*W792</f>
        <v>#REF!</v>
      </c>
      <c r="Y792" s="107" t="s">
        <v>72</v>
      </c>
      <c r="Z792" s="103">
        <f t="shared" ref="Z792:Z806" si="337">IF(EXACT(O792,Y792),Q792,0)</f>
        <v>0</v>
      </c>
      <c r="AA792" s="103">
        <f t="shared" ref="AA792:AA806" si="338">IF(Z792=0,Q792,0)</f>
        <v>0</v>
      </c>
      <c r="AB792" s="128">
        <f>IF(U792=0,"",L792/U792-1)</f>
        <v>0.63184721075004524</v>
      </c>
      <c r="AC792" s="128" t="e">
        <f>IF(W792=0,"",L792/W792-1)</f>
        <v>#REF!</v>
      </c>
    </row>
    <row r="793" spans="1:29" ht="50.1" customHeight="1">
      <c r="A793" s="169"/>
      <c r="B793" s="169"/>
      <c r="C793" s="172"/>
      <c r="D793" s="172"/>
      <c r="E793" s="131"/>
      <c r="F793" s="175"/>
      <c r="G793" s="178"/>
      <c r="H793" s="189"/>
      <c r="I793" s="163"/>
      <c r="J793" s="166"/>
      <c r="K793" s="62"/>
      <c r="L793" s="63"/>
      <c r="M793" s="63"/>
      <c r="N793" s="142"/>
      <c r="O793" s="127"/>
      <c r="P793" s="100"/>
      <c r="Q793" s="63">
        <f t="shared" ref="Q793:Q806" si="339">P793*M793</f>
        <v>0</v>
      </c>
      <c r="R793" s="64"/>
      <c r="S793" s="67"/>
      <c r="T793" s="46"/>
      <c r="U793" s="106">
        <f>IF(EXACT(O793,Y793),M793,M793*(1-'Расчет ПРЕДЗАКАЗ'!$D$10))</f>
        <v>0</v>
      </c>
      <c r="V793" s="106">
        <f t="shared" ref="V793:V806" si="340">P793*U793</f>
        <v>0</v>
      </c>
      <c r="W793" s="106" t="e">
        <f>IF(EXACT(O793,Y793),M793,M793*(1-#REF!))</f>
        <v>#REF!</v>
      </c>
      <c r="X793" s="106" t="e">
        <f t="shared" ref="X793:X806" si="341">P793*W793</f>
        <v>#REF!</v>
      </c>
      <c r="Y793" s="107" t="s">
        <v>72</v>
      </c>
      <c r="Z793" s="103">
        <f t="shared" si="337"/>
        <v>0</v>
      </c>
      <c r="AA793" s="103">
        <f t="shared" si="338"/>
        <v>0</v>
      </c>
      <c r="AB793" s="128" t="str">
        <f t="shared" ref="AB793:AB806" si="342">IF(U793=0,"",L793/U793-1)</f>
        <v/>
      </c>
      <c r="AC793" s="128" t="e">
        <f t="shared" ref="AC793:AC806" si="343">IF(W793=0,"",L793/W793-1)</f>
        <v>#REF!</v>
      </c>
    </row>
    <row r="794" spans="1:29" ht="50.1" customHeight="1">
      <c r="A794" s="169"/>
      <c r="B794" s="169"/>
      <c r="C794" s="172"/>
      <c r="D794" s="172"/>
      <c r="E794" s="131"/>
      <c r="F794" s="175"/>
      <c r="G794" s="178"/>
      <c r="H794" s="189"/>
      <c r="I794" s="163"/>
      <c r="J794" s="166"/>
      <c r="K794" s="62"/>
      <c r="L794" s="63"/>
      <c r="M794" s="63"/>
      <c r="N794" s="142"/>
      <c r="O794" s="127"/>
      <c r="P794" s="100"/>
      <c r="Q794" s="63">
        <f t="shared" si="339"/>
        <v>0</v>
      </c>
      <c r="R794" s="64"/>
      <c r="S794" s="67"/>
      <c r="T794" s="46"/>
      <c r="U794" s="106">
        <f>IF(EXACT(O794,Y794),M794,M794*(1-'Расчет ПРЕДЗАКАЗ'!$D$10))</f>
        <v>0</v>
      </c>
      <c r="V794" s="106">
        <f t="shared" si="340"/>
        <v>0</v>
      </c>
      <c r="W794" s="106" t="e">
        <f>IF(EXACT(O794,Y794),M794,M794*(1-#REF!))</f>
        <v>#REF!</v>
      </c>
      <c r="X794" s="106" t="e">
        <f t="shared" si="341"/>
        <v>#REF!</v>
      </c>
      <c r="Y794" s="107" t="s">
        <v>72</v>
      </c>
      <c r="Z794" s="103">
        <f t="shared" si="337"/>
        <v>0</v>
      </c>
      <c r="AA794" s="103">
        <f t="shared" si="338"/>
        <v>0</v>
      </c>
      <c r="AB794" s="128" t="str">
        <f t="shared" si="342"/>
        <v/>
      </c>
      <c r="AC794" s="128" t="e">
        <f t="shared" si="343"/>
        <v>#REF!</v>
      </c>
    </row>
    <row r="795" spans="1:29" ht="50.1" customHeight="1">
      <c r="A795" s="169"/>
      <c r="B795" s="169"/>
      <c r="C795" s="172"/>
      <c r="D795" s="172"/>
      <c r="E795" s="131"/>
      <c r="F795" s="175"/>
      <c r="G795" s="178"/>
      <c r="H795" s="189"/>
      <c r="I795" s="163"/>
      <c r="J795" s="166"/>
      <c r="K795" s="62"/>
      <c r="L795" s="63"/>
      <c r="M795" s="63"/>
      <c r="N795" s="142"/>
      <c r="O795" s="127"/>
      <c r="P795" s="100"/>
      <c r="Q795" s="63">
        <f t="shared" si="339"/>
        <v>0</v>
      </c>
      <c r="R795" s="64"/>
      <c r="S795" s="67"/>
      <c r="T795" s="46"/>
      <c r="U795" s="106">
        <f>IF(EXACT(O795,Y795),M795,M795*(1-'Расчет ПРЕДЗАКАЗ'!$D$10))</f>
        <v>0</v>
      </c>
      <c r="V795" s="106">
        <f t="shared" si="340"/>
        <v>0</v>
      </c>
      <c r="W795" s="106" t="e">
        <f>IF(EXACT(O795,Y795),M795,M795*(1-#REF!))</f>
        <v>#REF!</v>
      </c>
      <c r="X795" s="106" t="e">
        <f t="shared" si="341"/>
        <v>#REF!</v>
      </c>
      <c r="Y795" s="107" t="s">
        <v>72</v>
      </c>
      <c r="Z795" s="103">
        <f t="shared" si="337"/>
        <v>0</v>
      </c>
      <c r="AA795" s="103">
        <f t="shared" si="338"/>
        <v>0</v>
      </c>
      <c r="AB795" s="128" t="str">
        <f t="shared" si="342"/>
        <v/>
      </c>
      <c r="AC795" s="128" t="e">
        <f t="shared" si="343"/>
        <v>#REF!</v>
      </c>
    </row>
    <row r="796" spans="1:29" ht="50.1" customHeight="1">
      <c r="A796" s="169"/>
      <c r="B796" s="169"/>
      <c r="C796" s="172"/>
      <c r="D796" s="172"/>
      <c r="E796" s="131"/>
      <c r="F796" s="175"/>
      <c r="G796" s="178"/>
      <c r="H796" s="189"/>
      <c r="I796" s="163"/>
      <c r="J796" s="166"/>
      <c r="K796" s="62"/>
      <c r="L796" s="63"/>
      <c r="M796" s="63"/>
      <c r="N796" s="142"/>
      <c r="O796" s="127"/>
      <c r="P796" s="100"/>
      <c r="Q796" s="63">
        <f t="shared" si="339"/>
        <v>0</v>
      </c>
      <c r="R796" s="64"/>
      <c r="S796" s="67"/>
      <c r="T796" s="46"/>
      <c r="U796" s="106">
        <f>IF(EXACT(O796,Y796),M796,M796*(1-'Расчет ПРЕДЗАКАЗ'!$D$10))</f>
        <v>0</v>
      </c>
      <c r="V796" s="106">
        <f t="shared" si="340"/>
        <v>0</v>
      </c>
      <c r="W796" s="106" t="e">
        <f>IF(EXACT(O796,Y796),M796,M796*(1-#REF!))</f>
        <v>#REF!</v>
      </c>
      <c r="X796" s="106" t="e">
        <f t="shared" si="341"/>
        <v>#REF!</v>
      </c>
      <c r="Y796" s="107" t="s">
        <v>72</v>
      </c>
      <c r="Z796" s="103">
        <f t="shared" si="337"/>
        <v>0</v>
      </c>
      <c r="AA796" s="103">
        <f t="shared" si="338"/>
        <v>0</v>
      </c>
      <c r="AB796" s="128" t="str">
        <f t="shared" si="342"/>
        <v/>
      </c>
      <c r="AC796" s="128" t="e">
        <f t="shared" si="343"/>
        <v>#REF!</v>
      </c>
    </row>
    <row r="797" spans="1:29" ht="50.1" customHeight="1">
      <c r="A797" s="169"/>
      <c r="B797" s="169"/>
      <c r="C797" s="172"/>
      <c r="D797" s="172"/>
      <c r="E797" s="131"/>
      <c r="F797" s="175"/>
      <c r="G797" s="178"/>
      <c r="H797" s="189"/>
      <c r="I797" s="163"/>
      <c r="J797" s="166"/>
      <c r="K797" s="62"/>
      <c r="L797" s="63"/>
      <c r="M797" s="63"/>
      <c r="N797" s="142"/>
      <c r="O797" s="127"/>
      <c r="P797" s="100"/>
      <c r="Q797" s="63">
        <f t="shared" si="339"/>
        <v>0</v>
      </c>
      <c r="R797" s="64"/>
      <c r="S797" s="67"/>
      <c r="T797" s="46"/>
      <c r="U797" s="106">
        <f>IF(EXACT(O797,Y797),M797,M797*(1-'Расчет ПРЕДЗАКАЗ'!$D$10))</f>
        <v>0</v>
      </c>
      <c r="V797" s="106">
        <f t="shared" si="340"/>
        <v>0</v>
      </c>
      <c r="W797" s="106" t="e">
        <f>IF(EXACT(O797,Y797),M797,M797*(1-#REF!))</f>
        <v>#REF!</v>
      </c>
      <c r="X797" s="106" t="e">
        <f t="shared" si="341"/>
        <v>#REF!</v>
      </c>
      <c r="Y797" s="107" t="s">
        <v>72</v>
      </c>
      <c r="Z797" s="103">
        <f t="shared" si="337"/>
        <v>0</v>
      </c>
      <c r="AA797" s="103">
        <f t="shared" si="338"/>
        <v>0</v>
      </c>
      <c r="AB797" s="128" t="str">
        <f t="shared" si="342"/>
        <v/>
      </c>
      <c r="AC797" s="128" t="e">
        <f t="shared" si="343"/>
        <v>#REF!</v>
      </c>
    </row>
    <row r="798" spans="1:29" ht="50.1" customHeight="1">
      <c r="A798" s="169"/>
      <c r="B798" s="169"/>
      <c r="C798" s="172"/>
      <c r="D798" s="172"/>
      <c r="E798" s="131"/>
      <c r="F798" s="175"/>
      <c r="G798" s="178"/>
      <c r="H798" s="189"/>
      <c r="I798" s="163"/>
      <c r="J798" s="166"/>
      <c r="K798" s="62"/>
      <c r="L798" s="63"/>
      <c r="M798" s="63"/>
      <c r="N798" s="142"/>
      <c r="O798" s="127"/>
      <c r="P798" s="100"/>
      <c r="Q798" s="63">
        <f t="shared" si="339"/>
        <v>0</v>
      </c>
      <c r="R798" s="64"/>
      <c r="S798" s="67"/>
      <c r="T798" s="46"/>
      <c r="U798" s="106">
        <f>IF(EXACT(O798,Y798),M798,M798*(1-'Расчет ПРЕДЗАКАЗ'!$D$10))</f>
        <v>0</v>
      </c>
      <c r="V798" s="106">
        <f t="shared" si="340"/>
        <v>0</v>
      </c>
      <c r="W798" s="106" t="e">
        <f>IF(EXACT(O798,Y798),M798,M798*(1-#REF!))</f>
        <v>#REF!</v>
      </c>
      <c r="X798" s="106" t="e">
        <f t="shared" si="341"/>
        <v>#REF!</v>
      </c>
      <c r="Y798" s="107" t="s">
        <v>72</v>
      </c>
      <c r="Z798" s="103">
        <f t="shared" si="337"/>
        <v>0</v>
      </c>
      <c r="AA798" s="103">
        <f t="shared" si="338"/>
        <v>0</v>
      </c>
      <c r="AB798" s="128" t="str">
        <f t="shared" si="342"/>
        <v/>
      </c>
      <c r="AC798" s="128" t="e">
        <f t="shared" si="343"/>
        <v>#REF!</v>
      </c>
    </row>
    <row r="799" spans="1:29" ht="50.1" customHeight="1">
      <c r="A799" s="169"/>
      <c r="B799" s="169"/>
      <c r="C799" s="172"/>
      <c r="D799" s="172"/>
      <c r="E799" s="131"/>
      <c r="F799" s="175"/>
      <c r="G799" s="178"/>
      <c r="H799" s="189"/>
      <c r="I799" s="163"/>
      <c r="J799" s="166"/>
      <c r="K799" s="62"/>
      <c r="L799" s="63"/>
      <c r="M799" s="63"/>
      <c r="N799" s="142"/>
      <c r="O799" s="127"/>
      <c r="P799" s="100"/>
      <c r="Q799" s="63">
        <f t="shared" si="339"/>
        <v>0</v>
      </c>
      <c r="R799" s="64"/>
      <c r="S799" s="67"/>
      <c r="T799" s="46"/>
      <c r="U799" s="106">
        <f>IF(EXACT(O799,Y799),M799,M799*(1-'Расчет ПРЕДЗАКАЗ'!$D$10))</f>
        <v>0</v>
      </c>
      <c r="V799" s="106">
        <f t="shared" si="340"/>
        <v>0</v>
      </c>
      <c r="W799" s="106" t="e">
        <f>IF(EXACT(O799,Y799),M799,M799*(1-#REF!))</f>
        <v>#REF!</v>
      </c>
      <c r="X799" s="106" t="e">
        <f t="shared" si="341"/>
        <v>#REF!</v>
      </c>
      <c r="Y799" s="107" t="s">
        <v>72</v>
      </c>
      <c r="Z799" s="103">
        <f t="shared" si="337"/>
        <v>0</v>
      </c>
      <c r="AA799" s="103">
        <f t="shared" si="338"/>
        <v>0</v>
      </c>
      <c r="AB799" s="128" t="str">
        <f t="shared" si="342"/>
        <v/>
      </c>
      <c r="AC799" s="128" t="e">
        <f t="shared" si="343"/>
        <v>#REF!</v>
      </c>
    </row>
    <row r="800" spans="1:29" ht="50.1" customHeight="1">
      <c r="A800" s="169"/>
      <c r="B800" s="169"/>
      <c r="C800" s="172"/>
      <c r="D800" s="172"/>
      <c r="E800" s="131"/>
      <c r="F800" s="175"/>
      <c r="G800" s="178"/>
      <c r="H800" s="189"/>
      <c r="I800" s="163"/>
      <c r="J800" s="166"/>
      <c r="K800" s="62"/>
      <c r="L800" s="63"/>
      <c r="M800" s="63"/>
      <c r="N800" s="142"/>
      <c r="O800" s="127"/>
      <c r="P800" s="100"/>
      <c r="Q800" s="63">
        <f t="shared" si="339"/>
        <v>0</v>
      </c>
      <c r="R800" s="64"/>
      <c r="S800" s="67"/>
      <c r="T800" s="46"/>
      <c r="U800" s="106">
        <f>IF(EXACT(O800,Y800),M800,M800*(1-'Расчет ПРЕДЗАКАЗ'!$D$10))</f>
        <v>0</v>
      </c>
      <c r="V800" s="106">
        <f t="shared" si="340"/>
        <v>0</v>
      </c>
      <c r="W800" s="106" t="e">
        <f>IF(EXACT(O800,Y800),M800,M800*(1-#REF!))</f>
        <v>#REF!</v>
      </c>
      <c r="X800" s="106" t="e">
        <f t="shared" si="341"/>
        <v>#REF!</v>
      </c>
      <c r="Y800" s="107" t="s">
        <v>72</v>
      </c>
      <c r="Z800" s="103">
        <f t="shared" si="337"/>
        <v>0</v>
      </c>
      <c r="AA800" s="103">
        <f t="shared" si="338"/>
        <v>0</v>
      </c>
      <c r="AB800" s="128" t="str">
        <f t="shared" si="342"/>
        <v/>
      </c>
      <c r="AC800" s="128" t="e">
        <f t="shared" si="343"/>
        <v>#REF!</v>
      </c>
    </row>
    <row r="801" spans="1:29" ht="50.1" customHeight="1">
      <c r="A801" s="169"/>
      <c r="B801" s="169"/>
      <c r="C801" s="172"/>
      <c r="D801" s="172"/>
      <c r="E801" s="131"/>
      <c r="F801" s="175"/>
      <c r="G801" s="178"/>
      <c r="H801" s="189"/>
      <c r="I801" s="163"/>
      <c r="J801" s="166"/>
      <c r="K801" s="62"/>
      <c r="L801" s="63"/>
      <c r="M801" s="63"/>
      <c r="N801" s="121"/>
      <c r="O801" s="127"/>
      <c r="P801" s="100"/>
      <c r="Q801" s="63">
        <f t="shared" si="339"/>
        <v>0</v>
      </c>
      <c r="R801" s="65"/>
      <c r="S801" s="67"/>
      <c r="T801" s="40"/>
      <c r="U801" s="106">
        <f>IF(EXACT(O801,Y801),M801,M801*(1-'Расчет ПРЕДЗАКАЗ'!$D$10))</f>
        <v>0</v>
      </c>
      <c r="V801" s="106">
        <f t="shared" si="340"/>
        <v>0</v>
      </c>
      <c r="W801" s="106" t="e">
        <f>IF(EXACT(O801,Y801),M801,M801*(1-#REF!))</f>
        <v>#REF!</v>
      </c>
      <c r="X801" s="106" t="e">
        <f t="shared" si="341"/>
        <v>#REF!</v>
      </c>
      <c r="Y801" s="107" t="s">
        <v>72</v>
      </c>
      <c r="Z801" s="103">
        <f t="shared" si="337"/>
        <v>0</v>
      </c>
      <c r="AA801" s="103">
        <f t="shared" si="338"/>
        <v>0</v>
      </c>
      <c r="AB801" s="128" t="str">
        <f t="shared" si="342"/>
        <v/>
      </c>
      <c r="AC801" s="128" t="e">
        <f t="shared" si="343"/>
        <v>#REF!</v>
      </c>
    </row>
    <row r="802" spans="1:29" ht="50.1" customHeight="1">
      <c r="A802" s="169"/>
      <c r="B802" s="169"/>
      <c r="C802" s="172"/>
      <c r="D802" s="172"/>
      <c r="E802" s="131"/>
      <c r="F802" s="175"/>
      <c r="G802" s="178"/>
      <c r="H802" s="189"/>
      <c r="I802" s="163"/>
      <c r="J802" s="166"/>
      <c r="K802" s="62"/>
      <c r="L802" s="63"/>
      <c r="M802" s="63"/>
      <c r="N802" s="121"/>
      <c r="O802" s="127"/>
      <c r="P802" s="100"/>
      <c r="Q802" s="63">
        <f t="shared" si="339"/>
        <v>0</v>
      </c>
      <c r="R802" s="65"/>
      <c r="S802" s="67"/>
      <c r="T802" s="40"/>
      <c r="U802" s="106">
        <f>IF(EXACT(O802,Y802),M802,M802*(1-'Расчет ПРЕДЗАКАЗ'!$D$10))</f>
        <v>0</v>
      </c>
      <c r="V802" s="106">
        <f t="shared" si="340"/>
        <v>0</v>
      </c>
      <c r="W802" s="106" t="e">
        <f>IF(EXACT(O802,Y802),M802,M802*(1-#REF!))</f>
        <v>#REF!</v>
      </c>
      <c r="X802" s="106" t="e">
        <f t="shared" si="341"/>
        <v>#REF!</v>
      </c>
      <c r="Y802" s="107" t="s">
        <v>72</v>
      </c>
      <c r="Z802" s="103">
        <f t="shared" si="337"/>
        <v>0</v>
      </c>
      <c r="AA802" s="103">
        <f t="shared" si="338"/>
        <v>0</v>
      </c>
      <c r="AB802" s="128" t="str">
        <f t="shared" si="342"/>
        <v/>
      </c>
      <c r="AC802" s="128" t="e">
        <f t="shared" si="343"/>
        <v>#REF!</v>
      </c>
    </row>
    <row r="803" spans="1:29" ht="50.1" customHeight="1">
      <c r="A803" s="169"/>
      <c r="B803" s="169"/>
      <c r="C803" s="172"/>
      <c r="D803" s="172"/>
      <c r="E803" s="131"/>
      <c r="F803" s="175"/>
      <c r="G803" s="178"/>
      <c r="H803" s="189"/>
      <c r="I803" s="163"/>
      <c r="J803" s="166"/>
      <c r="K803" s="62"/>
      <c r="L803" s="63"/>
      <c r="M803" s="63"/>
      <c r="N803" s="121"/>
      <c r="O803" s="127"/>
      <c r="P803" s="100"/>
      <c r="Q803" s="63">
        <f t="shared" si="339"/>
        <v>0</v>
      </c>
      <c r="R803" s="65"/>
      <c r="S803" s="67"/>
      <c r="T803" s="40"/>
      <c r="U803" s="106">
        <f>IF(EXACT(O803,Y803),M803,M803*(1-'Расчет ПРЕДЗАКАЗ'!$D$10))</f>
        <v>0</v>
      </c>
      <c r="V803" s="106">
        <f t="shared" si="340"/>
        <v>0</v>
      </c>
      <c r="W803" s="106" t="e">
        <f>IF(EXACT(O803,Y803),M803,M803*(1-#REF!))</f>
        <v>#REF!</v>
      </c>
      <c r="X803" s="106" t="e">
        <f t="shared" si="341"/>
        <v>#REF!</v>
      </c>
      <c r="Y803" s="107" t="s">
        <v>72</v>
      </c>
      <c r="Z803" s="103">
        <f t="shared" si="337"/>
        <v>0</v>
      </c>
      <c r="AA803" s="103">
        <f t="shared" si="338"/>
        <v>0</v>
      </c>
      <c r="AB803" s="128" t="str">
        <f t="shared" si="342"/>
        <v/>
      </c>
      <c r="AC803" s="128" t="e">
        <f t="shared" si="343"/>
        <v>#REF!</v>
      </c>
    </row>
    <row r="804" spans="1:29" ht="50.1" customHeight="1">
      <c r="A804" s="169"/>
      <c r="B804" s="169"/>
      <c r="C804" s="172"/>
      <c r="D804" s="172"/>
      <c r="E804" s="131"/>
      <c r="F804" s="175"/>
      <c r="G804" s="178"/>
      <c r="H804" s="189"/>
      <c r="I804" s="163"/>
      <c r="J804" s="166"/>
      <c r="K804" s="62"/>
      <c r="L804" s="63"/>
      <c r="M804" s="63"/>
      <c r="N804" s="121"/>
      <c r="O804" s="127"/>
      <c r="P804" s="100"/>
      <c r="Q804" s="63">
        <f t="shared" si="339"/>
        <v>0</v>
      </c>
      <c r="R804" s="65"/>
      <c r="S804" s="67"/>
      <c r="T804" s="40"/>
      <c r="U804" s="106">
        <f>IF(EXACT(O804,Y804),M804,M804*(1-'Расчет ПРЕДЗАКАЗ'!$D$10))</f>
        <v>0</v>
      </c>
      <c r="V804" s="106">
        <f t="shared" si="340"/>
        <v>0</v>
      </c>
      <c r="W804" s="106" t="e">
        <f>IF(EXACT(O804,Y804),M804,M804*(1-#REF!))</f>
        <v>#REF!</v>
      </c>
      <c r="X804" s="106" t="e">
        <f t="shared" si="341"/>
        <v>#REF!</v>
      </c>
      <c r="Y804" s="107" t="s">
        <v>72</v>
      </c>
      <c r="Z804" s="103">
        <f t="shared" si="337"/>
        <v>0</v>
      </c>
      <c r="AA804" s="103">
        <f t="shared" si="338"/>
        <v>0</v>
      </c>
      <c r="AB804" s="128" t="str">
        <f t="shared" si="342"/>
        <v/>
      </c>
      <c r="AC804" s="128" t="e">
        <f t="shared" si="343"/>
        <v>#REF!</v>
      </c>
    </row>
    <row r="805" spans="1:29" ht="50.1" customHeight="1">
      <c r="A805" s="169"/>
      <c r="B805" s="169"/>
      <c r="C805" s="172"/>
      <c r="D805" s="172"/>
      <c r="E805" s="131"/>
      <c r="F805" s="175"/>
      <c r="G805" s="178"/>
      <c r="H805" s="189"/>
      <c r="I805" s="163"/>
      <c r="J805" s="166"/>
      <c r="K805" s="62"/>
      <c r="L805" s="63"/>
      <c r="M805" s="63"/>
      <c r="N805" s="121"/>
      <c r="O805" s="127"/>
      <c r="P805" s="100"/>
      <c r="Q805" s="63">
        <f t="shared" si="339"/>
        <v>0</v>
      </c>
      <c r="R805" s="65"/>
      <c r="S805" s="67"/>
      <c r="T805" s="40"/>
      <c r="U805" s="106">
        <f>IF(EXACT(O805,Y805),M805,M805*(1-'Расчет ПРЕДЗАКАЗ'!$D$10))</f>
        <v>0</v>
      </c>
      <c r="V805" s="106">
        <f t="shared" si="340"/>
        <v>0</v>
      </c>
      <c r="W805" s="106" t="e">
        <f>IF(EXACT(O805,Y805),M805,M805*(1-#REF!))</f>
        <v>#REF!</v>
      </c>
      <c r="X805" s="106" t="e">
        <f t="shared" si="341"/>
        <v>#REF!</v>
      </c>
      <c r="Y805" s="107" t="s">
        <v>72</v>
      </c>
      <c r="Z805" s="103">
        <f t="shared" si="337"/>
        <v>0</v>
      </c>
      <c r="AA805" s="103">
        <f t="shared" si="338"/>
        <v>0</v>
      </c>
      <c r="AB805" s="128" t="str">
        <f t="shared" si="342"/>
        <v/>
      </c>
      <c r="AC805" s="128" t="e">
        <f t="shared" si="343"/>
        <v>#REF!</v>
      </c>
    </row>
    <row r="806" spans="1:29" ht="50.1" customHeight="1">
      <c r="A806" s="170"/>
      <c r="B806" s="170"/>
      <c r="C806" s="173"/>
      <c r="D806" s="173"/>
      <c r="E806" s="132"/>
      <c r="F806" s="176"/>
      <c r="G806" s="179"/>
      <c r="H806" s="190"/>
      <c r="I806" s="164"/>
      <c r="J806" s="167"/>
      <c r="K806" s="62"/>
      <c r="L806" s="63"/>
      <c r="M806" s="63"/>
      <c r="N806" s="121"/>
      <c r="O806" s="127"/>
      <c r="P806" s="100"/>
      <c r="Q806" s="63">
        <f t="shared" si="339"/>
        <v>0</v>
      </c>
      <c r="R806" s="65"/>
      <c r="S806" s="64"/>
      <c r="T806" s="40"/>
      <c r="U806" s="106">
        <f>IF(EXACT(O806,Y806),M806,M806*(1-'Расчет ПРЕДЗАКАЗ'!$D$10))</f>
        <v>0</v>
      </c>
      <c r="V806" s="106">
        <f t="shared" si="340"/>
        <v>0</v>
      </c>
      <c r="W806" s="106" t="e">
        <f>IF(EXACT(O806,Y806),M806,M806*(1-#REF!))</f>
        <v>#REF!</v>
      </c>
      <c r="X806" s="106" t="e">
        <f t="shared" si="341"/>
        <v>#REF!</v>
      </c>
      <c r="Y806" s="107" t="s">
        <v>72</v>
      </c>
      <c r="Z806" s="103">
        <f t="shared" si="337"/>
        <v>0</v>
      </c>
      <c r="AA806" s="103">
        <f t="shared" si="338"/>
        <v>0</v>
      </c>
      <c r="AB806" s="128" t="str">
        <f t="shared" si="342"/>
        <v/>
      </c>
      <c r="AC806" s="128" t="e">
        <f t="shared" si="343"/>
        <v>#REF!</v>
      </c>
    </row>
    <row r="807" spans="1:29" ht="11.25" customHeight="1" thickBot="1"/>
    <row r="808" spans="1:29" ht="50.1" customHeight="1">
      <c r="A808" s="168">
        <v>102</v>
      </c>
      <c r="B808" s="168" t="s">
        <v>1031</v>
      </c>
      <c r="C808" s="171" t="s">
        <v>1032</v>
      </c>
      <c r="D808" s="171" t="s">
        <v>77</v>
      </c>
      <c r="E808" s="131"/>
      <c r="F808" s="193" t="s">
        <v>1033</v>
      </c>
      <c r="G808" s="177" t="s">
        <v>659</v>
      </c>
      <c r="H808" s="162" t="s">
        <v>1034</v>
      </c>
      <c r="I808" s="194" t="s">
        <v>1035</v>
      </c>
      <c r="J808" s="165" t="s">
        <v>19</v>
      </c>
      <c r="K808" s="62" t="s">
        <v>116</v>
      </c>
      <c r="L808" s="63">
        <v>1650</v>
      </c>
      <c r="M808" s="63">
        <v>1030</v>
      </c>
      <c r="N808" s="142" t="s">
        <v>1036</v>
      </c>
      <c r="O808" s="127"/>
      <c r="P808" s="100"/>
      <c r="Q808" s="63">
        <f>P808*M808</f>
        <v>0</v>
      </c>
      <c r="R808" s="64"/>
      <c r="S808" s="67">
        <v>154</v>
      </c>
      <c r="T808" s="46"/>
      <c r="U808" s="106">
        <f>IF(EXACT(O808,Y808),M808,M808*(1-'Расчет ПРЕДЗАКАЗ'!$D$10))</f>
        <v>1009.4</v>
      </c>
      <c r="V808" s="106">
        <f>P808*U808</f>
        <v>0</v>
      </c>
      <c r="W808" s="106" t="e">
        <f>IF(EXACT(O808,Y808),M808,M808*(1-#REF!))</f>
        <v>#REF!</v>
      </c>
      <c r="X808" s="106" t="e">
        <f>P808*W808</f>
        <v>#REF!</v>
      </c>
      <c r="Y808" s="107" t="s">
        <v>72</v>
      </c>
      <c r="Z808" s="103">
        <f t="shared" ref="Z808:Z822" si="344">IF(EXACT(O808,Y808),Q808,0)</f>
        <v>0</v>
      </c>
      <c r="AA808" s="103">
        <f t="shared" ref="AA808:AA822" si="345">IF(Z808=0,Q808,0)</f>
        <v>0</v>
      </c>
      <c r="AB808" s="128">
        <f>IF(U808=0,"",L808/U808-1)</f>
        <v>0.63463443629879146</v>
      </c>
      <c r="AC808" s="128" t="e">
        <f>IF(W808=0,"",L808/W808-1)</f>
        <v>#REF!</v>
      </c>
    </row>
    <row r="809" spans="1:29" ht="50.1" customHeight="1">
      <c r="A809" s="169"/>
      <c r="B809" s="169"/>
      <c r="C809" s="172"/>
      <c r="D809" s="172"/>
      <c r="E809" s="131"/>
      <c r="F809" s="175"/>
      <c r="G809" s="178"/>
      <c r="H809" s="189"/>
      <c r="I809" s="163"/>
      <c r="J809" s="166"/>
      <c r="K809" s="62"/>
      <c r="L809" s="63"/>
      <c r="M809" s="63"/>
      <c r="N809" s="142"/>
      <c r="O809" s="127"/>
      <c r="P809" s="100"/>
      <c r="Q809" s="63">
        <f t="shared" ref="Q809:Q822" si="346">P809*M809</f>
        <v>0</v>
      </c>
      <c r="R809" s="64"/>
      <c r="S809" s="67"/>
      <c r="T809" s="46"/>
      <c r="U809" s="106">
        <f>IF(EXACT(O809,Y809),M809,M809*(1-'Расчет ПРЕДЗАКАЗ'!$D$10))</f>
        <v>0</v>
      </c>
      <c r="V809" s="106">
        <f t="shared" ref="V809:V822" si="347">P809*U809</f>
        <v>0</v>
      </c>
      <c r="W809" s="106" t="e">
        <f>IF(EXACT(O809,Y809),M809,M809*(1-#REF!))</f>
        <v>#REF!</v>
      </c>
      <c r="X809" s="106" t="e">
        <f t="shared" ref="X809:X822" si="348">P809*W809</f>
        <v>#REF!</v>
      </c>
      <c r="Y809" s="107" t="s">
        <v>72</v>
      </c>
      <c r="Z809" s="103">
        <f t="shared" si="344"/>
        <v>0</v>
      </c>
      <c r="AA809" s="103">
        <f t="shared" si="345"/>
        <v>0</v>
      </c>
      <c r="AB809" s="128" t="str">
        <f t="shared" ref="AB809:AB822" si="349">IF(U809=0,"",L809/U809-1)</f>
        <v/>
      </c>
      <c r="AC809" s="128" t="e">
        <f t="shared" ref="AC809:AC822" si="350">IF(W809=0,"",L809/W809-1)</f>
        <v>#REF!</v>
      </c>
    </row>
    <row r="810" spans="1:29" ht="50.1" customHeight="1">
      <c r="A810" s="169"/>
      <c r="B810" s="169"/>
      <c r="C810" s="172"/>
      <c r="D810" s="172"/>
      <c r="E810" s="131"/>
      <c r="F810" s="175"/>
      <c r="G810" s="178"/>
      <c r="H810" s="189"/>
      <c r="I810" s="163"/>
      <c r="J810" s="166"/>
      <c r="K810" s="62"/>
      <c r="L810" s="63"/>
      <c r="M810" s="63"/>
      <c r="N810" s="142"/>
      <c r="O810" s="127"/>
      <c r="P810" s="100"/>
      <c r="Q810" s="63">
        <f t="shared" si="346"/>
        <v>0</v>
      </c>
      <c r="R810" s="64"/>
      <c r="S810" s="67"/>
      <c r="T810" s="46"/>
      <c r="U810" s="106">
        <f>IF(EXACT(O810,Y810),M810,M810*(1-'Расчет ПРЕДЗАКАЗ'!$D$10))</f>
        <v>0</v>
      </c>
      <c r="V810" s="106">
        <f t="shared" si="347"/>
        <v>0</v>
      </c>
      <c r="W810" s="106" t="e">
        <f>IF(EXACT(O810,Y810),M810,M810*(1-#REF!))</f>
        <v>#REF!</v>
      </c>
      <c r="X810" s="106" t="e">
        <f t="shared" si="348"/>
        <v>#REF!</v>
      </c>
      <c r="Y810" s="107" t="s">
        <v>72</v>
      </c>
      <c r="Z810" s="103">
        <f t="shared" si="344"/>
        <v>0</v>
      </c>
      <c r="AA810" s="103">
        <f t="shared" si="345"/>
        <v>0</v>
      </c>
      <c r="AB810" s="128" t="str">
        <f t="shared" si="349"/>
        <v/>
      </c>
      <c r="AC810" s="128" t="e">
        <f t="shared" si="350"/>
        <v>#REF!</v>
      </c>
    </row>
    <row r="811" spans="1:29" ht="50.1" customHeight="1">
      <c r="A811" s="169"/>
      <c r="B811" s="169"/>
      <c r="C811" s="172"/>
      <c r="D811" s="172"/>
      <c r="E811" s="131"/>
      <c r="F811" s="175"/>
      <c r="G811" s="178"/>
      <c r="H811" s="189"/>
      <c r="I811" s="163"/>
      <c r="J811" s="166"/>
      <c r="K811" s="62"/>
      <c r="L811" s="63"/>
      <c r="M811" s="63"/>
      <c r="N811" s="142"/>
      <c r="O811" s="127"/>
      <c r="P811" s="100"/>
      <c r="Q811" s="63">
        <f t="shared" si="346"/>
        <v>0</v>
      </c>
      <c r="R811" s="64"/>
      <c r="S811" s="67"/>
      <c r="T811" s="46"/>
      <c r="U811" s="106">
        <f>IF(EXACT(O811,Y811),M811,M811*(1-'Расчет ПРЕДЗАКАЗ'!$D$10))</f>
        <v>0</v>
      </c>
      <c r="V811" s="106">
        <f t="shared" si="347"/>
        <v>0</v>
      </c>
      <c r="W811" s="106" t="e">
        <f>IF(EXACT(O811,Y811),M811,M811*(1-#REF!))</f>
        <v>#REF!</v>
      </c>
      <c r="X811" s="106" t="e">
        <f t="shared" si="348"/>
        <v>#REF!</v>
      </c>
      <c r="Y811" s="107" t="s">
        <v>72</v>
      </c>
      <c r="Z811" s="103">
        <f t="shared" si="344"/>
        <v>0</v>
      </c>
      <c r="AA811" s="103">
        <f t="shared" si="345"/>
        <v>0</v>
      </c>
      <c r="AB811" s="128" t="str">
        <f t="shared" si="349"/>
        <v/>
      </c>
      <c r="AC811" s="128" t="e">
        <f t="shared" si="350"/>
        <v>#REF!</v>
      </c>
    </row>
    <row r="812" spans="1:29" ht="50.1" customHeight="1">
      <c r="A812" s="169"/>
      <c r="B812" s="169"/>
      <c r="C812" s="172"/>
      <c r="D812" s="172"/>
      <c r="E812" s="131"/>
      <c r="F812" s="175"/>
      <c r="G812" s="178"/>
      <c r="H812" s="189"/>
      <c r="I812" s="163"/>
      <c r="J812" s="166"/>
      <c r="K812" s="62"/>
      <c r="L812" s="63"/>
      <c r="M812" s="63"/>
      <c r="N812" s="142"/>
      <c r="O812" s="127"/>
      <c r="P812" s="100"/>
      <c r="Q812" s="63">
        <f t="shared" si="346"/>
        <v>0</v>
      </c>
      <c r="R812" s="64"/>
      <c r="S812" s="67"/>
      <c r="T812" s="46"/>
      <c r="U812" s="106">
        <f>IF(EXACT(O812,Y812),M812,M812*(1-'Расчет ПРЕДЗАКАЗ'!$D$10))</f>
        <v>0</v>
      </c>
      <c r="V812" s="106">
        <f t="shared" si="347"/>
        <v>0</v>
      </c>
      <c r="W812" s="106" t="e">
        <f>IF(EXACT(O812,Y812),M812,M812*(1-#REF!))</f>
        <v>#REF!</v>
      </c>
      <c r="X812" s="106" t="e">
        <f t="shared" si="348"/>
        <v>#REF!</v>
      </c>
      <c r="Y812" s="107" t="s">
        <v>72</v>
      </c>
      <c r="Z812" s="103">
        <f t="shared" si="344"/>
        <v>0</v>
      </c>
      <c r="AA812" s="103">
        <f t="shared" si="345"/>
        <v>0</v>
      </c>
      <c r="AB812" s="128" t="str">
        <f t="shared" si="349"/>
        <v/>
      </c>
      <c r="AC812" s="128" t="e">
        <f t="shared" si="350"/>
        <v>#REF!</v>
      </c>
    </row>
    <row r="813" spans="1:29" ht="50.1" customHeight="1">
      <c r="A813" s="169"/>
      <c r="B813" s="169"/>
      <c r="C813" s="172"/>
      <c r="D813" s="172"/>
      <c r="E813" s="131"/>
      <c r="F813" s="175"/>
      <c r="G813" s="178"/>
      <c r="H813" s="189"/>
      <c r="I813" s="163"/>
      <c r="J813" s="166"/>
      <c r="K813" s="62"/>
      <c r="L813" s="63"/>
      <c r="M813" s="63"/>
      <c r="N813" s="142"/>
      <c r="O813" s="127"/>
      <c r="P813" s="100"/>
      <c r="Q813" s="63">
        <f t="shared" si="346"/>
        <v>0</v>
      </c>
      <c r="R813" s="64"/>
      <c r="S813" s="67"/>
      <c r="T813" s="46"/>
      <c r="U813" s="106">
        <f>IF(EXACT(O813,Y813),M813,M813*(1-'Расчет ПРЕДЗАКАЗ'!$D$10))</f>
        <v>0</v>
      </c>
      <c r="V813" s="106">
        <f t="shared" si="347"/>
        <v>0</v>
      </c>
      <c r="W813" s="106" t="e">
        <f>IF(EXACT(O813,Y813),M813,M813*(1-#REF!))</f>
        <v>#REF!</v>
      </c>
      <c r="X813" s="106" t="e">
        <f t="shared" si="348"/>
        <v>#REF!</v>
      </c>
      <c r="Y813" s="107" t="s">
        <v>72</v>
      </c>
      <c r="Z813" s="103">
        <f t="shared" si="344"/>
        <v>0</v>
      </c>
      <c r="AA813" s="103">
        <f t="shared" si="345"/>
        <v>0</v>
      </c>
      <c r="AB813" s="128" t="str">
        <f t="shared" si="349"/>
        <v/>
      </c>
      <c r="AC813" s="128" t="e">
        <f t="shared" si="350"/>
        <v>#REF!</v>
      </c>
    </row>
    <row r="814" spans="1:29" ht="50.1" customHeight="1">
      <c r="A814" s="169"/>
      <c r="B814" s="169"/>
      <c r="C814" s="172"/>
      <c r="D814" s="172"/>
      <c r="E814" s="131"/>
      <c r="F814" s="175"/>
      <c r="G814" s="178"/>
      <c r="H814" s="189"/>
      <c r="I814" s="163"/>
      <c r="J814" s="166"/>
      <c r="K814" s="62"/>
      <c r="L814" s="63"/>
      <c r="M814" s="63"/>
      <c r="N814" s="142"/>
      <c r="O814" s="127"/>
      <c r="P814" s="100"/>
      <c r="Q814" s="63">
        <f t="shared" si="346"/>
        <v>0</v>
      </c>
      <c r="R814" s="64"/>
      <c r="S814" s="67"/>
      <c r="T814" s="46"/>
      <c r="U814" s="106">
        <f>IF(EXACT(O814,Y814),M814,M814*(1-'Расчет ПРЕДЗАКАЗ'!$D$10))</f>
        <v>0</v>
      </c>
      <c r="V814" s="106">
        <f t="shared" si="347"/>
        <v>0</v>
      </c>
      <c r="W814" s="106" t="e">
        <f>IF(EXACT(O814,Y814),M814,M814*(1-#REF!))</f>
        <v>#REF!</v>
      </c>
      <c r="X814" s="106" t="e">
        <f t="shared" si="348"/>
        <v>#REF!</v>
      </c>
      <c r="Y814" s="107" t="s">
        <v>72</v>
      </c>
      <c r="Z814" s="103">
        <f t="shared" si="344"/>
        <v>0</v>
      </c>
      <c r="AA814" s="103">
        <f t="shared" si="345"/>
        <v>0</v>
      </c>
      <c r="AB814" s="128" t="str">
        <f t="shared" si="349"/>
        <v/>
      </c>
      <c r="AC814" s="128" t="e">
        <f t="shared" si="350"/>
        <v>#REF!</v>
      </c>
    </row>
    <row r="815" spans="1:29" ht="50.1" customHeight="1">
      <c r="A815" s="169"/>
      <c r="B815" s="169"/>
      <c r="C815" s="172"/>
      <c r="D815" s="172"/>
      <c r="E815" s="131"/>
      <c r="F815" s="175"/>
      <c r="G815" s="178"/>
      <c r="H815" s="189"/>
      <c r="I815" s="163"/>
      <c r="J815" s="166"/>
      <c r="K815" s="62"/>
      <c r="L815" s="63"/>
      <c r="M815" s="63"/>
      <c r="N815" s="142"/>
      <c r="O815" s="127"/>
      <c r="P815" s="100"/>
      <c r="Q815" s="63">
        <f t="shared" si="346"/>
        <v>0</v>
      </c>
      <c r="R815" s="64"/>
      <c r="S815" s="67"/>
      <c r="T815" s="46"/>
      <c r="U815" s="106">
        <f>IF(EXACT(O815,Y815),M815,M815*(1-'Расчет ПРЕДЗАКАЗ'!$D$10))</f>
        <v>0</v>
      </c>
      <c r="V815" s="106">
        <f t="shared" si="347"/>
        <v>0</v>
      </c>
      <c r="W815" s="106" t="e">
        <f>IF(EXACT(O815,Y815),M815,M815*(1-#REF!))</f>
        <v>#REF!</v>
      </c>
      <c r="X815" s="106" t="e">
        <f t="shared" si="348"/>
        <v>#REF!</v>
      </c>
      <c r="Y815" s="107" t="s">
        <v>72</v>
      </c>
      <c r="Z815" s="103">
        <f t="shared" si="344"/>
        <v>0</v>
      </c>
      <c r="AA815" s="103">
        <f t="shared" si="345"/>
        <v>0</v>
      </c>
      <c r="AB815" s="128" t="str">
        <f t="shared" si="349"/>
        <v/>
      </c>
      <c r="AC815" s="128" t="e">
        <f t="shared" si="350"/>
        <v>#REF!</v>
      </c>
    </row>
    <row r="816" spans="1:29" ht="50.1" customHeight="1">
      <c r="A816" s="169"/>
      <c r="B816" s="169"/>
      <c r="C816" s="172"/>
      <c r="D816" s="172"/>
      <c r="E816" s="131"/>
      <c r="F816" s="175"/>
      <c r="G816" s="178"/>
      <c r="H816" s="189"/>
      <c r="I816" s="163"/>
      <c r="J816" s="166"/>
      <c r="K816" s="62"/>
      <c r="L816" s="63"/>
      <c r="M816" s="63"/>
      <c r="N816" s="142"/>
      <c r="O816" s="127"/>
      <c r="P816" s="100"/>
      <c r="Q816" s="63">
        <f t="shared" si="346"/>
        <v>0</v>
      </c>
      <c r="R816" s="64"/>
      <c r="S816" s="67"/>
      <c r="T816" s="46"/>
      <c r="U816" s="106">
        <f>IF(EXACT(O816,Y816),M816,M816*(1-'Расчет ПРЕДЗАКАЗ'!$D$10))</f>
        <v>0</v>
      </c>
      <c r="V816" s="106">
        <f t="shared" si="347"/>
        <v>0</v>
      </c>
      <c r="W816" s="106" t="e">
        <f>IF(EXACT(O816,Y816),M816,M816*(1-#REF!))</f>
        <v>#REF!</v>
      </c>
      <c r="X816" s="106" t="e">
        <f t="shared" si="348"/>
        <v>#REF!</v>
      </c>
      <c r="Y816" s="107" t="s">
        <v>72</v>
      </c>
      <c r="Z816" s="103">
        <f t="shared" si="344"/>
        <v>0</v>
      </c>
      <c r="AA816" s="103">
        <f t="shared" si="345"/>
        <v>0</v>
      </c>
      <c r="AB816" s="128" t="str">
        <f t="shared" si="349"/>
        <v/>
      </c>
      <c r="AC816" s="128" t="e">
        <f t="shared" si="350"/>
        <v>#REF!</v>
      </c>
    </row>
    <row r="817" spans="1:29" ht="50.1" customHeight="1">
      <c r="A817" s="169"/>
      <c r="B817" s="169"/>
      <c r="C817" s="172"/>
      <c r="D817" s="172"/>
      <c r="E817" s="131"/>
      <c r="F817" s="175"/>
      <c r="G817" s="178"/>
      <c r="H817" s="189"/>
      <c r="I817" s="163"/>
      <c r="J817" s="166"/>
      <c r="K817" s="62"/>
      <c r="L817" s="63"/>
      <c r="M817" s="63"/>
      <c r="N817" s="121"/>
      <c r="O817" s="127"/>
      <c r="P817" s="100"/>
      <c r="Q817" s="63">
        <f t="shared" si="346"/>
        <v>0</v>
      </c>
      <c r="R817" s="65"/>
      <c r="S817" s="67"/>
      <c r="T817" s="40"/>
      <c r="U817" s="106">
        <f>IF(EXACT(O817,Y817),M817,M817*(1-'Расчет ПРЕДЗАКАЗ'!$D$10))</f>
        <v>0</v>
      </c>
      <c r="V817" s="106">
        <f t="shared" si="347"/>
        <v>0</v>
      </c>
      <c r="W817" s="106" t="e">
        <f>IF(EXACT(O817,Y817),M817,M817*(1-#REF!))</f>
        <v>#REF!</v>
      </c>
      <c r="X817" s="106" t="e">
        <f t="shared" si="348"/>
        <v>#REF!</v>
      </c>
      <c r="Y817" s="107" t="s">
        <v>72</v>
      </c>
      <c r="Z817" s="103">
        <f t="shared" si="344"/>
        <v>0</v>
      </c>
      <c r="AA817" s="103">
        <f t="shared" si="345"/>
        <v>0</v>
      </c>
      <c r="AB817" s="128" t="str">
        <f t="shared" si="349"/>
        <v/>
      </c>
      <c r="AC817" s="128" t="e">
        <f t="shared" si="350"/>
        <v>#REF!</v>
      </c>
    </row>
    <row r="818" spans="1:29" ht="50.1" customHeight="1">
      <c r="A818" s="169"/>
      <c r="B818" s="169"/>
      <c r="C818" s="172"/>
      <c r="D818" s="172"/>
      <c r="E818" s="131"/>
      <c r="F818" s="175"/>
      <c r="G818" s="178"/>
      <c r="H818" s="189"/>
      <c r="I818" s="163"/>
      <c r="J818" s="166"/>
      <c r="K818" s="62"/>
      <c r="L818" s="63"/>
      <c r="M818" s="63"/>
      <c r="N818" s="121"/>
      <c r="O818" s="127"/>
      <c r="P818" s="100"/>
      <c r="Q818" s="63">
        <f t="shared" si="346"/>
        <v>0</v>
      </c>
      <c r="R818" s="65"/>
      <c r="S818" s="67"/>
      <c r="T818" s="40"/>
      <c r="U818" s="106">
        <f>IF(EXACT(O818,Y818),M818,M818*(1-'Расчет ПРЕДЗАКАЗ'!$D$10))</f>
        <v>0</v>
      </c>
      <c r="V818" s="106">
        <f t="shared" si="347"/>
        <v>0</v>
      </c>
      <c r="W818" s="106" t="e">
        <f>IF(EXACT(O818,Y818),M818,M818*(1-#REF!))</f>
        <v>#REF!</v>
      </c>
      <c r="X818" s="106" t="e">
        <f t="shared" si="348"/>
        <v>#REF!</v>
      </c>
      <c r="Y818" s="107" t="s">
        <v>72</v>
      </c>
      <c r="Z818" s="103">
        <f t="shared" si="344"/>
        <v>0</v>
      </c>
      <c r="AA818" s="103">
        <f t="shared" si="345"/>
        <v>0</v>
      </c>
      <c r="AB818" s="128" t="str">
        <f t="shared" si="349"/>
        <v/>
      </c>
      <c r="AC818" s="128" t="e">
        <f t="shared" si="350"/>
        <v>#REF!</v>
      </c>
    </row>
    <row r="819" spans="1:29" ht="50.1" customHeight="1">
      <c r="A819" s="169"/>
      <c r="B819" s="169"/>
      <c r="C819" s="172"/>
      <c r="D819" s="172"/>
      <c r="E819" s="131"/>
      <c r="F819" s="175"/>
      <c r="G819" s="178"/>
      <c r="H819" s="189"/>
      <c r="I819" s="163"/>
      <c r="J819" s="166"/>
      <c r="K819" s="62"/>
      <c r="L819" s="63"/>
      <c r="M819" s="63"/>
      <c r="N819" s="121"/>
      <c r="O819" s="127"/>
      <c r="P819" s="100"/>
      <c r="Q819" s="63">
        <f t="shared" si="346"/>
        <v>0</v>
      </c>
      <c r="R819" s="65"/>
      <c r="S819" s="67"/>
      <c r="T819" s="40"/>
      <c r="U819" s="106">
        <f>IF(EXACT(O819,Y819),M819,M819*(1-'Расчет ПРЕДЗАКАЗ'!$D$10))</f>
        <v>0</v>
      </c>
      <c r="V819" s="106">
        <f t="shared" si="347"/>
        <v>0</v>
      </c>
      <c r="W819" s="106" t="e">
        <f>IF(EXACT(O819,Y819),M819,M819*(1-#REF!))</f>
        <v>#REF!</v>
      </c>
      <c r="X819" s="106" t="e">
        <f t="shared" si="348"/>
        <v>#REF!</v>
      </c>
      <c r="Y819" s="107" t="s">
        <v>72</v>
      </c>
      <c r="Z819" s="103">
        <f t="shared" si="344"/>
        <v>0</v>
      </c>
      <c r="AA819" s="103">
        <f t="shared" si="345"/>
        <v>0</v>
      </c>
      <c r="AB819" s="128" t="str">
        <f t="shared" si="349"/>
        <v/>
      </c>
      <c r="AC819" s="128" t="e">
        <f t="shared" si="350"/>
        <v>#REF!</v>
      </c>
    </row>
    <row r="820" spans="1:29" ht="50.1" customHeight="1">
      <c r="A820" s="169"/>
      <c r="B820" s="169"/>
      <c r="C820" s="172"/>
      <c r="D820" s="172"/>
      <c r="E820" s="131"/>
      <c r="F820" s="175"/>
      <c r="G820" s="178"/>
      <c r="H820" s="189"/>
      <c r="I820" s="163"/>
      <c r="J820" s="166"/>
      <c r="K820" s="62"/>
      <c r="L820" s="63"/>
      <c r="M820" s="63"/>
      <c r="N820" s="121"/>
      <c r="O820" s="127"/>
      <c r="P820" s="100"/>
      <c r="Q820" s="63">
        <f t="shared" si="346"/>
        <v>0</v>
      </c>
      <c r="R820" s="65"/>
      <c r="S820" s="67"/>
      <c r="T820" s="40"/>
      <c r="U820" s="106">
        <f>IF(EXACT(O820,Y820),M820,M820*(1-'Расчет ПРЕДЗАКАЗ'!$D$10))</f>
        <v>0</v>
      </c>
      <c r="V820" s="106">
        <f t="shared" si="347"/>
        <v>0</v>
      </c>
      <c r="W820" s="106" t="e">
        <f>IF(EXACT(O820,Y820),M820,M820*(1-#REF!))</f>
        <v>#REF!</v>
      </c>
      <c r="X820" s="106" t="e">
        <f t="shared" si="348"/>
        <v>#REF!</v>
      </c>
      <c r="Y820" s="107" t="s">
        <v>72</v>
      </c>
      <c r="Z820" s="103">
        <f t="shared" si="344"/>
        <v>0</v>
      </c>
      <c r="AA820" s="103">
        <f t="shared" si="345"/>
        <v>0</v>
      </c>
      <c r="AB820" s="128" t="str">
        <f t="shared" si="349"/>
        <v/>
      </c>
      <c r="AC820" s="128" t="e">
        <f t="shared" si="350"/>
        <v>#REF!</v>
      </c>
    </row>
    <row r="821" spans="1:29" ht="50.1" customHeight="1">
      <c r="A821" s="169"/>
      <c r="B821" s="169"/>
      <c r="C821" s="172"/>
      <c r="D821" s="172"/>
      <c r="E821" s="131"/>
      <c r="F821" s="175"/>
      <c r="G821" s="178"/>
      <c r="H821" s="189"/>
      <c r="I821" s="163"/>
      <c r="J821" s="166"/>
      <c r="K821" s="62"/>
      <c r="L821" s="63"/>
      <c r="M821" s="63"/>
      <c r="N821" s="121"/>
      <c r="O821" s="127"/>
      <c r="P821" s="100"/>
      <c r="Q821" s="63">
        <f t="shared" si="346"/>
        <v>0</v>
      </c>
      <c r="R821" s="65"/>
      <c r="S821" s="67"/>
      <c r="T821" s="40"/>
      <c r="U821" s="106">
        <f>IF(EXACT(O821,Y821),M821,M821*(1-'Расчет ПРЕДЗАКАЗ'!$D$10))</f>
        <v>0</v>
      </c>
      <c r="V821" s="106">
        <f t="shared" si="347"/>
        <v>0</v>
      </c>
      <c r="W821" s="106" t="e">
        <f>IF(EXACT(O821,Y821),M821,M821*(1-#REF!))</f>
        <v>#REF!</v>
      </c>
      <c r="X821" s="106" t="e">
        <f t="shared" si="348"/>
        <v>#REF!</v>
      </c>
      <c r="Y821" s="107" t="s">
        <v>72</v>
      </c>
      <c r="Z821" s="103">
        <f t="shared" si="344"/>
        <v>0</v>
      </c>
      <c r="AA821" s="103">
        <f t="shared" si="345"/>
        <v>0</v>
      </c>
      <c r="AB821" s="128" t="str">
        <f t="shared" si="349"/>
        <v/>
      </c>
      <c r="AC821" s="128" t="e">
        <f t="shared" si="350"/>
        <v>#REF!</v>
      </c>
    </row>
    <row r="822" spans="1:29" ht="50.1" customHeight="1">
      <c r="A822" s="170"/>
      <c r="B822" s="170"/>
      <c r="C822" s="173"/>
      <c r="D822" s="173"/>
      <c r="E822" s="132"/>
      <c r="F822" s="176"/>
      <c r="G822" s="179"/>
      <c r="H822" s="190"/>
      <c r="I822" s="164"/>
      <c r="J822" s="167"/>
      <c r="K822" s="62"/>
      <c r="L822" s="63"/>
      <c r="M822" s="63"/>
      <c r="N822" s="121"/>
      <c r="O822" s="127"/>
      <c r="P822" s="100"/>
      <c r="Q822" s="63">
        <f t="shared" si="346"/>
        <v>0</v>
      </c>
      <c r="R822" s="65"/>
      <c r="S822" s="64"/>
      <c r="T822" s="40"/>
      <c r="U822" s="106">
        <f>IF(EXACT(O822,Y822),M822,M822*(1-'Расчет ПРЕДЗАКАЗ'!$D$10))</f>
        <v>0</v>
      </c>
      <c r="V822" s="106">
        <f t="shared" si="347"/>
        <v>0</v>
      </c>
      <c r="W822" s="106" t="e">
        <f>IF(EXACT(O822,Y822),M822,M822*(1-#REF!))</f>
        <v>#REF!</v>
      </c>
      <c r="X822" s="106" t="e">
        <f t="shared" si="348"/>
        <v>#REF!</v>
      </c>
      <c r="Y822" s="107" t="s">
        <v>72</v>
      </c>
      <c r="Z822" s="103">
        <f t="shared" si="344"/>
        <v>0</v>
      </c>
      <c r="AA822" s="103">
        <f t="shared" si="345"/>
        <v>0</v>
      </c>
      <c r="AB822" s="128" t="str">
        <f t="shared" si="349"/>
        <v/>
      </c>
      <c r="AC822" s="128" t="e">
        <f t="shared" si="350"/>
        <v>#REF!</v>
      </c>
    </row>
    <row r="823" spans="1:29" ht="11.25" customHeight="1" thickBot="1"/>
    <row r="824" spans="1:29" ht="50.1" customHeight="1">
      <c r="A824" s="168">
        <v>103</v>
      </c>
      <c r="B824" s="168" t="s">
        <v>1037</v>
      </c>
      <c r="C824" s="171" t="s">
        <v>1038</v>
      </c>
      <c r="D824" s="171" t="s">
        <v>77</v>
      </c>
      <c r="E824" s="131"/>
      <c r="F824" s="193" t="s">
        <v>1033</v>
      </c>
      <c r="G824" s="177" t="s">
        <v>535</v>
      </c>
      <c r="H824" s="162" t="s">
        <v>1034</v>
      </c>
      <c r="I824" s="194" t="s">
        <v>1039</v>
      </c>
      <c r="J824" s="165" t="s">
        <v>19</v>
      </c>
      <c r="K824" s="62" t="s">
        <v>116</v>
      </c>
      <c r="L824" s="63">
        <v>1670</v>
      </c>
      <c r="M824" s="63">
        <v>1040</v>
      </c>
      <c r="N824" s="142" t="s">
        <v>1040</v>
      </c>
      <c r="O824" s="127"/>
      <c r="P824" s="100"/>
      <c r="Q824" s="63">
        <f>P824*M824</f>
        <v>0</v>
      </c>
      <c r="R824" s="64"/>
      <c r="S824" s="67">
        <v>140</v>
      </c>
      <c r="T824" s="46"/>
      <c r="U824" s="106">
        <f>IF(EXACT(O824,Y824),M824,M824*(1-'Расчет ПРЕДЗАКАЗ'!$D$10))</f>
        <v>1019.1999999999999</v>
      </c>
      <c r="V824" s="106">
        <f>P824*U824</f>
        <v>0</v>
      </c>
      <c r="W824" s="106" t="e">
        <f>IF(EXACT(O824,Y824),M824,M824*(1-#REF!))</f>
        <v>#REF!</v>
      </c>
      <c r="X824" s="106" t="e">
        <f>P824*W824</f>
        <v>#REF!</v>
      </c>
      <c r="Y824" s="107" t="s">
        <v>72</v>
      </c>
      <c r="Z824" s="103">
        <f t="shared" ref="Z824:Z838" si="351">IF(EXACT(O824,Y824),Q824,0)</f>
        <v>0</v>
      </c>
      <c r="AA824" s="103">
        <f t="shared" ref="AA824:AA838" si="352">IF(Z824=0,Q824,0)</f>
        <v>0</v>
      </c>
      <c r="AB824" s="128">
        <f>IF(U824=0,"",L824/U824-1)</f>
        <v>0.6385400313971743</v>
      </c>
      <c r="AC824" s="128" t="e">
        <f>IF(W824=0,"",L824/W824-1)</f>
        <v>#REF!</v>
      </c>
    </row>
    <row r="825" spans="1:29" ht="50.1" customHeight="1">
      <c r="A825" s="169"/>
      <c r="B825" s="169"/>
      <c r="C825" s="172"/>
      <c r="D825" s="172"/>
      <c r="E825" s="131"/>
      <c r="F825" s="175"/>
      <c r="G825" s="178"/>
      <c r="H825" s="189"/>
      <c r="I825" s="163"/>
      <c r="J825" s="166"/>
      <c r="K825" s="62"/>
      <c r="L825" s="63"/>
      <c r="M825" s="63"/>
      <c r="N825" s="142"/>
      <c r="O825" s="127"/>
      <c r="P825" s="100"/>
      <c r="Q825" s="63">
        <f t="shared" ref="Q825:Q838" si="353">P825*M825</f>
        <v>0</v>
      </c>
      <c r="R825" s="64"/>
      <c r="S825" s="67"/>
      <c r="T825" s="46"/>
      <c r="U825" s="106">
        <f>IF(EXACT(O825,Y825),M825,M825*(1-'Расчет ПРЕДЗАКАЗ'!$D$10))</f>
        <v>0</v>
      </c>
      <c r="V825" s="106">
        <f t="shared" ref="V825:V838" si="354">P825*U825</f>
        <v>0</v>
      </c>
      <c r="W825" s="106" t="e">
        <f>IF(EXACT(O825,Y825),M825,M825*(1-#REF!))</f>
        <v>#REF!</v>
      </c>
      <c r="X825" s="106" t="e">
        <f t="shared" ref="X825:X838" si="355">P825*W825</f>
        <v>#REF!</v>
      </c>
      <c r="Y825" s="107" t="s">
        <v>72</v>
      </c>
      <c r="Z825" s="103">
        <f t="shared" si="351"/>
        <v>0</v>
      </c>
      <c r="AA825" s="103">
        <f t="shared" si="352"/>
        <v>0</v>
      </c>
      <c r="AB825" s="128" t="str">
        <f t="shared" ref="AB825:AB838" si="356">IF(U825=0,"",L825/U825-1)</f>
        <v/>
      </c>
      <c r="AC825" s="128" t="e">
        <f t="shared" ref="AC825:AC838" si="357">IF(W825=0,"",L825/W825-1)</f>
        <v>#REF!</v>
      </c>
    </row>
    <row r="826" spans="1:29" ht="50.1" customHeight="1">
      <c r="A826" s="169"/>
      <c r="B826" s="169"/>
      <c r="C826" s="172"/>
      <c r="D826" s="172"/>
      <c r="E826" s="131"/>
      <c r="F826" s="175"/>
      <c r="G826" s="178"/>
      <c r="H826" s="189"/>
      <c r="I826" s="163"/>
      <c r="J826" s="166"/>
      <c r="K826" s="62"/>
      <c r="L826" s="63"/>
      <c r="M826" s="63"/>
      <c r="N826" s="142"/>
      <c r="O826" s="127"/>
      <c r="P826" s="100"/>
      <c r="Q826" s="63">
        <f t="shared" si="353"/>
        <v>0</v>
      </c>
      <c r="R826" s="64"/>
      <c r="S826" s="67"/>
      <c r="T826" s="46"/>
      <c r="U826" s="106">
        <f>IF(EXACT(O826,Y826),M826,M826*(1-'Расчет ПРЕДЗАКАЗ'!$D$10))</f>
        <v>0</v>
      </c>
      <c r="V826" s="106">
        <f t="shared" si="354"/>
        <v>0</v>
      </c>
      <c r="W826" s="106" t="e">
        <f>IF(EXACT(O826,Y826),M826,M826*(1-#REF!))</f>
        <v>#REF!</v>
      </c>
      <c r="X826" s="106" t="e">
        <f t="shared" si="355"/>
        <v>#REF!</v>
      </c>
      <c r="Y826" s="107" t="s">
        <v>72</v>
      </c>
      <c r="Z826" s="103">
        <f t="shared" si="351"/>
        <v>0</v>
      </c>
      <c r="AA826" s="103">
        <f t="shared" si="352"/>
        <v>0</v>
      </c>
      <c r="AB826" s="128" t="str">
        <f t="shared" si="356"/>
        <v/>
      </c>
      <c r="AC826" s="128" t="e">
        <f t="shared" si="357"/>
        <v>#REF!</v>
      </c>
    </row>
    <row r="827" spans="1:29" ht="50.1" customHeight="1">
      <c r="A827" s="169"/>
      <c r="B827" s="169"/>
      <c r="C827" s="172"/>
      <c r="D827" s="172"/>
      <c r="E827" s="131"/>
      <c r="F827" s="175"/>
      <c r="G827" s="178"/>
      <c r="H827" s="189"/>
      <c r="I827" s="163"/>
      <c r="J827" s="166"/>
      <c r="K827" s="62"/>
      <c r="L827" s="63"/>
      <c r="M827" s="63"/>
      <c r="N827" s="142"/>
      <c r="O827" s="127"/>
      <c r="P827" s="100"/>
      <c r="Q827" s="63">
        <f t="shared" si="353"/>
        <v>0</v>
      </c>
      <c r="R827" s="64"/>
      <c r="S827" s="67"/>
      <c r="T827" s="46"/>
      <c r="U827" s="106">
        <f>IF(EXACT(O827,Y827),M827,M827*(1-'Расчет ПРЕДЗАКАЗ'!$D$10))</f>
        <v>0</v>
      </c>
      <c r="V827" s="106">
        <f t="shared" si="354"/>
        <v>0</v>
      </c>
      <c r="W827" s="106" t="e">
        <f>IF(EXACT(O827,Y827),M827,M827*(1-#REF!))</f>
        <v>#REF!</v>
      </c>
      <c r="X827" s="106" t="e">
        <f t="shared" si="355"/>
        <v>#REF!</v>
      </c>
      <c r="Y827" s="107" t="s">
        <v>72</v>
      </c>
      <c r="Z827" s="103">
        <f t="shared" si="351"/>
        <v>0</v>
      </c>
      <c r="AA827" s="103">
        <f t="shared" si="352"/>
        <v>0</v>
      </c>
      <c r="AB827" s="128" t="str">
        <f t="shared" si="356"/>
        <v/>
      </c>
      <c r="AC827" s="128" t="e">
        <f t="shared" si="357"/>
        <v>#REF!</v>
      </c>
    </row>
    <row r="828" spans="1:29" ht="50.1" customHeight="1">
      <c r="A828" s="169"/>
      <c r="B828" s="169"/>
      <c r="C828" s="172"/>
      <c r="D828" s="172"/>
      <c r="E828" s="131"/>
      <c r="F828" s="175"/>
      <c r="G828" s="178"/>
      <c r="H828" s="189"/>
      <c r="I828" s="163"/>
      <c r="J828" s="166"/>
      <c r="K828" s="62"/>
      <c r="L828" s="63"/>
      <c r="M828" s="63"/>
      <c r="N828" s="142"/>
      <c r="O828" s="127"/>
      <c r="P828" s="100"/>
      <c r="Q828" s="63">
        <f t="shared" si="353"/>
        <v>0</v>
      </c>
      <c r="R828" s="64"/>
      <c r="S828" s="67"/>
      <c r="T828" s="46"/>
      <c r="U828" s="106">
        <f>IF(EXACT(O828,Y828),M828,M828*(1-'Расчет ПРЕДЗАКАЗ'!$D$10))</f>
        <v>0</v>
      </c>
      <c r="V828" s="106">
        <f t="shared" si="354"/>
        <v>0</v>
      </c>
      <c r="W828" s="106" t="e">
        <f>IF(EXACT(O828,Y828),M828,M828*(1-#REF!))</f>
        <v>#REF!</v>
      </c>
      <c r="X828" s="106" t="e">
        <f t="shared" si="355"/>
        <v>#REF!</v>
      </c>
      <c r="Y828" s="107" t="s">
        <v>72</v>
      </c>
      <c r="Z828" s="103">
        <f t="shared" si="351"/>
        <v>0</v>
      </c>
      <c r="AA828" s="103">
        <f t="shared" si="352"/>
        <v>0</v>
      </c>
      <c r="AB828" s="128" t="str">
        <f t="shared" si="356"/>
        <v/>
      </c>
      <c r="AC828" s="128" t="e">
        <f t="shared" si="357"/>
        <v>#REF!</v>
      </c>
    </row>
    <row r="829" spans="1:29" ht="50.1" customHeight="1">
      <c r="A829" s="169"/>
      <c r="B829" s="169"/>
      <c r="C829" s="172"/>
      <c r="D829" s="172"/>
      <c r="E829" s="131"/>
      <c r="F829" s="175"/>
      <c r="G829" s="178"/>
      <c r="H829" s="189"/>
      <c r="I829" s="163"/>
      <c r="J829" s="166"/>
      <c r="K829" s="62"/>
      <c r="L829" s="63"/>
      <c r="M829" s="63"/>
      <c r="N829" s="142"/>
      <c r="O829" s="127"/>
      <c r="P829" s="100"/>
      <c r="Q829" s="63">
        <f t="shared" si="353"/>
        <v>0</v>
      </c>
      <c r="R829" s="64"/>
      <c r="S829" s="67"/>
      <c r="T829" s="46"/>
      <c r="U829" s="106">
        <f>IF(EXACT(O829,Y829),M829,M829*(1-'Расчет ПРЕДЗАКАЗ'!$D$10))</f>
        <v>0</v>
      </c>
      <c r="V829" s="106">
        <f t="shared" si="354"/>
        <v>0</v>
      </c>
      <c r="W829" s="106" t="e">
        <f>IF(EXACT(O829,Y829),M829,M829*(1-#REF!))</f>
        <v>#REF!</v>
      </c>
      <c r="X829" s="106" t="e">
        <f t="shared" si="355"/>
        <v>#REF!</v>
      </c>
      <c r="Y829" s="107" t="s">
        <v>72</v>
      </c>
      <c r="Z829" s="103">
        <f t="shared" si="351"/>
        <v>0</v>
      </c>
      <c r="AA829" s="103">
        <f t="shared" si="352"/>
        <v>0</v>
      </c>
      <c r="AB829" s="128" t="str">
        <f t="shared" si="356"/>
        <v/>
      </c>
      <c r="AC829" s="128" t="e">
        <f t="shared" si="357"/>
        <v>#REF!</v>
      </c>
    </row>
    <row r="830" spans="1:29" ht="50.1" customHeight="1">
      <c r="A830" s="169"/>
      <c r="B830" s="169"/>
      <c r="C830" s="172"/>
      <c r="D830" s="172"/>
      <c r="E830" s="131"/>
      <c r="F830" s="175"/>
      <c r="G830" s="178"/>
      <c r="H830" s="189"/>
      <c r="I830" s="163"/>
      <c r="J830" s="166"/>
      <c r="K830" s="62"/>
      <c r="L830" s="63"/>
      <c r="M830" s="63"/>
      <c r="N830" s="142"/>
      <c r="O830" s="127"/>
      <c r="P830" s="100"/>
      <c r="Q830" s="63">
        <f t="shared" si="353"/>
        <v>0</v>
      </c>
      <c r="R830" s="64"/>
      <c r="S830" s="67"/>
      <c r="T830" s="46"/>
      <c r="U830" s="106">
        <f>IF(EXACT(O830,Y830),M830,M830*(1-'Расчет ПРЕДЗАКАЗ'!$D$10))</f>
        <v>0</v>
      </c>
      <c r="V830" s="106">
        <f t="shared" si="354"/>
        <v>0</v>
      </c>
      <c r="W830" s="106" t="e">
        <f>IF(EXACT(O830,Y830),M830,M830*(1-#REF!))</f>
        <v>#REF!</v>
      </c>
      <c r="X830" s="106" t="e">
        <f t="shared" si="355"/>
        <v>#REF!</v>
      </c>
      <c r="Y830" s="107" t="s">
        <v>72</v>
      </c>
      <c r="Z830" s="103">
        <f t="shared" si="351"/>
        <v>0</v>
      </c>
      <c r="AA830" s="103">
        <f t="shared" si="352"/>
        <v>0</v>
      </c>
      <c r="AB830" s="128" t="str">
        <f t="shared" si="356"/>
        <v/>
      </c>
      <c r="AC830" s="128" t="e">
        <f t="shared" si="357"/>
        <v>#REF!</v>
      </c>
    </row>
    <row r="831" spans="1:29" ht="50.1" customHeight="1">
      <c r="A831" s="169"/>
      <c r="B831" s="169"/>
      <c r="C831" s="172"/>
      <c r="D831" s="172"/>
      <c r="E831" s="131"/>
      <c r="F831" s="175"/>
      <c r="G831" s="178"/>
      <c r="H831" s="189"/>
      <c r="I831" s="163"/>
      <c r="J831" s="166"/>
      <c r="K831" s="62"/>
      <c r="L831" s="63"/>
      <c r="M831" s="63"/>
      <c r="N831" s="142"/>
      <c r="O831" s="127"/>
      <c r="P831" s="100"/>
      <c r="Q831" s="63">
        <f t="shared" si="353"/>
        <v>0</v>
      </c>
      <c r="R831" s="64"/>
      <c r="S831" s="67"/>
      <c r="T831" s="46"/>
      <c r="U831" s="106">
        <f>IF(EXACT(O831,Y831),M831,M831*(1-'Расчет ПРЕДЗАКАЗ'!$D$10))</f>
        <v>0</v>
      </c>
      <c r="V831" s="106">
        <f t="shared" si="354"/>
        <v>0</v>
      </c>
      <c r="W831" s="106" t="e">
        <f>IF(EXACT(O831,Y831),M831,M831*(1-#REF!))</f>
        <v>#REF!</v>
      </c>
      <c r="X831" s="106" t="e">
        <f t="shared" si="355"/>
        <v>#REF!</v>
      </c>
      <c r="Y831" s="107" t="s">
        <v>72</v>
      </c>
      <c r="Z831" s="103">
        <f t="shared" si="351"/>
        <v>0</v>
      </c>
      <c r="AA831" s="103">
        <f t="shared" si="352"/>
        <v>0</v>
      </c>
      <c r="AB831" s="128" t="str">
        <f t="shared" si="356"/>
        <v/>
      </c>
      <c r="AC831" s="128" t="e">
        <f t="shared" si="357"/>
        <v>#REF!</v>
      </c>
    </row>
    <row r="832" spans="1:29" ht="50.1" customHeight="1">
      <c r="A832" s="169"/>
      <c r="B832" s="169"/>
      <c r="C832" s="172"/>
      <c r="D832" s="172"/>
      <c r="E832" s="131"/>
      <c r="F832" s="175"/>
      <c r="G832" s="178"/>
      <c r="H832" s="189"/>
      <c r="I832" s="163"/>
      <c r="J832" s="166"/>
      <c r="K832" s="62"/>
      <c r="L832" s="63"/>
      <c r="M832" s="63"/>
      <c r="N832" s="142"/>
      <c r="O832" s="127"/>
      <c r="P832" s="100"/>
      <c r="Q832" s="63">
        <f t="shared" si="353"/>
        <v>0</v>
      </c>
      <c r="R832" s="64"/>
      <c r="S832" s="67"/>
      <c r="T832" s="46"/>
      <c r="U832" s="106">
        <f>IF(EXACT(O832,Y832),M832,M832*(1-'Расчет ПРЕДЗАКАЗ'!$D$10))</f>
        <v>0</v>
      </c>
      <c r="V832" s="106">
        <f t="shared" si="354"/>
        <v>0</v>
      </c>
      <c r="W832" s="106" t="e">
        <f>IF(EXACT(O832,Y832),M832,M832*(1-#REF!))</f>
        <v>#REF!</v>
      </c>
      <c r="X832" s="106" t="e">
        <f t="shared" si="355"/>
        <v>#REF!</v>
      </c>
      <c r="Y832" s="107" t="s">
        <v>72</v>
      </c>
      <c r="Z832" s="103">
        <f t="shared" si="351"/>
        <v>0</v>
      </c>
      <c r="AA832" s="103">
        <f t="shared" si="352"/>
        <v>0</v>
      </c>
      <c r="AB832" s="128" t="str">
        <f t="shared" si="356"/>
        <v/>
      </c>
      <c r="AC832" s="128" t="e">
        <f t="shared" si="357"/>
        <v>#REF!</v>
      </c>
    </row>
    <row r="833" spans="1:29" ht="50.1" customHeight="1">
      <c r="A833" s="169"/>
      <c r="B833" s="169"/>
      <c r="C833" s="172"/>
      <c r="D833" s="172"/>
      <c r="E833" s="131"/>
      <c r="F833" s="175"/>
      <c r="G833" s="178"/>
      <c r="H833" s="189"/>
      <c r="I833" s="163"/>
      <c r="J833" s="166"/>
      <c r="K833" s="62"/>
      <c r="L833" s="63"/>
      <c r="M833" s="63"/>
      <c r="N833" s="121"/>
      <c r="O833" s="127"/>
      <c r="P833" s="100"/>
      <c r="Q833" s="63">
        <f t="shared" si="353"/>
        <v>0</v>
      </c>
      <c r="R833" s="65"/>
      <c r="S833" s="67"/>
      <c r="T833" s="40"/>
      <c r="U833" s="106">
        <f>IF(EXACT(O833,Y833),M833,M833*(1-'Расчет ПРЕДЗАКАЗ'!$D$10))</f>
        <v>0</v>
      </c>
      <c r="V833" s="106">
        <f t="shared" si="354"/>
        <v>0</v>
      </c>
      <c r="W833" s="106" t="e">
        <f>IF(EXACT(O833,Y833),M833,M833*(1-#REF!))</f>
        <v>#REF!</v>
      </c>
      <c r="X833" s="106" t="e">
        <f t="shared" si="355"/>
        <v>#REF!</v>
      </c>
      <c r="Y833" s="107" t="s">
        <v>72</v>
      </c>
      <c r="Z833" s="103">
        <f t="shared" si="351"/>
        <v>0</v>
      </c>
      <c r="AA833" s="103">
        <f t="shared" si="352"/>
        <v>0</v>
      </c>
      <c r="AB833" s="128" t="str">
        <f t="shared" si="356"/>
        <v/>
      </c>
      <c r="AC833" s="128" t="e">
        <f t="shared" si="357"/>
        <v>#REF!</v>
      </c>
    </row>
    <row r="834" spans="1:29" ht="50.1" customHeight="1">
      <c r="A834" s="169"/>
      <c r="B834" s="169"/>
      <c r="C834" s="172"/>
      <c r="D834" s="172"/>
      <c r="E834" s="131"/>
      <c r="F834" s="175"/>
      <c r="G834" s="178"/>
      <c r="H834" s="189"/>
      <c r="I834" s="163"/>
      <c r="J834" s="166"/>
      <c r="K834" s="62"/>
      <c r="L834" s="63"/>
      <c r="M834" s="63"/>
      <c r="N834" s="121"/>
      <c r="O834" s="127"/>
      <c r="P834" s="100"/>
      <c r="Q834" s="63">
        <f t="shared" si="353"/>
        <v>0</v>
      </c>
      <c r="R834" s="65"/>
      <c r="S834" s="67"/>
      <c r="T834" s="40"/>
      <c r="U834" s="106">
        <f>IF(EXACT(O834,Y834),M834,M834*(1-'Расчет ПРЕДЗАКАЗ'!$D$10))</f>
        <v>0</v>
      </c>
      <c r="V834" s="106">
        <f t="shared" si="354"/>
        <v>0</v>
      </c>
      <c r="W834" s="106" t="e">
        <f>IF(EXACT(O834,Y834),M834,M834*(1-#REF!))</f>
        <v>#REF!</v>
      </c>
      <c r="X834" s="106" t="e">
        <f t="shared" si="355"/>
        <v>#REF!</v>
      </c>
      <c r="Y834" s="107" t="s">
        <v>72</v>
      </c>
      <c r="Z834" s="103">
        <f t="shared" si="351"/>
        <v>0</v>
      </c>
      <c r="AA834" s="103">
        <f t="shared" si="352"/>
        <v>0</v>
      </c>
      <c r="AB834" s="128" t="str">
        <f t="shared" si="356"/>
        <v/>
      </c>
      <c r="AC834" s="128" t="e">
        <f t="shared" si="357"/>
        <v>#REF!</v>
      </c>
    </row>
    <row r="835" spans="1:29" ht="50.1" customHeight="1">
      <c r="A835" s="169"/>
      <c r="B835" s="169"/>
      <c r="C835" s="172"/>
      <c r="D835" s="172"/>
      <c r="E835" s="131"/>
      <c r="F835" s="175"/>
      <c r="G835" s="178"/>
      <c r="H835" s="189"/>
      <c r="I835" s="163"/>
      <c r="J835" s="166"/>
      <c r="K835" s="62"/>
      <c r="L835" s="63"/>
      <c r="M835" s="63"/>
      <c r="N835" s="121"/>
      <c r="O835" s="127"/>
      <c r="P835" s="100"/>
      <c r="Q835" s="63">
        <f t="shared" si="353"/>
        <v>0</v>
      </c>
      <c r="R835" s="65"/>
      <c r="S835" s="67"/>
      <c r="T835" s="40"/>
      <c r="U835" s="106">
        <f>IF(EXACT(O835,Y835),M835,M835*(1-'Расчет ПРЕДЗАКАЗ'!$D$10))</f>
        <v>0</v>
      </c>
      <c r="V835" s="106">
        <f t="shared" si="354"/>
        <v>0</v>
      </c>
      <c r="W835" s="106" t="e">
        <f>IF(EXACT(O835,Y835),M835,M835*(1-#REF!))</f>
        <v>#REF!</v>
      </c>
      <c r="X835" s="106" t="e">
        <f t="shared" si="355"/>
        <v>#REF!</v>
      </c>
      <c r="Y835" s="107" t="s">
        <v>72</v>
      </c>
      <c r="Z835" s="103">
        <f t="shared" si="351"/>
        <v>0</v>
      </c>
      <c r="AA835" s="103">
        <f t="shared" si="352"/>
        <v>0</v>
      </c>
      <c r="AB835" s="128" t="str">
        <f t="shared" si="356"/>
        <v/>
      </c>
      <c r="AC835" s="128" t="e">
        <f t="shared" si="357"/>
        <v>#REF!</v>
      </c>
    </row>
    <row r="836" spans="1:29" ht="50.1" customHeight="1">
      <c r="A836" s="169"/>
      <c r="B836" s="169"/>
      <c r="C836" s="172"/>
      <c r="D836" s="172"/>
      <c r="E836" s="131"/>
      <c r="F836" s="175"/>
      <c r="G836" s="178"/>
      <c r="H836" s="189"/>
      <c r="I836" s="163"/>
      <c r="J836" s="166"/>
      <c r="K836" s="62"/>
      <c r="L836" s="63"/>
      <c r="M836" s="63"/>
      <c r="N836" s="121"/>
      <c r="O836" s="127"/>
      <c r="P836" s="100"/>
      <c r="Q836" s="63">
        <f t="shared" si="353"/>
        <v>0</v>
      </c>
      <c r="R836" s="65"/>
      <c r="S836" s="67"/>
      <c r="T836" s="40"/>
      <c r="U836" s="106">
        <f>IF(EXACT(O836,Y836),M836,M836*(1-'Расчет ПРЕДЗАКАЗ'!$D$10))</f>
        <v>0</v>
      </c>
      <c r="V836" s="106">
        <f t="shared" si="354"/>
        <v>0</v>
      </c>
      <c r="W836" s="106" t="e">
        <f>IF(EXACT(O836,Y836),M836,M836*(1-#REF!))</f>
        <v>#REF!</v>
      </c>
      <c r="X836" s="106" t="e">
        <f t="shared" si="355"/>
        <v>#REF!</v>
      </c>
      <c r="Y836" s="107" t="s">
        <v>72</v>
      </c>
      <c r="Z836" s="103">
        <f t="shared" si="351"/>
        <v>0</v>
      </c>
      <c r="AA836" s="103">
        <f t="shared" si="352"/>
        <v>0</v>
      </c>
      <c r="AB836" s="128" t="str">
        <f t="shared" si="356"/>
        <v/>
      </c>
      <c r="AC836" s="128" t="e">
        <f t="shared" si="357"/>
        <v>#REF!</v>
      </c>
    </row>
    <row r="837" spans="1:29" ht="50.1" customHeight="1">
      <c r="A837" s="169"/>
      <c r="B837" s="169"/>
      <c r="C837" s="172"/>
      <c r="D837" s="172"/>
      <c r="E837" s="131"/>
      <c r="F837" s="175"/>
      <c r="G837" s="178"/>
      <c r="H837" s="189"/>
      <c r="I837" s="163"/>
      <c r="J837" s="166"/>
      <c r="K837" s="62"/>
      <c r="L837" s="63"/>
      <c r="M837" s="63"/>
      <c r="N837" s="121"/>
      <c r="O837" s="127"/>
      <c r="P837" s="100"/>
      <c r="Q837" s="63">
        <f t="shared" si="353"/>
        <v>0</v>
      </c>
      <c r="R837" s="65"/>
      <c r="S837" s="67"/>
      <c r="T837" s="40"/>
      <c r="U837" s="106">
        <f>IF(EXACT(O837,Y837),M837,M837*(1-'Расчет ПРЕДЗАКАЗ'!$D$10))</f>
        <v>0</v>
      </c>
      <c r="V837" s="106">
        <f t="shared" si="354"/>
        <v>0</v>
      </c>
      <c r="W837" s="106" t="e">
        <f>IF(EXACT(O837,Y837),M837,M837*(1-#REF!))</f>
        <v>#REF!</v>
      </c>
      <c r="X837" s="106" t="e">
        <f t="shared" si="355"/>
        <v>#REF!</v>
      </c>
      <c r="Y837" s="107" t="s">
        <v>72</v>
      </c>
      <c r="Z837" s="103">
        <f t="shared" si="351"/>
        <v>0</v>
      </c>
      <c r="AA837" s="103">
        <f t="shared" si="352"/>
        <v>0</v>
      </c>
      <c r="AB837" s="128" t="str">
        <f t="shared" si="356"/>
        <v/>
      </c>
      <c r="AC837" s="128" t="e">
        <f t="shared" si="357"/>
        <v>#REF!</v>
      </c>
    </row>
    <row r="838" spans="1:29" ht="50.1" customHeight="1">
      <c r="A838" s="170"/>
      <c r="B838" s="170"/>
      <c r="C838" s="173"/>
      <c r="D838" s="173"/>
      <c r="E838" s="132"/>
      <c r="F838" s="176"/>
      <c r="G838" s="179"/>
      <c r="H838" s="190"/>
      <c r="I838" s="164"/>
      <c r="J838" s="167"/>
      <c r="K838" s="62"/>
      <c r="L838" s="63"/>
      <c r="M838" s="63"/>
      <c r="N838" s="121"/>
      <c r="O838" s="127"/>
      <c r="P838" s="100"/>
      <c r="Q838" s="63">
        <f t="shared" si="353"/>
        <v>0</v>
      </c>
      <c r="R838" s="65"/>
      <c r="S838" s="64"/>
      <c r="T838" s="40"/>
      <c r="U838" s="106">
        <f>IF(EXACT(O838,Y838),M838,M838*(1-'Расчет ПРЕДЗАКАЗ'!$D$10))</f>
        <v>0</v>
      </c>
      <c r="V838" s="106">
        <f t="shared" si="354"/>
        <v>0</v>
      </c>
      <c r="W838" s="106" t="e">
        <f>IF(EXACT(O838,Y838),M838,M838*(1-#REF!))</f>
        <v>#REF!</v>
      </c>
      <c r="X838" s="106" t="e">
        <f t="shared" si="355"/>
        <v>#REF!</v>
      </c>
      <c r="Y838" s="107" t="s">
        <v>72</v>
      </c>
      <c r="Z838" s="103">
        <f t="shared" si="351"/>
        <v>0</v>
      </c>
      <c r="AA838" s="103">
        <f t="shared" si="352"/>
        <v>0</v>
      </c>
      <c r="AB838" s="128" t="str">
        <f t="shared" si="356"/>
        <v/>
      </c>
      <c r="AC838" s="128" t="e">
        <f t="shared" si="357"/>
        <v>#REF!</v>
      </c>
    </row>
    <row r="839" spans="1:29" ht="11.25" customHeight="1" thickBot="1"/>
    <row r="840" spans="1:29" ht="50.1" customHeight="1">
      <c r="A840" s="168">
        <v>104</v>
      </c>
      <c r="B840" s="168"/>
      <c r="C840" s="171" t="s">
        <v>1041</v>
      </c>
      <c r="D840" s="171" t="s">
        <v>77</v>
      </c>
      <c r="E840" s="131"/>
      <c r="F840" s="193"/>
      <c r="G840" s="177"/>
      <c r="H840" s="162"/>
      <c r="I840" s="194" t="s">
        <v>1042</v>
      </c>
      <c r="J840" s="165" t="s">
        <v>19</v>
      </c>
      <c r="K840" s="62" t="s">
        <v>116</v>
      </c>
      <c r="L840" s="63">
        <v>90</v>
      </c>
      <c r="M840" s="63">
        <v>66</v>
      </c>
      <c r="N840" s="142" t="s">
        <v>1043</v>
      </c>
      <c r="O840" s="127"/>
      <c r="P840" s="100"/>
      <c r="Q840" s="63">
        <f>P840*M840</f>
        <v>0</v>
      </c>
      <c r="R840" s="64"/>
      <c r="S840" s="67">
        <v>5258</v>
      </c>
      <c r="T840" s="46"/>
      <c r="U840" s="106">
        <f>IF(EXACT(O840,Y840),M840,M840*(1-'Расчет ПРЕДЗАКАЗ'!$D$10))</f>
        <v>64.679999999999993</v>
      </c>
      <c r="V840" s="106">
        <f>P840*U840</f>
        <v>0</v>
      </c>
      <c r="W840" s="106" t="e">
        <f>IF(EXACT(O840,Y840),M840,M840*(1-#REF!))</f>
        <v>#REF!</v>
      </c>
      <c r="X840" s="106" t="e">
        <f>P840*W840</f>
        <v>#REF!</v>
      </c>
      <c r="Y840" s="107" t="s">
        <v>72</v>
      </c>
      <c r="Z840" s="103">
        <f t="shared" ref="Z840:Z854" si="358">IF(EXACT(O840,Y840),Q840,0)</f>
        <v>0</v>
      </c>
      <c r="AA840" s="103">
        <f t="shared" ref="AA840:AA854" si="359">IF(Z840=0,Q840,0)</f>
        <v>0</v>
      </c>
      <c r="AB840" s="128">
        <f>IF(U840=0,"",L840/U840-1)</f>
        <v>0.39146567717996295</v>
      </c>
      <c r="AC840" s="128" t="e">
        <f>IF(W840=0,"",L840/W840-1)</f>
        <v>#REF!</v>
      </c>
    </row>
    <row r="841" spans="1:29" ht="50.1" customHeight="1">
      <c r="A841" s="169"/>
      <c r="B841" s="169"/>
      <c r="C841" s="172"/>
      <c r="D841" s="172"/>
      <c r="E841" s="131"/>
      <c r="F841" s="175"/>
      <c r="G841" s="178"/>
      <c r="H841" s="189"/>
      <c r="I841" s="163"/>
      <c r="J841" s="166"/>
      <c r="K841" s="62"/>
      <c r="L841" s="63"/>
      <c r="M841" s="63"/>
      <c r="N841" s="142"/>
      <c r="O841" s="127"/>
      <c r="P841" s="100"/>
      <c r="Q841" s="63">
        <f t="shared" ref="Q841:Q854" si="360">P841*M841</f>
        <v>0</v>
      </c>
      <c r="R841" s="64"/>
      <c r="S841" s="67"/>
      <c r="T841" s="46"/>
      <c r="U841" s="106">
        <f>IF(EXACT(O841,Y841),M841,M841*(1-'Расчет ПРЕДЗАКАЗ'!$D$10))</f>
        <v>0</v>
      </c>
      <c r="V841" s="106">
        <f t="shared" ref="V841:V854" si="361">P841*U841</f>
        <v>0</v>
      </c>
      <c r="W841" s="106" t="e">
        <f>IF(EXACT(O841,Y841),M841,M841*(1-#REF!))</f>
        <v>#REF!</v>
      </c>
      <c r="X841" s="106" t="e">
        <f t="shared" ref="X841:X854" si="362">P841*W841</f>
        <v>#REF!</v>
      </c>
      <c r="Y841" s="107" t="s">
        <v>72</v>
      </c>
      <c r="Z841" s="103">
        <f t="shared" si="358"/>
        <v>0</v>
      </c>
      <c r="AA841" s="103">
        <f t="shared" si="359"/>
        <v>0</v>
      </c>
      <c r="AB841" s="128" t="str">
        <f t="shared" ref="AB841:AB854" si="363">IF(U841=0,"",L841/U841-1)</f>
        <v/>
      </c>
      <c r="AC841" s="128" t="e">
        <f t="shared" ref="AC841:AC854" si="364">IF(W841=0,"",L841/W841-1)</f>
        <v>#REF!</v>
      </c>
    </row>
    <row r="842" spans="1:29" ht="50.1" customHeight="1">
      <c r="A842" s="169"/>
      <c r="B842" s="169"/>
      <c r="C842" s="172"/>
      <c r="D842" s="172"/>
      <c r="E842" s="131"/>
      <c r="F842" s="175"/>
      <c r="G842" s="178"/>
      <c r="H842" s="189"/>
      <c r="I842" s="163"/>
      <c r="J842" s="166"/>
      <c r="K842" s="62"/>
      <c r="L842" s="63"/>
      <c r="M842" s="63"/>
      <c r="N842" s="142"/>
      <c r="O842" s="127"/>
      <c r="P842" s="100"/>
      <c r="Q842" s="63">
        <f t="shared" si="360"/>
        <v>0</v>
      </c>
      <c r="R842" s="64"/>
      <c r="S842" s="67"/>
      <c r="T842" s="46"/>
      <c r="U842" s="106">
        <f>IF(EXACT(O842,Y842),M842,M842*(1-'Расчет ПРЕДЗАКАЗ'!$D$10))</f>
        <v>0</v>
      </c>
      <c r="V842" s="106">
        <f t="shared" si="361"/>
        <v>0</v>
      </c>
      <c r="W842" s="106" t="e">
        <f>IF(EXACT(O842,Y842),M842,M842*(1-#REF!))</f>
        <v>#REF!</v>
      </c>
      <c r="X842" s="106" t="e">
        <f t="shared" si="362"/>
        <v>#REF!</v>
      </c>
      <c r="Y842" s="107" t="s">
        <v>72</v>
      </c>
      <c r="Z842" s="103">
        <f t="shared" si="358"/>
        <v>0</v>
      </c>
      <c r="AA842" s="103">
        <f t="shared" si="359"/>
        <v>0</v>
      </c>
      <c r="AB842" s="128" t="str">
        <f t="shared" si="363"/>
        <v/>
      </c>
      <c r="AC842" s="128" t="e">
        <f t="shared" si="364"/>
        <v>#REF!</v>
      </c>
    </row>
    <row r="843" spans="1:29" ht="50.1" customHeight="1">
      <c r="A843" s="169"/>
      <c r="B843" s="169"/>
      <c r="C843" s="172"/>
      <c r="D843" s="172"/>
      <c r="E843" s="131"/>
      <c r="F843" s="175"/>
      <c r="G843" s="178"/>
      <c r="H843" s="189"/>
      <c r="I843" s="163"/>
      <c r="J843" s="166"/>
      <c r="K843" s="62"/>
      <c r="L843" s="63"/>
      <c r="M843" s="63"/>
      <c r="N843" s="142"/>
      <c r="O843" s="127"/>
      <c r="P843" s="100"/>
      <c r="Q843" s="63">
        <f t="shared" si="360"/>
        <v>0</v>
      </c>
      <c r="R843" s="64"/>
      <c r="S843" s="67"/>
      <c r="T843" s="46"/>
      <c r="U843" s="106">
        <f>IF(EXACT(O843,Y843),M843,M843*(1-'Расчет ПРЕДЗАКАЗ'!$D$10))</f>
        <v>0</v>
      </c>
      <c r="V843" s="106">
        <f t="shared" si="361"/>
        <v>0</v>
      </c>
      <c r="W843" s="106" t="e">
        <f>IF(EXACT(O843,Y843),M843,M843*(1-#REF!))</f>
        <v>#REF!</v>
      </c>
      <c r="X843" s="106" t="e">
        <f t="shared" si="362"/>
        <v>#REF!</v>
      </c>
      <c r="Y843" s="107" t="s">
        <v>72</v>
      </c>
      <c r="Z843" s="103">
        <f t="shared" si="358"/>
        <v>0</v>
      </c>
      <c r="AA843" s="103">
        <f t="shared" si="359"/>
        <v>0</v>
      </c>
      <c r="AB843" s="128" t="str">
        <f t="shared" si="363"/>
        <v/>
      </c>
      <c r="AC843" s="128" t="e">
        <f t="shared" si="364"/>
        <v>#REF!</v>
      </c>
    </row>
    <row r="844" spans="1:29" ht="50.1" customHeight="1">
      <c r="A844" s="169"/>
      <c r="B844" s="169"/>
      <c r="C844" s="172"/>
      <c r="D844" s="172"/>
      <c r="E844" s="131"/>
      <c r="F844" s="175"/>
      <c r="G844" s="178"/>
      <c r="H844" s="189"/>
      <c r="I844" s="163"/>
      <c r="J844" s="166"/>
      <c r="K844" s="62"/>
      <c r="L844" s="63"/>
      <c r="M844" s="63"/>
      <c r="N844" s="142"/>
      <c r="O844" s="127"/>
      <c r="P844" s="100"/>
      <c r="Q844" s="63">
        <f t="shared" si="360"/>
        <v>0</v>
      </c>
      <c r="R844" s="64"/>
      <c r="S844" s="67"/>
      <c r="T844" s="46"/>
      <c r="U844" s="106">
        <f>IF(EXACT(O844,Y844),M844,M844*(1-'Расчет ПРЕДЗАКАЗ'!$D$10))</f>
        <v>0</v>
      </c>
      <c r="V844" s="106">
        <f t="shared" si="361"/>
        <v>0</v>
      </c>
      <c r="W844" s="106" t="e">
        <f>IF(EXACT(O844,Y844),M844,M844*(1-#REF!))</f>
        <v>#REF!</v>
      </c>
      <c r="X844" s="106" t="e">
        <f t="shared" si="362"/>
        <v>#REF!</v>
      </c>
      <c r="Y844" s="107" t="s">
        <v>72</v>
      </c>
      <c r="Z844" s="103">
        <f t="shared" si="358"/>
        <v>0</v>
      </c>
      <c r="AA844" s="103">
        <f t="shared" si="359"/>
        <v>0</v>
      </c>
      <c r="AB844" s="128" t="str">
        <f t="shared" si="363"/>
        <v/>
      </c>
      <c r="AC844" s="128" t="e">
        <f t="shared" si="364"/>
        <v>#REF!</v>
      </c>
    </row>
    <row r="845" spans="1:29" ht="50.1" customHeight="1">
      <c r="A845" s="169"/>
      <c r="B845" s="169"/>
      <c r="C845" s="172"/>
      <c r="D845" s="172"/>
      <c r="E845" s="131"/>
      <c r="F845" s="175"/>
      <c r="G845" s="178"/>
      <c r="H845" s="189"/>
      <c r="I845" s="163"/>
      <c r="J845" s="166"/>
      <c r="K845" s="62"/>
      <c r="L845" s="63"/>
      <c r="M845" s="63"/>
      <c r="N845" s="142"/>
      <c r="O845" s="127"/>
      <c r="P845" s="100"/>
      <c r="Q845" s="63">
        <f t="shared" si="360"/>
        <v>0</v>
      </c>
      <c r="R845" s="64"/>
      <c r="S845" s="67"/>
      <c r="T845" s="46"/>
      <c r="U845" s="106">
        <f>IF(EXACT(O845,Y845),M845,M845*(1-'Расчет ПРЕДЗАКАЗ'!$D$10))</f>
        <v>0</v>
      </c>
      <c r="V845" s="106">
        <f t="shared" si="361"/>
        <v>0</v>
      </c>
      <c r="W845" s="106" t="e">
        <f>IF(EXACT(O845,Y845),M845,M845*(1-#REF!))</f>
        <v>#REF!</v>
      </c>
      <c r="X845" s="106" t="e">
        <f t="shared" si="362"/>
        <v>#REF!</v>
      </c>
      <c r="Y845" s="107" t="s">
        <v>72</v>
      </c>
      <c r="Z845" s="103">
        <f t="shared" si="358"/>
        <v>0</v>
      </c>
      <c r="AA845" s="103">
        <f t="shared" si="359"/>
        <v>0</v>
      </c>
      <c r="AB845" s="128" t="str">
        <f t="shared" si="363"/>
        <v/>
      </c>
      <c r="AC845" s="128" t="e">
        <f t="shared" si="364"/>
        <v>#REF!</v>
      </c>
    </row>
    <row r="846" spans="1:29" ht="50.1" customHeight="1">
      <c r="A846" s="169"/>
      <c r="B846" s="169"/>
      <c r="C846" s="172"/>
      <c r="D846" s="172"/>
      <c r="E846" s="131"/>
      <c r="F846" s="175"/>
      <c r="G846" s="178"/>
      <c r="H846" s="189"/>
      <c r="I846" s="163"/>
      <c r="J846" s="166"/>
      <c r="K846" s="62"/>
      <c r="L846" s="63"/>
      <c r="M846" s="63"/>
      <c r="N846" s="142"/>
      <c r="O846" s="127"/>
      <c r="P846" s="100"/>
      <c r="Q846" s="63">
        <f t="shared" si="360"/>
        <v>0</v>
      </c>
      <c r="R846" s="64"/>
      <c r="S846" s="67"/>
      <c r="T846" s="46"/>
      <c r="U846" s="106">
        <f>IF(EXACT(O846,Y846),M846,M846*(1-'Расчет ПРЕДЗАКАЗ'!$D$10))</f>
        <v>0</v>
      </c>
      <c r="V846" s="106">
        <f t="shared" si="361"/>
        <v>0</v>
      </c>
      <c r="W846" s="106" t="e">
        <f>IF(EXACT(O846,Y846),M846,M846*(1-#REF!))</f>
        <v>#REF!</v>
      </c>
      <c r="X846" s="106" t="e">
        <f t="shared" si="362"/>
        <v>#REF!</v>
      </c>
      <c r="Y846" s="107" t="s">
        <v>72</v>
      </c>
      <c r="Z846" s="103">
        <f t="shared" si="358"/>
        <v>0</v>
      </c>
      <c r="AA846" s="103">
        <f t="shared" si="359"/>
        <v>0</v>
      </c>
      <c r="AB846" s="128" t="str">
        <f t="shared" si="363"/>
        <v/>
      </c>
      <c r="AC846" s="128" t="e">
        <f t="shared" si="364"/>
        <v>#REF!</v>
      </c>
    </row>
    <row r="847" spans="1:29" ht="50.1" customHeight="1">
      <c r="A847" s="169"/>
      <c r="B847" s="169"/>
      <c r="C847" s="172"/>
      <c r="D847" s="172"/>
      <c r="E847" s="131"/>
      <c r="F847" s="175"/>
      <c r="G847" s="178"/>
      <c r="H847" s="189"/>
      <c r="I847" s="163"/>
      <c r="J847" s="166"/>
      <c r="K847" s="62"/>
      <c r="L847" s="63"/>
      <c r="M847" s="63"/>
      <c r="N847" s="142"/>
      <c r="O847" s="127"/>
      <c r="P847" s="100"/>
      <c r="Q847" s="63">
        <f t="shared" si="360"/>
        <v>0</v>
      </c>
      <c r="R847" s="64"/>
      <c r="S847" s="67"/>
      <c r="T847" s="46"/>
      <c r="U847" s="106">
        <f>IF(EXACT(O847,Y847),M847,M847*(1-'Расчет ПРЕДЗАКАЗ'!$D$10))</f>
        <v>0</v>
      </c>
      <c r="V847" s="106">
        <f t="shared" si="361"/>
        <v>0</v>
      </c>
      <c r="W847" s="106" t="e">
        <f>IF(EXACT(O847,Y847),M847,M847*(1-#REF!))</f>
        <v>#REF!</v>
      </c>
      <c r="X847" s="106" t="e">
        <f t="shared" si="362"/>
        <v>#REF!</v>
      </c>
      <c r="Y847" s="107" t="s">
        <v>72</v>
      </c>
      <c r="Z847" s="103">
        <f t="shared" si="358"/>
        <v>0</v>
      </c>
      <c r="AA847" s="103">
        <f t="shared" si="359"/>
        <v>0</v>
      </c>
      <c r="AB847" s="128" t="str">
        <f t="shared" si="363"/>
        <v/>
      </c>
      <c r="AC847" s="128" t="e">
        <f t="shared" si="364"/>
        <v>#REF!</v>
      </c>
    </row>
    <row r="848" spans="1:29" ht="50.1" customHeight="1">
      <c r="A848" s="169"/>
      <c r="B848" s="169"/>
      <c r="C848" s="172"/>
      <c r="D848" s="172"/>
      <c r="E848" s="131"/>
      <c r="F848" s="175"/>
      <c r="G848" s="178"/>
      <c r="H848" s="189"/>
      <c r="I848" s="163"/>
      <c r="J848" s="166"/>
      <c r="K848" s="62"/>
      <c r="L848" s="63"/>
      <c r="M848" s="63"/>
      <c r="N848" s="142"/>
      <c r="O848" s="127"/>
      <c r="P848" s="100"/>
      <c r="Q848" s="63">
        <f t="shared" si="360"/>
        <v>0</v>
      </c>
      <c r="R848" s="64"/>
      <c r="S848" s="67"/>
      <c r="T848" s="46"/>
      <c r="U848" s="106">
        <f>IF(EXACT(O848,Y848),M848,M848*(1-'Расчет ПРЕДЗАКАЗ'!$D$10))</f>
        <v>0</v>
      </c>
      <c r="V848" s="106">
        <f t="shared" si="361"/>
        <v>0</v>
      </c>
      <c r="W848" s="106" t="e">
        <f>IF(EXACT(O848,Y848),M848,M848*(1-#REF!))</f>
        <v>#REF!</v>
      </c>
      <c r="X848" s="106" t="e">
        <f t="shared" si="362"/>
        <v>#REF!</v>
      </c>
      <c r="Y848" s="107" t="s">
        <v>72</v>
      </c>
      <c r="Z848" s="103">
        <f t="shared" si="358"/>
        <v>0</v>
      </c>
      <c r="AA848" s="103">
        <f t="shared" si="359"/>
        <v>0</v>
      </c>
      <c r="AB848" s="128" t="str">
        <f t="shared" si="363"/>
        <v/>
      </c>
      <c r="AC848" s="128" t="e">
        <f t="shared" si="364"/>
        <v>#REF!</v>
      </c>
    </row>
    <row r="849" spans="1:29" ht="50.1" customHeight="1">
      <c r="A849" s="169"/>
      <c r="B849" s="169"/>
      <c r="C849" s="172"/>
      <c r="D849" s="172"/>
      <c r="E849" s="131"/>
      <c r="F849" s="175"/>
      <c r="G849" s="178"/>
      <c r="H849" s="189"/>
      <c r="I849" s="163"/>
      <c r="J849" s="166"/>
      <c r="K849" s="62"/>
      <c r="L849" s="63"/>
      <c r="M849" s="63"/>
      <c r="N849" s="121"/>
      <c r="O849" s="127"/>
      <c r="P849" s="100"/>
      <c r="Q849" s="63">
        <f t="shared" si="360"/>
        <v>0</v>
      </c>
      <c r="R849" s="65"/>
      <c r="S849" s="67"/>
      <c r="T849" s="40"/>
      <c r="U849" s="106">
        <f>IF(EXACT(O849,Y849),M849,M849*(1-'Расчет ПРЕДЗАКАЗ'!$D$10))</f>
        <v>0</v>
      </c>
      <c r="V849" s="106">
        <f t="shared" si="361"/>
        <v>0</v>
      </c>
      <c r="W849" s="106" t="e">
        <f>IF(EXACT(O849,Y849),M849,M849*(1-#REF!))</f>
        <v>#REF!</v>
      </c>
      <c r="X849" s="106" t="e">
        <f t="shared" si="362"/>
        <v>#REF!</v>
      </c>
      <c r="Y849" s="107" t="s">
        <v>72</v>
      </c>
      <c r="Z849" s="103">
        <f t="shared" si="358"/>
        <v>0</v>
      </c>
      <c r="AA849" s="103">
        <f t="shared" si="359"/>
        <v>0</v>
      </c>
      <c r="AB849" s="128" t="str">
        <f t="shared" si="363"/>
        <v/>
      </c>
      <c r="AC849" s="128" t="e">
        <f t="shared" si="364"/>
        <v>#REF!</v>
      </c>
    </row>
    <row r="850" spans="1:29" ht="50.1" customHeight="1">
      <c r="A850" s="169"/>
      <c r="B850" s="169"/>
      <c r="C850" s="172"/>
      <c r="D850" s="172"/>
      <c r="E850" s="131"/>
      <c r="F850" s="175"/>
      <c r="G850" s="178"/>
      <c r="H850" s="189"/>
      <c r="I850" s="163"/>
      <c r="J850" s="166"/>
      <c r="K850" s="62"/>
      <c r="L850" s="63"/>
      <c r="M850" s="63"/>
      <c r="N850" s="121"/>
      <c r="O850" s="127"/>
      <c r="P850" s="100"/>
      <c r="Q850" s="63">
        <f t="shared" si="360"/>
        <v>0</v>
      </c>
      <c r="R850" s="65"/>
      <c r="S850" s="67"/>
      <c r="T850" s="40"/>
      <c r="U850" s="106">
        <f>IF(EXACT(O850,Y850),M850,M850*(1-'Расчет ПРЕДЗАКАЗ'!$D$10))</f>
        <v>0</v>
      </c>
      <c r="V850" s="106">
        <f t="shared" si="361"/>
        <v>0</v>
      </c>
      <c r="W850" s="106" t="e">
        <f>IF(EXACT(O850,Y850),M850,M850*(1-#REF!))</f>
        <v>#REF!</v>
      </c>
      <c r="X850" s="106" t="e">
        <f t="shared" si="362"/>
        <v>#REF!</v>
      </c>
      <c r="Y850" s="107" t="s">
        <v>72</v>
      </c>
      <c r="Z850" s="103">
        <f t="shared" si="358"/>
        <v>0</v>
      </c>
      <c r="AA850" s="103">
        <f t="shared" si="359"/>
        <v>0</v>
      </c>
      <c r="AB850" s="128" t="str">
        <f t="shared" si="363"/>
        <v/>
      </c>
      <c r="AC850" s="128" t="e">
        <f t="shared" si="364"/>
        <v>#REF!</v>
      </c>
    </row>
    <row r="851" spans="1:29" ht="50.1" customHeight="1">
      <c r="A851" s="169"/>
      <c r="B851" s="169"/>
      <c r="C851" s="172"/>
      <c r="D851" s="172"/>
      <c r="E851" s="131"/>
      <c r="F851" s="175"/>
      <c r="G851" s="178"/>
      <c r="H851" s="189"/>
      <c r="I851" s="163"/>
      <c r="J851" s="166"/>
      <c r="K851" s="62"/>
      <c r="L851" s="63"/>
      <c r="M851" s="63"/>
      <c r="N851" s="121"/>
      <c r="O851" s="127"/>
      <c r="P851" s="100"/>
      <c r="Q851" s="63">
        <f t="shared" si="360"/>
        <v>0</v>
      </c>
      <c r="R851" s="65"/>
      <c r="S851" s="67"/>
      <c r="T851" s="40"/>
      <c r="U851" s="106">
        <f>IF(EXACT(O851,Y851),M851,M851*(1-'Расчет ПРЕДЗАКАЗ'!$D$10))</f>
        <v>0</v>
      </c>
      <c r="V851" s="106">
        <f t="shared" si="361"/>
        <v>0</v>
      </c>
      <c r="W851" s="106" t="e">
        <f>IF(EXACT(O851,Y851),M851,M851*(1-#REF!))</f>
        <v>#REF!</v>
      </c>
      <c r="X851" s="106" t="e">
        <f t="shared" si="362"/>
        <v>#REF!</v>
      </c>
      <c r="Y851" s="107" t="s">
        <v>72</v>
      </c>
      <c r="Z851" s="103">
        <f t="shared" si="358"/>
        <v>0</v>
      </c>
      <c r="AA851" s="103">
        <f t="shared" si="359"/>
        <v>0</v>
      </c>
      <c r="AB851" s="128" t="str">
        <f t="shared" si="363"/>
        <v/>
      </c>
      <c r="AC851" s="128" t="e">
        <f t="shared" si="364"/>
        <v>#REF!</v>
      </c>
    </row>
    <row r="852" spans="1:29" ht="50.1" customHeight="1">
      <c r="A852" s="169"/>
      <c r="B852" s="169"/>
      <c r="C852" s="172"/>
      <c r="D852" s="172"/>
      <c r="E852" s="131"/>
      <c r="F852" s="175"/>
      <c r="G852" s="178"/>
      <c r="H852" s="189"/>
      <c r="I852" s="163"/>
      <c r="J852" s="166"/>
      <c r="K852" s="62"/>
      <c r="L852" s="63"/>
      <c r="M852" s="63"/>
      <c r="N852" s="121"/>
      <c r="O852" s="127"/>
      <c r="P852" s="100"/>
      <c r="Q852" s="63">
        <f t="shared" si="360"/>
        <v>0</v>
      </c>
      <c r="R852" s="65"/>
      <c r="S852" s="67"/>
      <c r="T852" s="40"/>
      <c r="U852" s="106">
        <f>IF(EXACT(O852,Y852),M852,M852*(1-'Расчет ПРЕДЗАКАЗ'!$D$10))</f>
        <v>0</v>
      </c>
      <c r="V852" s="106">
        <f t="shared" si="361"/>
        <v>0</v>
      </c>
      <c r="W852" s="106" t="e">
        <f>IF(EXACT(O852,Y852),M852,M852*(1-#REF!))</f>
        <v>#REF!</v>
      </c>
      <c r="X852" s="106" t="e">
        <f t="shared" si="362"/>
        <v>#REF!</v>
      </c>
      <c r="Y852" s="107" t="s">
        <v>72</v>
      </c>
      <c r="Z852" s="103">
        <f t="shared" si="358"/>
        <v>0</v>
      </c>
      <c r="AA852" s="103">
        <f t="shared" si="359"/>
        <v>0</v>
      </c>
      <c r="AB852" s="128" t="str">
        <f t="shared" si="363"/>
        <v/>
      </c>
      <c r="AC852" s="128" t="e">
        <f t="shared" si="364"/>
        <v>#REF!</v>
      </c>
    </row>
    <row r="853" spans="1:29" ht="50.1" customHeight="1">
      <c r="A853" s="169"/>
      <c r="B853" s="169"/>
      <c r="C853" s="172"/>
      <c r="D853" s="172"/>
      <c r="E853" s="131"/>
      <c r="F853" s="175"/>
      <c r="G853" s="178"/>
      <c r="H853" s="189"/>
      <c r="I853" s="163"/>
      <c r="J853" s="166"/>
      <c r="K853" s="62"/>
      <c r="L853" s="63"/>
      <c r="M853" s="63"/>
      <c r="N853" s="121"/>
      <c r="O853" s="127"/>
      <c r="P853" s="100"/>
      <c r="Q853" s="63">
        <f t="shared" si="360"/>
        <v>0</v>
      </c>
      <c r="R853" s="65"/>
      <c r="S853" s="67"/>
      <c r="T853" s="40"/>
      <c r="U853" s="106">
        <f>IF(EXACT(O853,Y853),M853,M853*(1-'Расчет ПРЕДЗАКАЗ'!$D$10))</f>
        <v>0</v>
      </c>
      <c r="V853" s="106">
        <f t="shared" si="361"/>
        <v>0</v>
      </c>
      <c r="W853" s="106" t="e">
        <f>IF(EXACT(O853,Y853),M853,M853*(1-#REF!))</f>
        <v>#REF!</v>
      </c>
      <c r="X853" s="106" t="e">
        <f t="shared" si="362"/>
        <v>#REF!</v>
      </c>
      <c r="Y853" s="107" t="s">
        <v>72</v>
      </c>
      <c r="Z853" s="103">
        <f t="shared" si="358"/>
        <v>0</v>
      </c>
      <c r="AA853" s="103">
        <f t="shared" si="359"/>
        <v>0</v>
      </c>
      <c r="AB853" s="128" t="str">
        <f t="shared" si="363"/>
        <v/>
      </c>
      <c r="AC853" s="128" t="e">
        <f t="shared" si="364"/>
        <v>#REF!</v>
      </c>
    </row>
    <row r="854" spans="1:29" ht="50.1" customHeight="1">
      <c r="A854" s="170"/>
      <c r="B854" s="170"/>
      <c r="C854" s="173"/>
      <c r="D854" s="173"/>
      <c r="E854" s="132"/>
      <c r="F854" s="176"/>
      <c r="G854" s="179"/>
      <c r="H854" s="190"/>
      <c r="I854" s="164"/>
      <c r="J854" s="167"/>
      <c r="K854" s="62"/>
      <c r="L854" s="63"/>
      <c r="M854" s="63"/>
      <c r="N854" s="121"/>
      <c r="O854" s="127"/>
      <c r="P854" s="100"/>
      <c r="Q854" s="63">
        <f t="shared" si="360"/>
        <v>0</v>
      </c>
      <c r="R854" s="65"/>
      <c r="S854" s="64"/>
      <c r="T854" s="40"/>
      <c r="U854" s="106">
        <f>IF(EXACT(O854,Y854),M854,M854*(1-'Расчет ПРЕДЗАКАЗ'!$D$10))</f>
        <v>0</v>
      </c>
      <c r="V854" s="106">
        <f t="shared" si="361"/>
        <v>0</v>
      </c>
      <c r="W854" s="106" t="e">
        <f>IF(EXACT(O854,Y854),M854,M854*(1-#REF!))</f>
        <v>#REF!</v>
      </c>
      <c r="X854" s="106" t="e">
        <f t="shared" si="362"/>
        <v>#REF!</v>
      </c>
      <c r="Y854" s="107" t="s">
        <v>72</v>
      </c>
      <c r="Z854" s="103">
        <f t="shared" si="358"/>
        <v>0</v>
      </c>
      <c r="AA854" s="103">
        <f t="shared" si="359"/>
        <v>0</v>
      </c>
      <c r="AB854" s="128" t="str">
        <f t="shared" si="363"/>
        <v/>
      </c>
      <c r="AC854" s="128" t="e">
        <f t="shared" si="364"/>
        <v>#REF!</v>
      </c>
    </row>
    <row r="855" spans="1:29" ht="11.25" customHeight="1"/>
  </sheetData>
  <mergeCells count="476">
    <mergeCell ref="F840:F854"/>
    <mergeCell ref="G840:G854"/>
    <mergeCell ref="H840:H854"/>
    <mergeCell ref="I840:I854"/>
    <mergeCell ref="J840:J854"/>
    <mergeCell ref="A840:A854"/>
    <mergeCell ref="B840:B854"/>
    <mergeCell ref="C840:C854"/>
    <mergeCell ref="D840:D854"/>
    <mergeCell ref="F824:F838"/>
    <mergeCell ref="G824:G838"/>
    <mergeCell ref="H824:H838"/>
    <mergeCell ref="I824:I838"/>
    <mergeCell ref="J824:J838"/>
    <mergeCell ref="A824:A838"/>
    <mergeCell ref="B824:B838"/>
    <mergeCell ref="C824:C838"/>
    <mergeCell ref="D824:D838"/>
    <mergeCell ref="F808:F822"/>
    <mergeCell ref="G808:G822"/>
    <mergeCell ref="H808:H822"/>
    <mergeCell ref="I808:I822"/>
    <mergeCell ref="J808:J822"/>
    <mergeCell ref="A808:A822"/>
    <mergeCell ref="B808:B822"/>
    <mergeCell ref="C808:C822"/>
    <mergeCell ref="D808:D822"/>
    <mergeCell ref="F792:F806"/>
    <mergeCell ref="G792:G806"/>
    <mergeCell ref="H792:H806"/>
    <mergeCell ref="I792:I806"/>
    <mergeCell ref="J792:J806"/>
    <mergeCell ref="A792:A806"/>
    <mergeCell ref="B792:B806"/>
    <mergeCell ref="C792:C806"/>
    <mergeCell ref="D792:D806"/>
    <mergeCell ref="F776:F790"/>
    <mergeCell ref="G776:G790"/>
    <mergeCell ref="H776:H790"/>
    <mergeCell ref="I776:I790"/>
    <mergeCell ref="J776:J790"/>
    <mergeCell ref="A776:A790"/>
    <mergeCell ref="B776:B790"/>
    <mergeCell ref="C776:C790"/>
    <mergeCell ref="D776:D790"/>
    <mergeCell ref="F760:F774"/>
    <mergeCell ref="G760:G774"/>
    <mergeCell ref="H760:H774"/>
    <mergeCell ref="I760:I774"/>
    <mergeCell ref="J760:J774"/>
    <mergeCell ref="A760:A774"/>
    <mergeCell ref="B760:B774"/>
    <mergeCell ref="C760:C774"/>
    <mergeCell ref="D760:D774"/>
    <mergeCell ref="F744:F758"/>
    <mergeCell ref="G744:G758"/>
    <mergeCell ref="H744:H758"/>
    <mergeCell ref="I744:I758"/>
    <mergeCell ref="J744:J758"/>
    <mergeCell ref="A744:A758"/>
    <mergeCell ref="B744:B758"/>
    <mergeCell ref="C744:C758"/>
    <mergeCell ref="D744:D758"/>
    <mergeCell ref="F728:F742"/>
    <mergeCell ref="G728:G742"/>
    <mergeCell ref="H728:H742"/>
    <mergeCell ref="I728:I742"/>
    <mergeCell ref="J728:J742"/>
    <mergeCell ref="A728:A742"/>
    <mergeCell ref="B728:B742"/>
    <mergeCell ref="C728:C742"/>
    <mergeCell ref="D728:D742"/>
    <mergeCell ref="F712:F726"/>
    <mergeCell ref="G712:G726"/>
    <mergeCell ref="H712:H726"/>
    <mergeCell ref="I712:I726"/>
    <mergeCell ref="J712:J726"/>
    <mergeCell ref="A712:A726"/>
    <mergeCell ref="B712:B726"/>
    <mergeCell ref="C712:C726"/>
    <mergeCell ref="D712:D726"/>
    <mergeCell ref="F696:F710"/>
    <mergeCell ref="G696:G710"/>
    <mergeCell ref="H696:H710"/>
    <mergeCell ref="I696:I710"/>
    <mergeCell ref="J696:J710"/>
    <mergeCell ref="A696:A710"/>
    <mergeCell ref="B696:B710"/>
    <mergeCell ref="C696:C710"/>
    <mergeCell ref="D696:D710"/>
    <mergeCell ref="F680:F694"/>
    <mergeCell ref="G680:G694"/>
    <mergeCell ref="H680:H694"/>
    <mergeCell ref="I680:I694"/>
    <mergeCell ref="J680:J694"/>
    <mergeCell ref="A680:A694"/>
    <mergeCell ref="B680:B694"/>
    <mergeCell ref="C680:C694"/>
    <mergeCell ref="D680:D694"/>
    <mergeCell ref="F664:F678"/>
    <mergeCell ref="G664:G678"/>
    <mergeCell ref="H664:H678"/>
    <mergeCell ref="I664:I678"/>
    <mergeCell ref="J664:J678"/>
    <mergeCell ref="A664:A678"/>
    <mergeCell ref="B664:B678"/>
    <mergeCell ref="C664:C678"/>
    <mergeCell ref="D664:D678"/>
    <mergeCell ref="F648:F662"/>
    <mergeCell ref="G648:G662"/>
    <mergeCell ref="H648:H662"/>
    <mergeCell ref="I648:I662"/>
    <mergeCell ref="J648:J662"/>
    <mergeCell ref="A648:A662"/>
    <mergeCell ref="B648:B662"/>
    <mergeCell ref="C648:C662"/>
    <mergeCell ref="D648:D662"/>
    <mergeCell ref="F632:F646"/>
    <mergeCell ref="G632:G646"/>
    <mergeCell ref="H632:H646"/>
    <mergeCell ref="I632:I646"/>
    <mergeCell ref="J632:J646"/>
    <mergeCell ref="A632:A646"/>
    <mergeCell ref="B632:B646"/>
    <mergeCell ref="C632:C646"/>
    <mergeCell ref="D632:D646"/>
    <mergeCell ref="F616:F630"/>
    <mergeCell ref="G616:G630"/>
    <mergeCell ref="H616:H630"/>
    <mergeCell ref="I616:I630"/>
    <mergeCell ref="J616:J630"/>
    <mergeCell ref="A616:A630"/>
    <mergeCell ref="B616:B630"/>
    <mergeCell ref="C616:C630"/>
    <mergeCell ref="D616:D630"/>
    <mergeCell ref="F600:F614"/>
    <mergeCell ref="G600:G614"/>
    <mergeCell ref="H600:H614"/>
    <mergeCell ref="I600:I614"/>
    <mergeCell ref="J600:J614"/>
    <mergeCell ref="A600:A614"/>
    <mergeCell ref="B600:B614"/>
    <mergeCell ref="C600:C614"/>
    <mergeCell ref="D600:D614"/>
    <mergeCell ref="F584:F598"/>
    <mergeCell ref="G584:G598"/>
    <mergeCell ref="H584:H598"/>
    <mergeCell ref="I584:I598"/>
    <mergeCell ref="J584:J598"/>
    <mergeCell ref="A584:A598"/>
    <mergeCell ref="B584:B598"/>
    <mergeCell ref="C584:C598"/>
    <mergeCell ref="D584:D598"/>
    <mergeCell ref="F568:F582"/>
    <mergeCell ref="G568:G582"/>
    <mergeCell ref="H568:H582"/>
    <mergeCell ref="I568:I582"/>
    <mergeCell ref="J568:J582"/>
    <mergeCell ref="A568:A582"/>
    <mergeCell ref="B568:B582"/>
    <mergeCell ref="C568:C582"/>
    <mergeCell ref="D568:D582"/>
    <mergeCell ref="F552:F566"/>
    <mergeCell ref="G552:G566"/>
    <mergeCell ref="H552:H566"/>
    <mergeCell ref="I552:I566"/>
    <mergeCell ref="J552:J566"/>
    <mergeCell ref="A552:A566"/>
    <mergeCell ref="B552:B566"/>
    <mergeCell ref="C552:C566"/>
    <mergeCell ref="D552:D566"/>
    <mergeCell ref="F536:F550"/>
    <mergeCell ref="G536:G550"/>
    <mergeCell ref="H536:H550"/>
    <mergeCell ref="I536:I550"/>
    <mergeCell ref="J536:J550"/>
    <mergeCell ref="A536:A550"/>
    <mergeCell ref="B536:B550"/>
    <mergeCell ref="C536:C550"/>
    <mergeCell ref="D536:D550"/>
    <mergeCell ref="F520:F534"/>
    <mergeCell ref="G520:G534"/>
    <mergeCell ref="H520:H534"/>
    <mergeCell ref="I520:I534"/>
    <mergeCell ref="J520:J534"/>
    <mergeCell ref="A520:A534"/>
    <mergeCell ref="B520:B534"/>
    <mergeCell ref="C520:C534"/>
    <mergeCell ref="D520:D534"/>
    <mergeCell ref="F504:F518"/>
    <mergeCell ref="G504:G518"/>
    <mergeCell ref="H504:H518"/>
    <mergeCell ref="I504:I518"/>
    <mergeCell ref="J504:J518"/>
    <mergeCell ref="A504:A518"/>
    <mergeCell ref="B504:B518"/>
    <mergeCell ref="C504:C518"/>
    <mergeCell ref="D504:D518"/>
    <mergeCell ref="F488:F502"/>
    <mergeCell ref="G488:G502"/>
    <mergeCell ref="H488:H502"/>
    <mergeCell ref="I488:I502"/>
    <mergeCell ref="J488:J502"/>
    <mergeCell ref="A488:A502"/>
    <mergeCell ref="B488:B502"/>
    <mergeCell ref="C488:C502"/>
    <mergeCell ref="D488:D502"/>
    <mergeCell ref="F472:F486"/>
    <mergeCell ref="G472:G486"/>
    <mergeCell ref="H472:H486"/>
    <mergeCell ref="I472:I486"/>
    <mergeCell ref="J472:J486"/>
    <mergeCell ref="A472:A486"/>
    <mergeCell ref="B472:B486"/>
    <mergeCell ref="C472:C486"/>
    <mergeCell ref="D472:D486"/>
    <mergeCell ref="F456:F470"/>
    <mergeCell ref="G456:G470"/>
    <mergeCell ref="H456:H470"/>
    <mergeCell ref="I456:I470"/>
    <mergeCell ref="J456:J470"/>
    <mergeCell ref="A456:A470"/>
    <mergeCell ref="B456:B470"/>
    <mergeCell ref="C456:C470"/>
    <mergeCell ref="D456:D470"/>
    <mergeCell ref="F440:F454"/>
    <mergeCell ref="G440:G454"/>
    <mergeCell ref="H440:H454"/>
    <mergeCell ref="I440:I454"/>
    <mergeCell ref="J440:J454"/>
    <mergeCell ref="A440:A454"/>
    <mergeCell ref="B440:B454"/>
    <mergeCell ref="C440:C454"/>
    <mergeCell ref="D440:D454"/>
    <mergeCell ref="F424:F438"/>
    <mergeCell ref="G424:G438"/>
    <mergeCell ref="H424:H438"/>
    <mergeCell ref="I424:I438"/>
    <mergeCell ref="J424:J438"/>
    <mergeCell ref="A424:A438"/>
    <mergeCell ref="B424:B438"/>
    <mergeCell ref="C424:C438"/>
    <mergeCell ref="D424:D438"/>
    <mergeCell ref="F408:F422"/>
    <mergeCell ref="G408:G422"/>
    <mergeCell ref="H408:H422"/>
    <mergeCell ref="I408:I422"/>
    <mergeCell ref="J408:J422"/>
    <mergeCell ref="A408:A422"/>
    <mergeCell ref="B408:B422"/>
    <mergeCell ref="C408:C422"/>
    <mergeCell ref="D408:D422"/>
    <mergeCell ref="F392:F406"/>
    <mergeCell ref="G392:G406"/>
    <mergeCell ref="H392:H406"/>
    <mergeCell ref="I392:I406"/>
    <mergeCell ref="J392:J406"/>
    <mergeCell ref="A392:A406"/>
    <mergeCell ref="B392:B406"/>
    <mergeCell ref="C392:C406"/>
    <mergeCell ref="D392:D406"/>
    <mergeCell ref="F376:F390"/>
    <mergeCell ref="G376:G390"/>
    <mergeCell ref="H376:H390"/>
    <mergeCell ref="I376:I390"/>
    <mergeCell ref="J376:J390"/>
    <mergeCell ref="A376:A390"/>
    <mergeCell ref="B376:B390"/>
    <mergeCell ref="C376:C390"/>
    <mergeCell ref="D376:D390"/>
    <mergeCell ref="F360:F374"/>
    <mergeCell ref="G360:G374"/>
    <mergeCell ref="H360:H374"/>
    <mergeCell ref="I360:I374"/>
    <mergeCell ref="J360:J374"/>
    <mergeCell ref="A360:A374"/>
    <mergeCell ref="B360:B374"/>
    <mergeCell ref="C360:C374"/>
    <mergeCell ref="D360:D374"/>
    <mergeCell ref="F344:F358"/>
    <mergeCell ref="G344:G358"/>
    <mergeCell ref="H344:H358"/>
    <mergeCell ref="I344:I358"/>
    <mergeCell ref="J344:J358"/>
    <mergeCell ref="A344:A358"/>
    <mergeCell ref="B344:B358"/>
    <mergeCell ref="C344:C358"/>
    <mergeCell ref="D344:D358"/>
    <mergeCell ref="F328:F342"/>
    <mergeCell ref="G328:G342"/>
    <mergeCell ref="H328:H342"/>
    <mergeCell ref="I328:I342"/>
    <mergeCell ref="J328:J342"/>
    <mergeCell ref="A328:A342"/>
    <mergeCell ref="B328:B342"/>
    <mergeCell ref="C328:C342"/>
    <mergeCell ref="D328:D342"/>
    <mergeCell ref="F312:F326"/>
    <mergeCell ref="G312:G326"/>
    <mergeCell ref="H312:H326"/>
    <mergeCell ref="I312:I326"/>
    <mergeCell ref="J312:J326"/>
    <mergeCell ref="A312:A326"/>
    <mergeCell ref="B312:B326"/>
    <mergeCell ref="C312:C326"/>
    <mergeCell ref="D312:D326"/>
    <mergeCell ref="F296:F310"/>
    <mergeCell ref="G296:G310"/>
    <mergeCell ref="H296:H310"/>
    <mergeCell ref="I296:I310"/>
    <mergeCell ref="J296:J310"/>
    <mergeCell ref="A296:A310"/>
    <mergeCell ref="B296:B310"/>
    <mergeCell ref="C296:C310"/>
    <mergeCell ref="D296:D310"/>
    <mergeCell ref="F280:F294"/>
    <mergeCell ref="G280:G294"/>
    <mergeCell ref="H280:H294"/>
    <mergeCell ref="I280:I294"/>
    <mergeCell ref="J280:J294"/>
    <mergeCell ref="A280:A294"/>
    <mergeCell ref="B280:B294"/>
    <mergeCell ref="C280:C294"/>
    <mergeCell ref="D280:D294"/>
    <mergeCell ref="F264:F278"/>
    <mergeCell ref="G264:G278"/>
    <mergeCell ref="H264:H278"/>
    <mergeCell ref="I264:I278"/>
    <mergeCell ref="J264:J278"/>
    <mergeCell ref="A264:A278"/>
    <mergeCell ref="B264:B278"/>
    <mergeCell ref="C264:C278"/>
    <mergeCell ref="D264:D278"/>
    <mergeCell ref="F248:F262"/>
    <mergeCell ref="G248:G262"/>
    <mergeCell ref="H248:H262"/>
    <mergeCell ref="I248:I262"/>
    <mergeCell ref="J248:J262"/>
    <mergeCell ref="A248:A262"/>
    <mergeCell ref="B248:B262"/>
    <mergeCell ref="C248:C262"/>
    <mergeCell ref="D248:D262"/>
    <mergeCell ref="F232:F246"/>
    <mergeCell ref="G232:G246"/>
    <mergeCell ref="H232:H246"/>
    <mergeCell ref="I232:I246"/>
    <mergeCell ref="J232:J246"/>
    <mergeCell ref="A232:A246"/>
    <mergeCell ref="B232:B246"/>
    <mergeCell ref="C232:C246"/>
    <mergeCell ref="D232:D246"/>
    <mergeCell ref="F216:F230"/>
    <mergeCell ref="G216:G230"/>
    <mergeCell ref="H216:H230"/>
    <mergeCell ref="I216:I230"/>
    <mergeCell ref="J216:J230"/>
    <mergeCell ref="A216:A230"/>
    <mergeCell ref="B216:B230"/>
    <mergeCell ref="C216:C230"/>
    <mergeCell ref="D216:D230"/>
    <mergeCell ref="F200:F214"/>
    <mergeCell ref="G200:G214"/>
    <mergeCell ref="H200:H214"/>
    <mergeCell ref="I200:I214"/>
    <mergeCell ref="J200:J214"/>
    <mergeCell ref="A200:A214"/>
    <mergeCell ref="B200:B214"/>
    <mergeCell ref="C200:C214"/>
    <mergeCell ref="D200:D214"/>
    <mergeCell ref="F184:F198"/>
    <mergeCell ref="G184:G198"/>
    <mergeCell ref="H184:H198"/>
    <mergeCell ref="I184:I198"/>
    <mergeCell ref="J184:J198"/>
    <mergeCell ref="A184:A198"/>
    <mergeCell ref="B184:B198"/>
    <mergeCell ref="C184:C198"/>
    <mergeCell ref="D184:D198"/>
    <mergeCell ref="F168:F182"/>
    <mergeCell ref="G168:G182"/>
    <mergeCell ref="H168:H182"/>
    <mergeCell ref="I168:I182"/>
    <mergeCell ref="J168:J182"/>
    <mergeCell ref="A168:A182"/>
    <mergeCell ref="B168:B182"/>
    <mergeCell ref="C168:C182"/>
    <mergeCell ref="D168:D182"/>
    <mergeCell ref="F152:F166"/>
    <mergeCell ref="G152:G166"/>
    <mergeCell ref="H152:H166"/>
    <mergeCell ref="I152:I166"/>
    <mergeCell ref="J152:J166"/>
    <mergeCell ref="A152:A166"/>
    <mergeCell ref="B152:B166"/>
    <mergeCell ref="C152:C166"/>
    <mergeCell ref="D152:D166"/>
    <mergeCell ref="F136:F150"/>
    <mergeCell ref="G136:G150"/>
    <mergeCell ref="H136:H150"/>
    <mergeCell ref="I136:I150"/>
    <mergeCell ref="J136:J150"/>
    <mergeCell ref="A136:A150"/>
    <mergeCell ref="B136:B150"/>
    <mergeCell ref="C136:C150"/>
    <mergeCell ref="D136:D150"/>
    <mergeCell ref="F120:F134"/>
    <mergeCell ref="G120:G134"/>
    <mergeCell ref="H120:H134"/>
    <mergeCell ref="I120:I134"/>
    <mergeCell ref="J120:J134"/>
    <mergeCell ref="A120:A134"/>
    <mergeCell ref="B120:B134"/>
    <mergeCell ref="C120:C134"/>
    <mergeCell ref="D120:D134"/>
    <mergeCell ref="F104:F118"/>
    <mergeCell ref="G104:G118"/>
    <mergeCell ref="H104:H118"/>
    <mergeCell ref="I104:I118"/>
    <mergeCell ref="J104:J118"/>
    <mergeCell ref="A104:A118"/>
    <mergeCell ref="B104:B118"/>
    <mergeCell ref="C104:C118"/>
    <mergeCell ref="D104:D118"/>
    <mergeCell ref="F88:F102"/>
    <mergeCell ref="G88:G102"/>
    <mergeCell ref="H88:H102"/>
    <mergeCell ref="I88:I102"/>
    <mergeCell ref="J88:J102"/>
    <mergeCell ref="A88:A102"/>
    <mergeCell ref="B88:B102"/>
    <mergeCell ref="C88:C102"/>
    <mergeCell ref="D88:D102"/>
    <mergeCell ref="F72:F86"/>
    <mergeCell ref="G72:G86"/>
    <mergeCell ref="H72:H86"/>
    <mergeCell ref="I72:I86"/>
    <mergeCell ref="J72:J86"/>
    <mergeCell ref="A72:A86"/>
    <mergeCell ref="B72:B86"/>
    <mergeCell ref="C72:C86"/>
    <mergeCell ref="D72:D86"/>
    <mergeCell ref="G40:G54"/>
    <mergeCell ref="H40:H54"/>
    <mergeCell ref="I40:I54"/>
    <mergeCell ref="J40:J54"/>
    <mergeCell ref="A40:A54"/>
    <mergeCell ref="B40:B54"/>
    <mergeCell ref="C40:C54"/>
    <mergeCell ref="D40:D54"/>
    <mergeCell ref="F56:F70"/>
    <mergeCell ref="G56:G70"/>
    <mergeCell ref="H56:H70"/>
    <mergeCell ref="I56:I70"/>
    <mergeCell ref="J56:J70"/>
    <mergeCell ref="A56:A70"/>
    <mergeCell ref="B56:B70"/>
    <mergeCell ref="C56:C70"/>
    <mergeCell ref="D56:D70"/>
    <mergeCell ref="B18:C21"/>
    <mergeCell ref="B8:C8"/>
    <mergeCell ref="B9:C9"/>
    <mergeCell ref="B10:C10"/>
    <mergeCell ref="B13:C13"/>
    <mergeCell ref="B12:C12"/>
    <mergeCell ref="B11:C11"/>
    <mergeCell ref="B17:C17"/>
    <mergeCell ref="F40:F54"/>
    <mergeCell ref="F24:F38"/>
    <mergeCell ref="H24:H38"/>
    <mergeCell ref="I24:I38"/>
    <mergeCell ref="J24:J38"/>
    <mergeCell ref="G24:G38"/>
    <mergeCell ref="A24:A38"/>
    <mergeCell ref="B24:B38"/>
    <mergeCell ref="C24:C38"/>
    <mergeCell ref="D24:D38"/>
  </mergeCells>
  <phoneticPr fontId="24" type="noConversion"/>
  <conditionalFormatting sqref="L24:L38">
    <cfRule type="cellIs" dxfId="277" priority="106" operator="equal">
      <formula>0</formula>
    </cfRule>
  </conditionalFormatting>
  <conditionalFormatting sqref="L40:L54">
    <cfRule type="cellIs" dxfId="276" priority="104" operator="equal">
      <formula>0</formula>
    </cfRule>
  </conditionalFormatting>
  <conditionalFormatting sqref="L56:L70">
    <cfRule type="cellIs" dxfId="275" priority="102" operator="equal">
      <formula>0</formula>
    </cfRule>
  </conditionalFormatting>
  <conditionalFormatting sqref="L72:L86">
    <cfRule type="cellIs" dxfId="274" priority="100" operator="equal">
      <formula>0</formula>
    </cfRule>
  </conditionalFormatting>
  <conditionalFormatting sqref="L88:L102">
    <cfRule type="cellIs" dxfId="273" priority="98" operator="equal">
      <formula>0</formula>
    </cfRule>
  </conditionalFormatting>
  <conditionalFormatting sqref="L104:L118">
    <cfRule type="cellIs" dxfId="272" priority="96" operator="equal">
      <formula>0</formula>
    </cfRule>
  </conditionalFormatting>
  <conditionalFormatting sqref="L120:L134">
    <cfRule type="cellIs" dxfId="271" priority="94" operator="equal">
      <formula>0</formula>
    </cfRule>
  </conditionalFormatting>
  <conditionalFormatting sqref="L136:L150">
    <cfRule type="cellIs" dxfId="270" priority="92" operator="equal">
      <formula>0</formula>
    </cfRule>
  </conditionalFormatting>
  <conditionalFormatting sqref="L152:L166">
    <cfRule type="cellIs" dxfId="269" priority="90" operator="equal">
      <formula>0</formula>
    </cfRule>
  </conditionalFormatting>
  <conditionalFormatting sqref="L168:L182">
    <cfRule type="cellIs" dxfId="268" priority="88" operator="equal">
      <formula>0</formula>
    </cfRule>
  </conditionalFormatting>
  <conditionalFormatting sqref="L184:L198">
    <cfRule type="cellIs" dxfId="267" priority="86" operator="equal">
      <formula>0</formula>
    </cfRule>
  </conditionalFormatting>
  <conditionalFormatting sqref="L200:L214">
    <cfRule type="cellIs" dxfId="266" priority="84" operator="equal">
      <formula>0</formula>
    </cfRule>
  </conditionalFormatting>
  <conditionalFormatting sqref="L216:L230">
    <cfRule type="cellIs" dxfId="265" priority="82" operator="equal">
      <formula>0</formula>
    </cfRule>
  </conditionalFormatting>
  <conditionalFormatting sqref="L232:L246">
    <cfRule type="cellIs" dxfId="264" priority="80" operator="equal">
      <formula>0</formula>
    </cfRule>
  </conditionalFormatting>
  <conditionalFormatting sqref="L248:L262">
    <cfRule type="cellIs" dxfId="263" priority="78" operator="equal">
      <formula>0</formula>
    </cfRule>
  </conditionalFormatting>
  <conditionalFormatting sqref="L264:L278">
    <cfRule type="cellIs" dxfId="262" priority="76" operator="equal">
      <formula>0</formula>
    </cfRule>
  </conditionalFormatting>
  <conditionalFormatting sqref="L280:L294">
    <cfRule type="cellIs" dxfId="261" priority="74" operator="equal">
      <formula>0</formula>
    </cfRule>
  </conditionalFormatting>
  <conditionalFormatting sqref="L296:L310">
    <cfRule type="cellIs" dxfId="260" priority="72" operator="equal">
      <formula>0</formula>
    </cfRule>
  </conditionalFormatting>
  <conditionalFormatting sqref="L312:L326">
    <cfRule type="cellIs" dxfId="259" priority="70" operator="equal">
      <formula>0</formula>
    </cfRule>
  </conditionalFormatting>
  <conditionalFormatting sqref="L328:L342">
    <cfRule type="cellIs" dxfId="258" priority="68" operator="equal">
      <formula>0</formula>
    </cfRule>
  </conditionalFormatting>
  <conditionalFormatting sqref="L344:L358">
    <cfRule type="cellIs" dxfId="257" priority="66" operator="equal">
      <formula>0</formula>
    </cfRule>
  </conditionalFormatting>
  <conditionalFormatting sqref="L360:L374">
    <cfRule type="cellIs" dxfId="256" priority="64" operator="equal">
      <formula>0</formula>
    </cfRule>
  </conditionalFormatting>
  <conditionalFormatting sqref="L376:L390">
    <cfRule type="cellIs" dxfId="255" priority="62" operator="equal">
      <formula>0</formula>
    </cfRule>
  </conditionalFormatting>
  <conditionalFormatting sqref="L392:L406">
    <cfRule type="cellIs" dxfId="254" priority="60" operator="equal">
      <formula>0</formula>
    </cfRule>
  </conditionalFormatting>
  <conditionalFormatting sqref="L408:L422">
    <cfRule type="cellIs" dxfId="253" priority="58" operator="equal">
      <formula>0</formula>
    </cfRule>
  </conditionalFormatting>
  <conditionalFormatting sqref="L424:L438">
    <cfRule type="cellIs" dxfId="252" priority="56" operator="equal">
      <formula>0</formula>
    </cfRule>
  </conditionalFormatting>
  <conditionalFormatting sqref="L440:L454">
    <cfRule type="cellIs" dxfId="251" priority="54" operator="equal">
      <formula>0</formula>
    </cfRule>
  </conditionalFormatting>
  <conditionalFormatting sqref="L456:L470">
    <cfRule type="cellIs" dxfId="250" priority="52" operator="equal">
      <formula>0</formula>
    </cfRule>
  </conditionalFormatting>
  <conditionalFormatting sqref="L472:L486">
    <cfRule type="cellIs" dxfId="249" priority="50" operator="equal">
      <formula>0</formula>
    </cfRule>
  </conditionalFormatting>
  <conditionalFormatting sqref="L488:L502">
    <cfRule type="cellIs" dxfId="248" priority="48" operator="equal">
      <formula>0</formula>
    </cfRule>
  </conditionalFormatting>
  <conditionalFormatting sqref="L504:L518">
    <cfRule type="cellIs" dxfId="247" priority="46" operator="equal">
      <formula>0</formula>
    </cfRule>
  </conditionalFormatting>
  <conditionalFormatting sqref="L520:L534">
    <cfRule type="cellIs" dxfId="246" priority="44" operator="equal">
      <formula>0</formula>
    </cfRule>
  </conditionalFormatting>
  <conditionalFormatting sqref="L536:L550">
    <cfRule type="cellIs" dxfId="245" priority="42" operator="equal">
      <formula>0</formula>
    </cfRule>
  </conditionalFormatting>
  <conditionalFormatting sqref="L552:L566">
    <cfRule type="cellIs" dxfId="244" priority="40" operator="equal">
      <formula>0</formula>
    </cfRule>
  </conditionalFormatting>
  <conditionalFormatting sqref="L568:L582">
    <cfRule type="cellIs" dxfId="243" priority="38" operator="equal">
      <formula>0</formula>
    </cfRule>
  </conditionalFormatting>
  <conditionalFormatting sqref="L584:L598">
    <cfRule type="cellIs" dxfId="242" priority="36" operator="equal">
      <formula>0</formula>
    </cfRule>
  </conditionalFormatting>
  <conditionalFormatting sqref="L600:L614">
    <cfRule type="cellIs" dxfId="241" priority="34" operator="equal">
      <formula>0</formula>
    </cfRule>
  </conditionalFormatting>
  <conditionalFormatting sqref="L616:L630">
    <cfRule type="cellIs" dxfId="240" priority="32" operator="equal">
      <formula>0</formula>
    </cfRule>
  </conditionalFormatting>
  <conditionalFormatting sqref="L632:L646">
    <cfRule type="cellIs" dxfId="239" priority="30" operator="equal">
      <formula>0</formula>
    </cfRule>
  </conditionalFormatting>
  <conditionalFormatting sqref="L648:L662">
    <cfRule type="cellIs" dxfId="238" priority="28" operator="equal">
      <formula>0</formula>
    </cfRule>
  </conditionalFormatting>
  <conditionalFormatting sqref="L664:L678">
    <cfRule type="cellIs" dxfId="237" priority="26" operator="equal">
      <formula>0</formula>
    </cfRule>
  </conditionalFormatting>
  <conditionalFormatting sqref="L680:L694">
    <cfRule type="cellIs" dxfId="236" priority="24" operator="equal">
      <formula>0</formula>
    </cfRule>
  </conditionalFormatting>
  <conditionalFormatting sqref="L696:L710">
    <cfRule type="cellIs" dxfId="235" priority="22" operator="equal">
      <formula>0</formula>
    </cfRule>
  </conditionalFormatting>
  <conditionalFormatting sqref="L712:L726">
    <cfRule type="cellIs" dxfId="234" priority="20" operator="equal">
      <formula>0</formula>
    </cfRule>
  </conditionalFormatting>
  <conditionalFormatting sqref="L728:L742">
    <cfRule type="cellIs" dxfId="233" priority="18" operator="equal">
      <formula>0</formula>
    </cfRule>
  </conditionalFormatting>
  <conditionalFormatting sqref="L744:L758">
    <cfRule type="cellIs" dxfId="232" priority="16" operator="equal">
      <formula>0</formula>
    </cfRule>
  </conditionalFormatting>
  <conditionalFormatting sqref="L760:L774">
    <cfRule type="cellIs" dxfId="231" priority="14" operator="equal">
      <formula>0</formula>
    </cfRule>
  </conditionalFormatting>
  <conditionalFormatting sqref="L776:L790">
    <cfRule type="cellIs" dxfId="230" priority="12" operator="equal">
      <formula>0</formula>
    </cfRule>
  </conditionalFormatting>
  <conditionalFormatting sqref="L792:L806">
    <cfRule type="cellIs" dxfId="229" priority="10" operator="equal">
      <formula>0</formula>
    </cfRule>
  </conditionalFormatting>
  <conditionalFormatting sqref="L808:L822">
    <cfRule type="cellIs" dxfId="228" priority="8" operator="equal">
      <formula>0</formula>
    </cfRule>
  </conditionalFormatting>
  <conditionalFormatting sqref="L824:L838">
    <cfRule type="cellIs" dxfId="227" priority="6" operator="equal">
      <formula>0</formula>
    </cfRule>
  </conditionalFormatting>
  <conditionalFormatting sqref="L840:L854">
    <cfRule type="cellIs" dxfId="226" priority="4" operator="equal">
      <formula>0</formula>
    </cfRule>
  </conditionalFormatting>
  <conditionalFormatting sqref="Q24:Q38">
    <cfRule type="cellIs" dxfId="225" priority="105" operator="equal">
      <formula>0</formula>
    </cfRule>
  </conditionalFormatting>
  <conditionalFormatting sqref="Q40:Q54">
    <cfRule type="cellIs" dxfId="224" priority="103" operator="equal">
      <formula>0</formula>
    </cfRule>
  </conditionalFormatting>
  <conditionalFormatting sqref="Q56:Q70">
    <cfRule type="cellIs" dxfId="223" priority="101" operator="equal">
      <formula>0</formula>
    </cfRule>
  </conditionalFormatting>
  <conditionalFormatting sqref="Q72:Q86">
    <cfRule type="cellIs" dxfId="222" priority="99" operator="equal">
      <formula>0</formula>
    </cfRule>
  </conditionalFormatting>
  <conditionalFormatting sqref="Q88:Q102">
    <cfRule type="cellIs" dxfId="221" priority="97" operator="equal">
      <formula>0</formula>
    </cfRule>
  </conditionalFormatting>
  <conditionalFormatting sqref="Q104:Q118">
    <cfRule type="cellIs" dxfId="220" priority="95" operator="equal">
      <formula>0</formula>
    </cfRule>
  </conditionalFormatting>
  <conditionalFormatting sqref="Q120:Q134">
    <cfRule type="cellIs" dxfId="219" priority="93" operator="equal">
      <formula>0</formula>
    </cfRule>
  </conditionalFormatting>
  <conditionalFormatting sqref="Q136:Q150">
    <cfRule type="cellIs" dxfId="218" priority="91" operator="equal">
      <formula>0</formula>
    </cfRule>
  </conditionalFormatting>
  <conditionalFormatting sqref="Q152:Q166">
    <cfRule type="cellIs" dxfId="217" priority="89" operator="equal">
      <formula>0</formula>
    </cfRule>
  </conditionalFormatting>
  <conditionalFormatting sqref="Q168:Q182">
    <cfRule type="cellIs" dxfId="216" priority="87" operator="equal">
      <formula>0</formula>
    </cfRule>
  </conditionalFormatting>
  <conditionalFormatting sqref="Q184:Q198">
    <cfRule type="cellIs" dxfId="215" priority="85" operator="equal">
      <formula>0</formula>
    </cfRule>
  </conditionalFormatting>
  <conditionalFormatting sqref="Q200:Q214">
    <cfRule type="cellIs" dxfId="214" priority="83" operator="equal">
      <formula>0</formula>
    </cfRule>
  </conditionalFormatting>
  <conditionalFormatting sqref="Q216:Q230">
    <cfRule type="cellIs" dxfId="213" priority="81" operator="equal">
      <formula>0</formula>
    </cfRule>
  </conditionalFormatting>
  <conditionalFormatting sqref="Q232:Q246">
    <cfRule type="cellIs" dxfId="212" priority="79" operator="equal">
      <formula>0</formula>
    </cfRule>
  </conditionalFormatting>
  <conditionalFormatting sqref="Q248:Q262">
    <cfRule type="cellIs" dxfId="211" priority="77" operator="equal">
      <formula>0</formula>
    </cfRule>
  </conditionalFormatting>
  <conditionalFormatting sqref="Q264:Q278">
    <cfRule type="cellIs" dxfId="210" priority="75" operator="equal">
      <formula>0</formula>
    </cfRule>
  </conditionalFormatting>
  <conditionalFormatting sqref="Q280:Q294">
    <cfRule type="cellIs" dxfId="209" priority="73" operator="equal">
      <formula>0</formula>
    </cfRule>
  </conditionalFormatting>
  <conditionalFormatting sqref="Q296:Q310">
    <cfRule type="cellIs" dxfId="208" priority="71" operator="equal">
      <formula>0</formula>
    </cfRule>
  </conditionalFormatting>
  <conditionalFormatting sqref="Q312:Q326">
    <cfRule type="cellIs" dxfId="207" priority="69" operator="equal">
      <formula>0</formula>
    </cfRule>
  </conditionalFormatting>
  <conditionalFormatting sqref="Q328:Q342">
    <cfRule type="cellIs" dxfId="206" priority="67" operator="equal">
      <formula>0</formula>
    </cfRule>
  </conditionalFormatting>
  <conditionalFormatting sqref="Q344:Q358">
    <cfRule type="cellIs" dxfId="205" priority="65" operator="equal">
      <formula>0</formula>
    </cfRule>
  </conditionalFormatting>
  <conditionalFormatting sqref="Q360:Q374">
    <cfRule type="cellIs" dxfId="204" priority="63" operator="equal">
      <formula>0</formula>
    </cfRule>
  </conditionalFormatting>
  <conditionalFormatting sqref="Q376:Q390">
    <cfRule type="cellIs" dxfId="203" priority="61" operator="equal">
      <formula>0</formula>
    </cfRule>
  </conditionalFormatting>
  <conditionalFormatting sqref="Q392:Q406">
    <cfRule type="cellIs" dxfId="202" priority="59" operator="equal">
      <formula>0</formula>
    </cfRule>
  </conditionalFormatting>
  <conditionalFormatting sqref="Q408:Q422">
    <cfRule type="cellIs" dxfId="201" priority="57" operator="equal">
      <formula>0</formula>
    </cfRule>
  </conditionalFormatting>
  <conditionalFormatting sqref="Q424:Q438">
    <cfRule type="cellIs" dxfId="200" priority="55" operator="equal">
      <formula>0</formula>
    </cfRule>
  </conditionalFormatting>
  <conditionalFormatting sqref="Q440:Q454">
    <cfRule type="cellIs" dxfId="199" priority="53" operator="equal">
      <formula>0</formula>
    </cfRule>
  </conditionalFormatting>
  <conditionalFormatting sqref="Q456:Q470">
    <cfRule type="cellIs" dxfId="198" priority="51" operator="equal">
      <formula>0</formula>
    </cfRule>
  </conditionalFormatting>
  <conditionalFormatting sqref="Q472:Q486">
    <cfRule type="cellIs" dxfId="197" priority="49" operator="equal">
      <formula>0</formula>
    </cfRule>
  </conditionalFormatting>
  <conditionalFormatting sqref="Q488:Q502">
    <cfRule type="cellIs" dxfId="196" priority="47" operator="equal">
      <formula>0</formula>
    </cfRule>
  </conditionalFormatting>
  <conditionalFormatting sqref="Q504:Q518">
    <cfRule type="cellIs" dxfId="195" priority="45" operator="equal">
      <formula>0</formula>
    </cfRule>
  </conditionalFormatting>
  <conditionalFormatting sqref="Q520:Q534">
    <cfRule type="cellIs" dxfId="194" priority="43" operator="equal">
      <formula>0</formula>
    </cfRule>
  </conditionalFormatting>
  <conditionalFormatting sqref="Q536:Q550">
    <cfRule type="cellIs" dxfId="193" priority="41" operator="equal">
      <formula>0</formula>
    </cfRule>
  </conditionalFormatting>
  <conditionalFormatting sqref="Q552:Q566">
    <cfRule type="cellIs" dxfId="192" priority="39" operator="equal">
      <formula>0</formula>
    </cfRule>
  </conditionalFormatting>
  <conditionalFormatting sqref="Q568:Q582">
    <cfRule type="cellIs" dxfId="191" priority="37" operator="equal">
      <formula>0</formula>
    </cfRule>
  </conditionalFormatting>
  <conditionalFormatting sqref="Q584:Q598">
    <cfRule type="cellIs" dxfId="190" priority="35" operator="equal">
      <formula>0</formula>
    </cfRule>
  </conditionalFormatting>
  <conditionalFormatting sqref="Q600:Q614">
    <cfRule type="cellIs" dxfId="189" priority="33" operator="equal">
      <formula>0</formula>
    </cfRule>
  </conditionalFormatting>
  <conditionalFormatting sqref="Q616:Q630">
    <cfRule type="cellIs" dxfId="188" priority="31" operator="equal">
      <formula>0</formula>
    </cfRule>
  </conditionalFormatting>
  <conditionalFormatting sqref="Q632:Q646">
    <cfRule type="cellIs" dxfId="187" priority="29" operator="equal">
      <formula>0</formula>
    </cfRule>
  </conditionalFormatting>
  <conditionalFormatting sqref="Q648:Q662">
    <cfRule type="cellIs" dxfId="186" priority="27" operator="equal">
      <formula>0</formula>
    </cfRule>
  </conditionalFormatting>
  <conditionalFormatting sqref="Q664:Q678">
    <cfRule type="cellIs" dxfId="185" priority="25" operator="equal">
      <formula>0</formula>
    </cfRule>
  </conditionalFormatting>
  <conditionalFormatting sqref="Q680:Q694">
    <cfRule type="cellIs" dxfId="184" priority="23" operator="equal">
      <formula>0</formula>
    </cfRule>
  </conditionalFormatting>
  <conditionalFormatting sqref="Q696:Q710">
    <cfRule type="cellIs" dxfId="183" priority="21" operator="equal">
      <formula>0</formula>
    </cfRule>
  </conditionalFormatting>
  <conditionalFormatting sqref="Q712:Q726">
    <cfRule type="cellIs" dxfId="182" priority="19" operator="equal">
      <formula>0</formula>
    </cfRule>
  </conditionalFormatting>
  <conditionalFormatting sqref="Q728:Q742">
    <cfRule type="cellIs" dxfId="181" priority="17" operator="equal">
      <formula>0</formula>
    </cfRule>
  </conditionalFormatting>
  <conditionalFormatting sqref="Q744:Q758">
    <cfRule type="cellIs" dxfId="180" priority="15" operator="equal">
      <formula>0</formula>
    </cfRule>
  </conditionalFormatting>
  <conditionalFormatting sqref="Q760:Q774">
    <cfRule type="cellIs" dxfId="179" priority="13" operator="equal">
      <formula>0</formula>
    </cfRule>
  </conditionalFormatting>
  <conditionalFormatting sqref="Q776:Q790">
    <cfRule type="cellIs" dxfId="178" priority="11" operator="equal">
      <formula>0</formula>
    </cfRule>
  </conditionalFormatting>
  <conditionalFormatting sqref="Q792:Q806">
    <cfRule type="cellIs" dxfId="177" priority="9" operator="equal">
      <formula>0</formula>
    </cfRule>
  </conditionalFormatting>
  <conditionalFormatting sqref="Q808:Q822">
    <cfRule type="cellIs" dxfId="176" priority="7" operator="equal">
      <formula>0</formula>
    </cfRule>
  </conditionalFormatting>
  <conditionalFormatting sqref="Q824:Q838">
    <cfRule type="cellIs" dxfId="175" priority="5" operator="equal">
      <formula>0</formula>
    </cfRule>
  </conditionalFormatting>
  <conditionalFormatting sqref="Q840:Q854">
    <cfRule type="cellIs" dxfId="174" priority="3" operator="equal">
      <formula>0</formula>
    </cfRule>
  </conditionalFormatting>
  <hyperlinks>
    <hyperlink ref="J24" r:id="rId1" display="https://nova-tex.ru/" xr:uid="{20870364-EB20-416A-8F1E-5009BAD7307A}"/>
    <hyperlink ref="J24:J38" r:id="rId2" display="WEB-Сайт" xr:uid="{80031AF9-E8CF-4CF0-AFC2-1B79E34E0CE1}"/>
    <hyperlink ref="J40" r:id="rId3" display="https://nova-tex.ru/" xr:uid="{F1CB8CFE-C00E-41EC-805F-8DF70767D302}"/>
    <hyperlink ref="J40:J54" r:id="rId4" display="WEB-Сайт" xr:uid="{DF9DF742-4A8B-41CB-9059-82A2657DBC2E}"/>
    <hyperlink ref="J56" r:id="rId5" display="https://nova-tex.ru/" xr:uid="{379BFCBC-67B1-4FDC-A0F4-22A2F94E9B24}"/>
    <hyperlink ref="J56:J70" r:id="rId6" display="WEB-Сайт" xr:uid="{F82B6E40-0461-4D80-A713-9B69F6EA7D5C}"/>
    <hyperlink ref="J72" r:id="rId7" display="https://nova-tex.ru/" xr:uid="{DA1CB77F-10D7-4616-A305-FC1227E325F0}"/>
    <hyperlink ref="J72:J86" r:id="rId8" display="WEB-Сайт" xr:uid="{F3C414D2-4607-4ADD-BB3E-BD6F0154E16F}"/>
    <hyperlink ref="J88" r:id="rId9" display="https://nova-tex.ru/" xr:uid="{6A61FE36-240A-48A9-9EE4-639ED37EB821}"/>
    <hyperlink ref="J88:J102" r:id="rId10" display="WEB-Сайт" xr:uid="{CECC88DA-C576-4FC1-B6E4-98E30FB95A2D}"/>
    <hyperlink ref="J104" r:id="rId11" display="https://nova-tex.ru/" xr:uid="{F4CBD11E-F971-43F0-872C-64674863A9C4}"/>
    <hyperlink ref="J104:J118" r:id="rId12" display="WEB-Сайт" xr:uid="{34881F04-B980-4DFA-9D7A-09BB47BF45CF}"/>
    <hyperlink ref="J120" r:id="rId13" display="https://nova-tex.ru/" xr:uid="{3634C7DD-598C-47AD-96AF-A284C216DC59}"/>
    <hyperlink ref="J120:J134" r:id="rId14" display="WEB-Сайт" xr:uid="{D9D73E09-095D-402C-90D7-5527D44F78AF}"/>
    <hyperlink ref="J136" r:id="rId15" display="https://nova-tex.ru/" xr:uid="{A8AA854B-E037-4DA2-805D-AE1ECD5B1F05}"/>
    <hyperlink ref="J136:J150" r:id="rId16" display="WEB-Сайт" xr:uid="{719EACFF-DE0A-43D2-9AC8-4A2F2682AC72}"/>
    <hyperlink ref="J152" r:id="rId17" display="https://nova-tex.ru/" xr:uid="{997F78B4-72A0-487D-A464-0C3A4E2E8476}"/>
    <hyperlink ref="J152:J166" r:id="rId18" display="WEB-Сайт" xr:uid="{C135C7D2-E99C-4EED-B96B-0B7155A89C3C}"/>
    <hyperlink ref="J168" r:id="rId19" display="https://nova-tex.ru/" xr:uid="{BB569C51-000A-4348-9C85-C1E882889E72}"/>
    <hyperlink ref="J168:J182" r:id="rId20" display="WEB-Сайт" xr:uid="{121D9888-E1B6-4914-A61F-CFF2441E14EB}"/>
    <hyperlink ref="J184" r:id="rId21" display="https://nova-tex.ru/" xr:uid="{027A0F88-7E92-471F-B2A7-B15D4FC83256}"/>
    <hyperlink ref="J184:J198" r:id="rId22" display="WEB-Сайт" xr:uid="{E727EBCD-D19C-4F2E-B223-0584FA399E83}"/>
    <hyperlink ref="J200" r:id="rId23" display="https://nova-tex.ru/" xr:uid="{F4030DEC-27BE-42AD-BCD7-1387881EF40E}"/>
    <hyperlink ref="J200:J214" r:id="rId24" display="WEB-Сайт" xr:uid="{649F1039-00FD-4CD1-9BBF-7EB9DA0FBE6B}"/>
    <hyperlink ref="J216" r:id="rId25" display="https://nova-tex.ru/" xr:uid="{9684A3D5-5BB3-429F-BFDC-57FEC0448379}"/>
    <hyperlink ref="J216:J230" r:id="rId26" display="WEB-Сайт" xr:uid="{A2521746-9F11-4355-B884-8F4F3120610B}"/>
    <hyperlink ref="J232" r:id="rId27" display="https://nova-tex.ru/" xr:uid="{1C6C8190-76D0-43B4-99F4-84BD0083EB3D}"/>
    <hyperlink ref="J232:J246" r:id="rId28" display="WEB-Сайт" xr:uid="{980996AB-3A2B-427E-8A2C-379907C9629D}"/>
    <hyperlink ref="J248" r:id="rId29" display="https://nova-tex.ru/" xr:uid="{33DB14BC-05C1-4674-9CBC-20CC09E991F8}"/>
    <hyperlink ref="J248:J262" r:id="rId30" display="WEB-Сайт" xr:uid="{B2C3BFC7-D0E4-4A3B-ADDB-5B2C47667B2D}"/>
    <hyperlink ref="J264" r:id="rId31" display="https://nova-tex.ru/" xr:uid="{61F1762A-3678-4A0A-A048-94DF4F1E4723}"/>
    <hyperlink ref="J264:J278" r:id="rId32" display="WEB-Сайт" xr:uid="{316A89BF-8AA9-4647-8F4D-A23805AE7621}"/>
    <hyperlink ref="J280" r:id="rId33" display="https://nova-tex.ru/" xr:uid="{3CEE17CE-625B-441F-8F7D-01589776AADC}"/>
    <hyperlink ref="J280:J294" r:id="rId34" display="WEB-Сайт" xr:uid="{255B6AF2-EDE3-4A93-9B58-B3C4EAAAB9ED}"/>
    <hyperlink ref="J296" r:id="rId35" display="https://nova-tex.ru/" xr:uid="{8B71D8F5-2268-4DE1-91A2-3B3FE07CA1E5}"/>
    <hyperlink ref="J296:J310" r:id="rId36" display="WEB-Сайт" xr:uid="{BC69D9A6-1B35-4392-AA27-582041B9514C}"/>
    <hyperlink ref="J312" r:id="rId37" display="https://nova-tex.ru/" xr:uid="{474E225A-4A52-46C8-AB3C-335A0202176D}"/>
    <hyperlink ref="J312:J326" r:id="rId38" display="WEB-Сайт" xr:uid="{6FFEFE61-9E5C-4E6E-885F-6E97DF3EFAC6}"/>
    <hyperlink ref="J328" r:id="rId39" display="https://nova-tex.ru/" xr:uid="{2718D6A4-6071-4D09-AEEB-0AE09BFFF0D7}"/>
    <hyperlink ref="J328:J342" r:id="rId40" display="WEB-Сайт" xr:uid="{607FE73F-C008-4B17-AAD4-69BD079FDBE8}"/>
    <hyperlink ref="J344" r:id="rId41" display="https://nova-tex.ru/" xr:uid="{7D8ED768-2F59-4691-87F0-C4E59F9147E3}"/>
    <hyperlink ref="J344:J358" r:id="rId42" display="WEB-Сайт" xr:uid="{9A10ECEC-5C8D-41FF-8EDB-964E59EE1DE2}"/>
    <hyperlink ref="J360" r:id="rId43" display="https://nova-tex.ru/" xr:uid="{34373745-7544-4D0B-9C6C-9E3814B1BD64}"/>
    <hyperlink ref="J360:J374" r:id="rId44" display="WEB-Сайт" xr:uid="{EC52B8EC-0B9C-41F7-96E8-17FCBCA34E62}"/>
    <hyperlink ref="J376" r:id="rId45" display="https://nova-tex.ru/" xr:uid="{1279EAFB-5D20-43C5-91AD-F2CC62CABA46}"/>
    <hyperlink ref="J376:J390" r:id="rId46" display="WEB-Сайт" xr:uid="{4FE2861D-86E9-40D5-BFB3-2DA9B5005821}"/>
    <hyperlink ref="J392" r:id="rId47" display="https://nova-tex.ru/" xr:uid="{15E0E674-53FF-4EC1-BA83-F8A3F70C86B7}"/>
    <hyperlink ref="J392:J406" r:id="rId48" display="WEB-Сайт" xr:uid="{0F7729EC-188F-4E2B-9CA4-BC56736820AB}"/>
    <hyperlink ref="J408" r:id="rId49" display="https://nova-tex.ru/" xr:uid="{579FDD53-57AB-4E28-A718-D4929BA6BEF7}"/>
    <hyperlink ref="J408:J422" r:id="rId50" display="WEB-Сайт" xr:uid="{A7792FFB-75C4-46D7-B2A8-46CA907E397F}"/>
    <hyperlink ref="J424" r:id="rId51" display="https://nova-tex.ru/" xr:uid="{8F8F50D2-E2F4-4EDC-8B21-947D11515736}"/>
    <hyperlink ref="J424:J438" r:id="rId52" display="WEB-Сайт" xr:uid="{E7639639-FEA7-4410-B5B0-403A92999331}"/>
    <hyperlink ref="J440" r:id="rId53" display="https://nova-tex.ru/" xr:uid="{7C37AE41-94E0-4A5B-8571-0030D9C2DACD}"/>
    <hyperlink ref="J440:J454" r:id="rId54" display="WEB-Сайт" xr:uid="{9583427D-23CC-4F82-9C1F-BB6F7CCB9C92}"/>
    <hyperlink ref="J456" r:id="rId55" display="https://nova-tex.ru/" xr:uid="{8AE8EE67-D3AC-4DBA-8611-DBBE3C06BE21}"/>
    <hyperlink ref="J456:J470" r:id="rId56" display="WEB-Сайт" xr:uid="{4BC49180-2ADC-4962-884E-7F34031994DD}"/>
    <hyperlink ref="J472" r:id="rId57" display="https://nova-tex.ru/" xr:uid="{B5F65D5C-9A6C-45DD-9D49-B0025D2585AF}"/>
    <hyperlink ref="J472:J486" r:id="rId58" display="WEB-Сайт" xr:uid="{FD30BD12-6C2C-4BB9-8EA3-38440FC3E139}"/>
    <hyperlink ref="J488" r:id="rId59" display="https://nova-tex.ru/" xr:uid="{5945A8E7-32BF-4A7B-A555-62648496BC61}"/>
    <hyperlink ref="J488:J502" r:id="rId60" display="WEB-Сайт" xr:uid="{ABF48DD7-0BA1-47AC-8BD8-4DE556A98816}"/>
    <hyperlink ref="J504" r:id="rId61" display="https://nova-tex.ru/" xr:uid="{9E2A6729-3E88-4821-AF9E-754F6996076E}"/>
    <hyperlink ref="J504:J518" r:id="rId62" display="WEB-Сайт" xr:uid="{554452D7-5D08-47E5-AAF6-34EE91188065}"/>
    <hyperlink ref="J520" r:id="rId63" display="https://nova-tex.ru/" xr:uid="{BE8FA278-4FE6-42B0-8FC6-A78A4C840DE8}"/>
    <hyperlink ref="J520:J534" r:id="rId64" display="WEB-Сайт" xr:uid="{77509E69-5080-4410-8696-116D17D8CB46}"/>
    <hyperlink ref="J536" r:id="rId65" display="https://nova-tex.ru/" xr:uid="{02255967-0EAF-45B0-BD39-F36942F3FEEE}"/>
    <hyperlink ref="J536:J550" r:id="rId66" display="WEB-Сайт" xr:uid="{BFAFAF3D-C569-4C58-8378-1EA71A2A571A}"/>
    <hyperlink ref="J552" r:id="rId67" display="https://nova-tex.ru/" xr:uid="{CE705F7E-3DA4-415A-A733-C2F2ACF4AE97}"/>
    <hyperlink ref="J552:J566" r:id="rId68" display="WEB-Сайт" xr:uid="{B1DAB40D-0E47-4125-A18F-1EFE204EFFD8}"/>
    <hyperlink ref="J568" r:id="rId69" display="https://nova-tex.ru/" xr:uid="{FD535399-9B27-495A-9A4F-C61125403547}"/>
    <hyperlink ref="J568:J582" r:id="rId70" display="WEB-Сайт" xr:uid="{1B192A9D-E01A-4240-9E94-FC2FC25D5555}"/>
    <hyperlink ref="J584" r:id="rId71" display="https://nova-tex.ru/" xr:uid="{8D928A42-9425-4045-BAD6-BF3BF835244C}"/>
    <hyperlink ref="J584:J598" r:id="rId72" display="WEB-Сайт" xr:uid="{61E1146D-B755-4666-9111-5ECCEBE2166F}"/>
    <hyperlink ref="J600" r:id="rId73" display="https://nova-tex.ru/" xr:uid="{7B52E7D3-6028-42DB-B1C9-A750F4123439}"/>
    <hyperlink ref="J600:J614" r:id="rId74" display="WEB-Сайт" xr:uid="{00AD2979-8A97-4276-97F2-19B0A191A8FA}"/>
    <hyperlink ref="J616" r:id="rId75" display="https://nova-tex.ru/" xr:uid="{82D02FFB-6655-453F-A7C5-3972373C6869}"/>
    <hyperlink ref="J616:J630" r:id="rId76" display="WEB-Сайт" xr:uid="{2E434C6B-029B-4FB7-ADE7-70C0BDF7C3D4}"/>
    <hyperlink ref="J632" r:id="rId77" display="https://nova-tex.ru/" xr:uid="{9458A4DA-B15C-4A74-8C30-80C1E0ECC175}"/>
    <hyperlink ref="J632:J646" r:id="rId78" display="WEB-Сайт" xr:uid="{FE0CB648-EA0D-4399-9EB9-B5D8010C5172}"/>
    <hyperlink ref="J648" r:id="rId79" display="https://nova-tex.ru/" xr:uid="{DA871DD9-43FF-4C85-B498-9A2C03C4FFDF}"/>
    <hyperlink ref="J648:J662" r:id="rId80" display="WEB-Сайт" xr:uid="{8558F55E-9A85-49DE-AA64-CB120F108069}"/>
    <hyperlink ref="J664" r:id="rId81" display="https://nova-tex.ru/" xr:uid="{57ACB499-0FB4-4A67-BE8B-7D5010914E23}"/>
    <hyperlink ref="J664:J678" r:id="rId82" display="WEB-Сайт" xr:uid="{D1DAFE7C-D488-4A04-8D18-AD00BD822E85}"/>
    <hyperlink ref="J680" r:id="rId83" display="https://nova-tex.ru/" xr:uid="{7C9FB794-22F8-4EE9-BB80-C48D83E98621}"/>
    <hyperlink ref="J680:J694" r:id="rId84" display="WEB-Сайт" xr:uid="{88EEB33F-82C6-474F-BC4F-5DD708489BD2}"/>
    <hyperlink ref="J696" r:id="rId85" display="https://nova-tex.ru/" xr:uid="{05394C0F-D052-442C-8242-5CE7BEB39D97}"/>
    <hyperlink ref="J696:J710" r:id="rId86" display="WEB-Сайт" xr:uid="{3B4227CB-C253-4B71-9922-2651191D2E42}"/>
    <hyperlink ref="J712" r:id="rId87" display="https://nova-tex.ru/" xr:uid="{1A8999B3-B878-4C72-AB59-E25E6C9F49C2}"/>
    <hyperlink ref="J712:J726" r:id="rId88" display="WEB-Сайт" xr:uid="{2452F4DD-7A5A-4161-9D27-4AC0266F65E8}"/>
    <hyperlink ref="J728" r:id="rId89" display="https://nova-tex.ru/" xr:uid="{F1837BD7-C6E4-4F84-96F9-C3D538319041}"/>
    <hyperlink ref="J728:J742" r:id="rId90" display="WEB-Сайт" xr:uid="{C179FD50-864F-4E27-96C4-BED053143851}"/>
    <hyperlink ref="J744" r:id="rId91" display="https://nova-tex.ru/" xr:uid="{483B748C-65A6-4CF0-998A-9946090D96F8}"/>
    <hyperlink ref="J744:J758" r:id="rId92" display="WEB-Сайт" xr:uid="{B717032B-B714-45F5-9033-01E7D61CA61C}"/>
    <hyperlink ref="J760" r:id="rId93" display="https://nova-tex.ru/" xr:uid="{4AA23D90-F1CE-4AF3-B55F-F60AF53BA240}"/>
    <hyperlink ref="J760:J774" r:id="rId94" display="WEB-Сайт" xr:uid="{943FEF81-A40A-4014-8926-575CD1F15E14}"/>
    <hyperlink ref="J776" r:id="rId95" display="https://nova-tex.ru/" xr:uid="{9025814B-E17F-4CE4-A7D1-7D709B1A0C6B}"/>
    <hyperlink ref="J776:J790" r:id="rId96" display="WEB-Сайт" xr:uid="{E2342BAE-02FC-463B-BD6F-2EA72A097E26}"/>
    <hyperlink ref="J792" r:id="rId97" display="https://nova-tex.ru/" xr:uid="{579DFE17-ADD6-45E5-BED4-295239B8F1EB}"/>
    <hyperlink ref="J792:J806" r:id="rId98" display="WEB-Сайт" xr:uid="{6EF98A0B-664A-4A7C-B841-249B03F4D7CC}"/>
    <hyperlink ref="J808" r:id="rId99" display="https://nova-tex.ru/" xr:uid="{280EA62D-5729-4506-BD3A-CE461BDD9560}"/>
    <hyperlink ref="J808:J822" r:id="rId100" display="WEB-Сайт" xr:uid="{2A7C91C0-682F-41AF-8931-0FD1DF562D08}"/>
    <hyperlink ref="J824" r:id="rId101" display="https://nova-tex.ru/" xr:uid="{42E83A31-8A8C-4F03-B5FA-AAE6C48E6DBB}"/>
    <hyperlink ref="J824:J838" r:id="rId102" display="WEB-Сайт" xr:uid="{505CEA4E-EBA2-4A6C-8F75-1123A7176F92}"/>
    <hyperlink ref="J840" r:id="rId103" display="https://nova-tex.ru/" xr:uid="{D77A1FCC-472A-496F-8473-AF37088C620A}"/>
    <hyperlink ref="J840:J854" r:id="rId104" display="WEB-Сайт" xr:uid="{63EFDAAA-1BAA-4827-9A40-6CA207B1ECF3}"/>
  </hyperlinks>
  <pageMargins left="0.7" right="0.7" top="0.75" bottom="0.75" header="0.3" footer="0.3"/>
  <pageSetup paperSize="9" scale="18" orientation="landscape" r:id="rId105"/>
  <drawing r:id="rId10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tabColor theme="0" tint="-4.9989318521683403E-2"/>
  </sheetPr>
  <dimension ref="A1:AC615"/>
  <sheetViews>
    <sheetView topLeftCell="A31" zoomScale="25" zoomScaleNormal="25" zoomScaleSheetLayoutView="40" workbookViewId="0"/>
  </sheetViews>
  <sheetFormatPr defaultColWidth="25.83203125" defaultRowHeight="26.25"/>
  <cols>
    <col min="1" max="1" width="21.33203125" customWidth="1"/>
    <col min="2" max="3" width="50.83203125" customWidth="1"/>
    <col min="4" max="4" width="87.33203125" customWidth="1"/>
    <col min="5" max="5" width="87.33203125" hidden="1"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40.83203125" hidden="1" customWidth="1"/>
    <col min="15" max="17" width="40.83203125" customWidth="1"/>
    <col min="18" max="18" width="40.83203125" hidden="1" customWidth="1"/>
    <col min="19" max="19" width="40.83203125" customWidth="1"/>
    <col min="20" max="20" width="40.83203125" hidden="1" customWidth="1"/>
    <col min="21" max="21" width="54.83203125" style="102" hidden="1" customWidth="1"/>
    <col min="22" max="22" width="57.83203125" style="102" hidden="1" customWidth="1"/>
    <col min="23" max="24" width="57.83203125" style="102" customWidth="1"/>
    <col min="25" max="25" width="28.1640625" style="103" hidden="1" customWidth="1"/>
    <col min="26" max="26" width="31" style="5" hidden="1" customWidth="1"/>
    <col min="27" max="27" width="40.5" style="5" hidden="1" customWidth="1"/>
    <col min="28" max="28" width="0" hidden="1" customWidth="1"/>
  </cols>
  <sheetData>
    <row r="1" spans="1:27" ht="408" customHeight="1">
      <c r="A1" s="3"/>
      <c r="B1" s="4"/>
      <c r="C1" s="4"/>
      <c r="D1" s="4"/>
      <c r="E1" s="4"/>
      <c r="F1" s="4"/>
      <c r="G1" s="4"/>
      <c r="I1" s="4"/>
      <c r="J1" s="4"/>
      <c r="K1" s="5"/>
    </row>
    <row r="2" spans="1:27" ht="83.25" customHeight="1">
      <c r="A2" s="6"/>
      <c r="B2" s="5"/>
      <c r="C2" s="5"/>
      <c r="D2" s="5"/>
      <c r="E2" s="5"/>
      <c r="F2" s="5"/>
      <c r="G2" s="5"/>
      <c r="H2" s="5"/>
      <c r="I2" s="5"/>
      <c r="J2" s="5"/>
      <c r="K2" s="5"/>
    </row>
    <row r="3" spans="1:27" ht="83.25" customHeight="1">
      <c r="A3" s="6"/>
      <c r="B3" s="5"/>
      <c r="C3" s="5"/>
      <c r="D3" s="5"/>
      <c r="E3" s="5"/>
      <c r="F3" s="5"/>
      <c r="G3" s="5"/>
      <c r="H3" s="5"/>
      <c r="I3" s="5"/>
      <c r="J3" s="5"/>
      <c r="K3" s="5"/>
      <c r="AA3" s="5" t="e">
        <f>IF(O24=СторЦена,M24*P24,)</f>
        <v>#NAME?</v>
      </c>
    </row>
    <row r="4" spans="1:27" ht="83.25" customHeight="1">
      <c r="A4" s="6"/>
      <c r="B4" s="5"/>
      <c r="C4" s="5"/>
      <c r="D4" s="5"/>
      <c r="E4" s="5"/>
      <c r="F4" s="5"/>
      <c r="G4" s="5"/>
      <c r="H4" s="5"/>
      <c r="I4" s="5"/>
      <c r="J4" s="5"/>
      <c r="K4" s="5"/>
    </row>
    <row r="5" spans="1:27" ht="83.25" customHeight="1">
      <c r="A5" s="6"/>
      <c r="B5" s="5"/>
      <c r="C5" s="5"/>
      <c r="D5" s="5"/>
      <c r="E5" s="5"/>
      <c r="F5" s="5"/>
      <c r="G5" s="5"/>
      <c r="H5" s="5"/>
      <c r="I5" s="5"/>
      <c r="J5" s="5"/>
      <c r="K5" s="5"/>
    </row>
    <row r="6" spans="1:27" ht="56.25" customHeight="1">
      <c r="A6" s="6"/>
      <c r="B6" s="5"/>
      <c r="C6" s="5"/>
      <c r="D6" s="5"/>
      <c r="E6" s="5"/>
      <c r="F6" s="5"/>
      <c r="G6" s="5"/>
      <c r="H6" s="5"/>
      <c r="I6" s="5"/>
      <c r="J6" s="5"/>
      <c r="K6" s="5"/>
    </row>
    <row r="7" spans="1:27" ht="60.75" customHeight="1">
      <c r="A7" s="6"/>
      <c r="B7" s="7"/>
      <c r="C7" s="7"/>
      <c r="D7" s="7"/>
      <c r="E7" s="7"/>
      <c r="F7" s="7"/>
      <c r="G7" s="5"/>
      <c r="H7" s="5"/>
      <c r="I7" s="7"/>
      <c r="J7" s="8"/>
      <c r="K7" s="5"/>
    </row>
    <row r="8" spans="1:27" ht="50.1" customHeight="1">
      <c r="A8" s="6"/>
      <c r="B8" s="191"/>
      <c r="C8" s="192"/>
      <c r="D8" s="1"/>
      <c r="E8" s="138"/>
      <c r="F8" s="138"/>
      <c r="G8" s="5"/>
      <c r="H8" s="5"/>
      <c r="I8" s="9"/>
      <c r="J8" s="10"/>
      <c r="K8" s="5"/>
    </row>
    <row r="9" spans="1:27" ht="50.1" customHeight="1">
      <c r="A9" s="6"/>
      <c r="B9" s="180"/>
      <c r="C9" s="181"/>
      <c r="D9" s="11"/>
      <c r="E9" s="136"/>
      <c r="F9" s="137"/>
      <c r="G9" s="5"/>
      <c r="H9" s="5"/>
      <c r="I9" s="9"/>
      <c r="J9" s="12"/>
      <c r="K9" s="5"/>
    </row>
    <row r="10" spans="1:27" ht="50.1" customHeight="1">
      <c r="A10" s="6"/>
      <c r="B10" s="180"/>
      <c r="C10" s="181"/>
      <c r="D10" s="11"/>
      <c r="E10" s="136"/>
      <c r="F10" s="137"/>
      <c r="G10" s="5"/>
      <c r="H10" s="5"/>
      <c r="I10" s="13"/>
      <c r="J10" s="14"/>
      <c r="K10" s="5"/>
    </row>
    <row r="11" spans="1:27" ht="50.1" customHeight="1">
      <c r="A11" s="6"/>
      <c r="B11" s="180"/>
      <c r="C11" s="181"/>
      <c r="D11" s="11"/>
      <c r="E11" s="136"/>
      <c r="F11" s="137"/>
      <c r="G11" s="5"/>
      <c r="H11" s="5"/>
      <c r="I11" s="9"/>
      <c r="J11" s="14"/>
      <c r="K11" s="5"/>
    </row>
    <row r="12" spans="1:27" ht="50.1" customHeight="1">
      <c r="A12" s="6"/>
      <c r="B12" s="180"/>
      <c r="C12" s="181"/>
      <c r="D12" s="11"/>
      <c r="E12" s="136"/>
      <c r="F12" s="137"/>
      <c r="G12" s="5"/>
      <c r="H12" s="5"/>
      <c r="I12" s="2"/>
      <c r="J12" s="14"/>
      <c r="K12" s="5"/>
    </row>
    <row r="13" spans="1:27" ht="50.1" customHeight="1">
      <c r="A13" s="6"/>
      <c r="B13" s="180"/>
      <c r="C13" s="181"/>
      <c r="D13" s="11"/>
      <c r="E13" s="136"/>
      <c r="F13" s="137"/>
      <c r="G13" s="5"/>
      <c r="H13" s="5"/>
      <c r="I13" s="2"/>
      <c r="J13" s="14"/>
      <c r="K13" s="5"/>
    </row>
    <row r="14" spans="1:27" ht="50.1" customHeight="1">
      <c r="A14" s="6"/>
      <c r="B14" s="5"/>
      <c r="C14" s="5"/>
      <c r="D14" s="5"/>
      <c r="E14" s="5"/>
      <c r="F14" s="5"/>
      <c r="G14" s="5"/>
      <c r="H14" s="5"/>
      <c r="I14" s="15"/>
      <c r="J14" s="12"/>
      <c r="K14" s="5"/>
    </row>
    <row r="15" spans="1:27" ht="409.5" customHeight="1">
      <c r="A15" s="6"/>
      <c r="B15" s="5"/>
      <c r="C15" s="5"/>
      <c r="D15" s="5"/>
      <c r="E15" s="5"/>
      <c r="F15" s="5"/>
      <c r="G15" s="5"/>
      <c r="H15" s="5"/>
      <c r="I15" s="15"/>
      <c r="J15" s="16"/>
      <c r="K15" s="5"/>
    </row>
    <row r="16" spans="1:27" ht="50.1" customHeight="1">
      <c r="A16" s="6"/>
      <c r="B16" s="5"/>
      <c r="C16" s="17"/>
      <c r="D16" s="17"/>
      <c r="E16" s="17"/>
      <c r="F16" s="17"/>
      <c r="G16" s="18"/>
      <c r="H16" s="19"/>
      <c r="I16" s="15"/>
      <c r="J16" s="20"/>
      <c r="K16" s="5"/>
    </row>
    <row r="17" spans="1:29" ht="409.5" customHeight="1">
      <c r="A17" s="6"/>
      <c r="B17" s="182"/>
      <c r="C17" s="182"/>
      <c r="D17" s="21"/>
      <c r="E17" s="21"/>
      <c r="F17" s="19"/>
      <c r="G17" s="5"/>
      <c r="H17" s="19"/>
      <c r="I17" s="7"/>
      <c r="J17" s="5"/>
      <c r="K17" s="5"/>
    </row>
    <row r="18" spans="1:29" ht="50.1" customHeight="1">
      <c r="A18" s="6"/>
      <c r="B18" s="183"/>
      <c r="C18" s="184"/>
      <c r="D18" s="23"/>
      <c r="E18" s="144"/>
      <c r="F18" s="140"/>
      <c r="G18" s="5"/>
      <c r="H18" s="5"/>
      <c r="I18" s="15"/>
      <c r="J18" s="24"/>
      <c r="K18" s="5"/>
    </row>
    <row r="19" spans="1:29" ht="162" customHeight="1">
      <c r="A19" s="6"/>
      <c r="B19" s="185"/>
      <c r="C19" s="186"/>
      <c r="D19" s="25"/>
      <c r="E19" s="145"/>
      <c r="F19" s="134"/>
      <c r="G19" s="5"/>
      <c r="H19" s="5"/>
      <c r="I19" s="15"/>
      <c r="J19" s="27"/>
      <c r="K19" s="5"/>
    </row>
    <row r="20" spans="1:29" ht="50.1" customHeight="1">
      <c r="A20" s="6"/>
      <c r="B20" s="185"/>
      <c r="C20" s="186"/>
      <c r="D20" s="25"/>
      <c r="E20" s="145"/>
      <c r="F20" s="134"/>
      <c r="G20" s="5"/>
      <c r="H20" s="5"/>
      <c r="I20" s="28"/>
      <c r="J20" s="42"/>
      <c r="K20" s="5"/>
    </row>
    <row r="21" spans="1:29" ht="50.1" customHeight="1">
      <c r="A21" s="6"/>
      <c r="B21" s="187"/>
      <c r="C21" s="188"/>
      <c r="D21" s="25"/>
      <c r="E21" s="145"/>
      <c r="F21" s="135"/>
      <c r="G21" s="5"/>
      <c r="H21" s="5"/>
      <c r="I21" s="15"/>
      <c r="J21" s="24"/>
      <c r="K21" s="5"/>
    </row>
    <row r="22" spans="1:29" ht="383.25" customHeight="1" thickBot="1">
      <c r="A22" s="6"/>
      <c r="B22" s="5"/>
      <c r="C22" s="17"/>
      <c r="D22" s="17"/>
      <c r="E22" s="17"/>
      <c r="F22" s="17"/>
      <c r="G22" s="18"/>
      <c r="H22" s="5"/>
      <c r="I22" s="30"/>
      <c r="J22" s="31"/>
      <c r="K22" s="5"/>
      <c r="Z22" s="5">
        <f>SUM(Z24:Z939591)</f>
        <v>0</v>
      </c>
      <c r="AA22" s="5">
        <f>SUM(AA24:AA939591)</f>
        <v>0</v>
      </c>
    </row>
    <row r="23" spans="1:29" s="32" customFormat="1" ht="129.75" customHeight="1" thickBot="1">
      <c r="A23" s="48" t="s">
        <v>10</v>
      </c>
      <c r="B23" s="48" t="s">
        <v>7</v>
      </c>
      <c r="C23" s="48" t="s">
        <v>11</v>
      </c>
      <c r="D23" s="48" t="s">
        <v>20</v>
      </c>
      <c r="E23" s="48"/>
      <c r="F23" s="48" t="s">
        <v>12</v>
      </c>
      <c r="G23" s="48" t="s">
        <v>13</v>
      </c>
      <c r="H23" s="48" t="s">
        <v>14</v>
      </c>
      <c r="I23" s="48" t="s">
        <v>8</v>
      </c>
      <c r="J23" s="48" t="s">
        <v>18</v>
      </c>
      <c r="K23" s="48" t="s">
        <v>9</v>
      </c>
      <c r="L23" s="69" t="s">
        <v>220</v>
      </c>
      <c r="M23" s="69" t="s">
        <v>221</v>
      </c>
      <c r="N23" s="69" t="s">
        <v>65</v>
      </c>
      <c r="O23" s="48" t="s">
        <v>66</v>
      </c>
      <c r="P23" s="112" t="s">
        <v>16</v>
      </c>
      <c r="Q23" s="48" t="s">
        <v>67</v>
      </c>
      <c r="R23" s="49"/>
      <c r="S23" s="48" t="s">
        <v>17</v>
      </c>
      <c r="T23" s="48"/>
      <c r="U23" s="113" t="s">
        <v>68</v>
      </c>
      <c r="V23" s="114" t="s">
        <v>69</v>
      </c>
      <c r="W23" s="113" t="s">
        <v>68</v>
      </c>
      <c r="X23" s="114" t="s">
        <v>69</v>
      </c>
      <c r="Y23" s="105"/>
      <c r="Z23" s="105" t="s">
        <v>70</v>
      </c>
      <c r="AA23" s="105" t="s">
        <v>71</v>
      </c>
      <c r="AB23" s="114" t="s">
        <v>73</v>
      </c>
      <c r="AC23" s="114" t="s">
        <v>73</v>
      </c>
    </row>
    <row r="24" spans="1:29" ht="50.1" customHeight="1">
      <c r="A24" s="168">
        <v>16</v>
      </c>
      <c r="B24" s="168" t="s">
        <v>222</v>
      </c>
      <c r="C24" s="171" t="s">
        <v>223</v>
      </c>
      <c r="D24" s="171" t="s">
        <v>77</v>
      </c>
      <c r="E24" s="131"/>
      <c r="F24" s="196" t="s">
        <v>78</v>
      </c>
      <c r="G24" s="177" t="s">
        <v>188</v>
      </c>
      <c r="H24" s="162" t="s">
        <v>224</v>
      </c>
      <c r="I24" s="195" t="s">
        <v>225</v>
      </c>
      <c r="J24" s="165" t="s">
        <v>19</v>
      </c>
      <c r="K24" s="62" t="s">
        <v>226</v>
      </c>
      <c r="L24" s="63">
        <v>1200</v>
      </c>
      <c r="M24" s="63">
        <v>665</v>
      </c>
      <c r="N24" s="142" t="s">
        <v>227</v>
      </c>
      <c r="O24" s="127" t="s">
        <v>72</v>
      </c>
      <c r="P24" s="100"/>
      <c r="Q24" s="63">
        <f>P24*M24</f>
        <v>0</v>
      </c>
      <c r="R24" s="64"/>
      <c r="S24" s="67">
        <v>11</v>
      </c>
      <c r="T24" s="61"/>
      <c r="U24" s="106">
        <f>IF(EXACT(O24,Y24),M24,M24*(1-'Расчет ПРЕДЗАКАЗ'!$D$10))</f>
        <v>665</v>
      </c>
      <c r="V24" s="106">
        <f>P24*U24</f>
        <v>0</v>
      </c>
      <c r="W24" s="106">
        <f>IF(EXACT(O24,Y24),M24,M24*(1-#REF!))</f>
        <v>665</v>
      </c>
      <c r="X24" s="106">
        <f>P24*W24</f>
        <v>0</v>
      </c>
      <c r="Y24" s="107" t="s">
        <v>72</v>
      </c>
      <c r="Z24" s="103">
        <f t="shared" ref="Z24:Z38" si="0">IF(EXACT(O24,Y24),Q24,0)</f>
        <v>0</v>
      </c>
      <c r="AA24" s="103">
        <f t="shared" ref="AA24:AA38" si="1">IF(Z24=0,Q24,0)</f>
        <v>0</v>
      </c>
      <c r="AB24" s="128">
        <f>IF(U24=0,"",L24/U24-1)</f>
        <v>0.80451127819548862</v>
      </c>
      <c r="AC24" s="128">
        <f>IF(W24=0,"",L24/W24-1)</f>
        <v>0.80451127819548862</v>
      </c>
    </row>
    <row r="25" spans="1:29" ht="50.1" customHeight="1">
      <c r="A25" s="169"/>
      <c r="B25" s="169"/>
      <c r="C25" s="172"/>
      <c r="D25" s="172"/>
      <c r="E25" s="131"/>
      <c r="F25" s="175"/>
      <c r="G25" s="178"/>
      <c r="H25" s="189"/>
      <c r="I25" s="163"/>
      <c r="J25" s="166"/>
      <c r="K25" s="62" t="s">
        <v>228</v>
      </c>
      <c r="L25" s="63">
        <v>1200</v>
      </c>
      <c r="M25" s="63">
        <v>665</v>
      </c>
      <c r="N25" s="142" t="s">
        <v>229</v>
      </c>
      <c r="O25" s="127" t="s">
        <v>72</v>
      </c>
      <c r="P25" s="100"/>
      <c r="Q25" s="63">
        <f t="shared" ref="Q25:Q38" si="2">P25*M25</f>
        <v>0</v>
      </c>
      <c r="R25" s="64"/>
      <c r="S25" s="67">
        <v>1</v>
      </c>
      <c r="T25" s="46"/>
      <c r="U25" s="106">
        <f>IF(EXACT(O25,Y25),M25,M25*(1-'Расчет ПРЕДЗАКАЗ'!$D$10))</f>
        <v>665</v>
      </c>
      <c r="V25" s="106">
        <f t="shared" ref="V25:V38" si="3">P25*U25</f>
        <v>0</v>
      </c>
      <c r="W25" s="106">
        <f>IF(EXACT(O25,Y25),M25,M25*(1-#REF!))</f>
        <v>665</v>
      </c>
      <c r="X25" s="106">
        <f t="shared" ref="X25:X38" si="4">P25*W25</f>
        <v>0</v>
      </c>
      <c r="Y25" s="107" t="s">
        <v>72</v>
      </c>
      <c r="Z25" s="103">
        <f t="shared" si="0"/>
        <v>0</v>
      </c>
      <c r="AA25" s="103">
        <f t="shared" si="1"/>
        <v>0</v>
      </c>
      <c r="AB25" s="128">
        <f t="shared" ref="AB25:AB38" si="5">IF(U25=0,"",L25/U25-1)</f>
        <v>0.80451127819548862</v>
      </c>
      <c r="AC25" s="128">
        <f t="shared" ref="AC25:AC38" si="6">IF(W25=0,"",L25/W25-1)</f>
        <v>0.80451127819548862</v>
      </c>
    </row>
    <row r="26" spans="1:29" ht="50.1" customHeight="1">
      <c r="A26" s="169"/>
      <c r="B26" s="169"/>
      <c r="C26" s="172"/>
      <c r="D26" s="172"/>
      <c r="E26" s="131"/>
      <c r="F26" s="175"/>
      <c r="G26" s="178"/>
      <c r="H26" s="189"/>
      <c r="I26" s="163"/>
      <c r="J26" s="166"/>
      <c r="K26" s="62"/>
      <c r="L26" s="63">
        <f t="shared" ref="L26:L38" si="7">M26-M26*30%</f>
        <v>0</v>
      </c>
      <c r="M26" s="63"/>
      <c r="N26" s="63"/>
      <c r="O26" s="127"/>
      <c r="P26" s="100"/>
      <c r="Q26" s="63">
        <f t="shared" si="2"/>
        <v>0</v>
      </c>
      <c r="R26" s="64"/>
      <c r="S26" s="67"/>
      <c r="T26" s="46"/>
      <c r="U26" s="106">
        <f>IF(EXACT(O26,Y26),M26,M26*(1-'Расчет ПРЕДЗАКАЗ'!$D$10))</f>
        <v>0</v>
      </c>
      <c r="V26" s="106">
        <f t="shared" si="3"/>
        <v>0</v>
      </c>
      <c r="W26" s="106" t="e">
        <f>IF(EXACT(O26,Y26),M26,M26*(1-#REF!))</f>
        <v>#REF!</v>
      </c>
      <c r="X26" s="106" t="e">
        <f t="shared" si="4"/>
        <v>#REF!</v>
      </c>
      <c r="Y26" s="107" t="s">
        <v>72</v>
      </c>
      <c r="Z26" s="103">
        <f t="shared" si="0"/>
        <v>0</v>
      </c>
      <c r="AA26" s="103">
        <f t="shared" si="1"/>
        <v>0</v>
      </c>
      <c r="AB26" s="128" t="str">
        <f t="shared" si="5"/>
        <v/>
      </c>
      <c r="AC26" s="128" t="e">
        <f t="shared" si="6"/>
        <v>#REF!</v>
      </c>
    </row>
    <row r="27" spans="1:29" ht="50.1" customHeight="1">
      <c r="A27" s="169"/>
      <c r="B27" s="169"/>
      <c r="C27" s="172"/>
      <c r="D27" s="172"/>
      <c r="E27" s="131"/>
      <c r="F27" s="175"/>
      <c r="G27" s="178"/>
      <c r="H27" s="189"/>
      <c r="I27" s="163"/>
      <c r="J27" s="166"/>
      <c r="K27" s="62"/>
      <c r="L27" s="63">
        <f t="shared" si="7"/>
        <v>0</v>
      </c>
      <c r="M27" s="63"/>
      <c r="N27" s="63"/>
      <c r="O27" s="127"/>
      <c r="P27" s="100"/>
      <c r="Q27" s="63">
        <f t="shared" si="2"/>
        <v>0</v>
      </c>
      <c r="R27" s="64"/>
      <c r="S27" s="67"/>
      <c r="T27" s="46"/>
      <c r="U27" s="106">
        <f>IF(EXACT(O27,Y27),M27,M27*(1-'Расчет ПРЕДЗАКАЗ'!$D$10))</f>
        <v>0</v>
      </c>
      <c r="V27" s="106">
        <f t="shared" si="3"/>
        <v>0</v>
      </c>
      <c r="W27" s="106" t="e">
        <f>IF(EXACT(O27,Y27),M27,M27*(1-#REF!))</f>
        <v>#REF!</v>
      </c>
      <c r="X27" s="106" t="e">
        <f t="shared" si="4"/>
        <v>#REF!</v>
      </c>
      <c r="Y27" s="107" t="s">
        <v>72</v>
      </c>
      <c r="Z27" s="103">
        <f t="shared" si="0"/>
        <v>0</v>
      </c>
      <c r="AA27" s="103">
        <f t="shared" si="1"/>
        <v>0</v>
      </c>
      <c r="AB27" s="128" t="str">
        <f t="shared" si="5"/>
        <v/>
      </c>
      <c r="AC27" s="128" t="e">
        <f t="shared" si="6"/>
        <v>#REF!</v>
      </c>
    </row>
    <row r="28" spans="1:29" ht="50.1" customHeight="1">
      <c r="A28" s="169"/>
      <c r="B28" s="169"/>
      <c r="C28" s="172"/>
      <c r="D28" s="172"/>
      <c r="E28" s="131"/>
      <c r="F28" s="175"/>
      <c r="G28" s="178"/>
      <c r="H28" s="189"/>
      <c r="I28" s="163"/>
      <c r="J28" s="166"/>
      <c r="K28" s="62"/>
      <c r="L28" s="63">
        <f t="shared" si="7"/>
        <v>0</v>
      </c>
      <c r="M28" s="63"/>
      <c r="N28" s="63"/>
      <c r="O28" s="127"/>
      <c r="P28" s="100"/>
      <c r="Q28" s="63">
        <f t="shared" si="2"/>
        <v>0</v>
      </c>
      <c r="R28" s="64"/>
      <c r="S28" s="67"/>
      <c r="T28" s="46"/>
      <c r="U28" s="106">
        <f>IF(EXACT(O28,Y28),M28,M28*(1-'Расчет ПРЕДЗАКАЗ'!$D$10))</f>
        <v>0</v>
      </c>
      <c r="V28" s="106">
        <f t="shared" si="3"/>
        <v>0</v>
      </c>
      <c r="W28" s="106" t="e">
        <f>IF(EXACT(O28,Y28),M28,M28*(1-#REF!))</f>
        <v>#REF!</v>
      </c>
      <c r="X28" s="106" t="e">
        <f t="shared" si="4"/>
        <v>#REF!</v>
      </c>
      <c r="Y28" s="107" t="s">
        <v>72</v>
      </c>
      <c r="Z28" s="103">
        <f t="shared" si="0"/>
        <v>0</v>
      </c>
      <c r="AA28" s="103">
        <f t="shared" si="1"/>
        <v>0</v>
      </c>
      <c r="AB28" s="128" t="str">
        <f t="shared" si="5"/>
        <v/>
      </c>
      <c r="AC28" s="128" t="e">
        <f t="shared" si="6"/>
        <v>#REF!</v>
      </c>
    </row>
    <row r="29" spans="1:29" ht="50.1" customHeight="1">
      <c r="A29" s="169"/>
      <c r="B29" s="169"/>
      <c r="C29" s="172"/>
      <c r="D29" s="172"/>
      <c r="E29" s="131"/>
      <c r="F29" s="175"/>
      <c r="G29" s="178"/>
      <c r="H29" s="189"/>
      <c r="I29" s="163"/>
      <c r="J29" s="166"/>
      <c r="K29" s="62"/>
      <c r="L29" s="63">
        <f t="shared" si="7"/>
        <v>0</v>
      </c>
      <c r="M29" s="63"/>
      <c r="N29" s="63"/>
      <c r="O29" s="127"/>
      <c r="P29" s="100"/>
      <c r="Q29" s="63">
        <f t="shared" si="2"/>
        <v>0</v>
      </c>
      <c r="R29" s="64"/>
      <c r="S29" s="67"/>
      <c r="T29" s="46"/>
      <c r="U29" s="106">
        <f>IF(EXACT(O29,Y29),M29,M29*(1-'Расчет ПРЕДЗАКАЗ'!$D$10))</f>
        <v>0</v>
      </c>
      <c r="V29" s="106">
        <f t="shared" si="3"/>
        <v>0</v>
      </c>
      <c r="W29" s="106" t="e">
        <f>IF(EXACT(O29,Y29),M29,M29*(1-#REF!))</f>
        <v>#REF!</v>
      </c>
      <c r="X29" s="106" t="e">
        <f t="shared" si="4"/>
        <v>#REF!</v>
      </c>
      <c r="Y29" s="107" t="s">
        <v>72</v>
      </c>
      <c r="Z29" s="103">
        <f t="shared" si="0"/>
        <v>0</v>
      </c>
      <c r="AA29" s="103">
        <f t="shared" si="1"/>
        <v>0</v>
      </c>
      <c r="AB29" s="128" t="str">
        <f t="shared" si="5"/>
        <v/>
      </c>
      <c r="AC29" s="128" t="e">
        <f t="shared" si="6"/>
        <v>#REF!</v>
      </c>
    </row>
    <row r="30" spans="1:29" ht="50.1" customHeight="1">
      <c r="A30" s="169"/>
      <c r="B30" s="169"/>
      <c r="C30" s="172"/>
      <c r="D30" s="172"/>
      <c r="E30" s="131"/>
      <c r="F30" s="175"/>
      <c r="G30" s="178"/>
      <c r="H30" s="189"/>
      <c r="I30" s="163"/>
      <c r="J30" s="166"/>
      <c r="K30" s="62"/>
      <c r="L30" s="63">
        <f t="shared" si="7"/>
        <v>0</v>
      </c>
      <c r="M30" s="63"/>
      <c r="N30" s="63"/>
      <c r="O30" s="127"/>
      <c r="P30" s="100"/>
      <c r="Q30" s="63">
        <f t="shared" si="2"/>
        <v>0</v>
      </c>
      <c r="R30" s="64"/>
      <c r="S30" s="67"/>
      <c r="T30" s="46"/>
      <c r="U30" s="106">
        <f>IF(EXACT(O30,Y30),M30,M30*(1-'Расчет ПРЕДЗАКАЗ'!$D$10))</f>
        <v>0</v>
      </c>
      <c r="V30" s="106">
        <f t="shared" si="3"/>
        <v>0</v>
      </c>
      <c r="W30" s="106" t="e">
        <f>IF(EXACT(O30,Y30),M30,M30*(1-#REF!))</f>
        <v>#REF!</v>
      </c>
      <c r="X30" s="106" t="e">
        <f t="shared" si="4"/>
        <v>#REF!</v>
      </c>
      <c r="Y30" s="107" t="s">
        <v>72</v>
      </c>
      <c r="Z30" s="103">
        <f t="shared" si="0"/>
        <v>0</v>
      </c>
      <c r="AA30" s="103">
        <f t="shared" si="1"/>
        <v>0</v>
      </c>
      <c r="AB30" s="128" t="str">
        <f t="shared" si="5"/>
        <v/>
      </c>
      <c r="AC30" s="128" t="e">
        <f t="shared" si="6"/>
        <v>#REF!</v>
      </c>
    </row>
    <row r="31" spans="1:29" ht="50.1" customHeight="1">
      <c r="A31" s="169"/>
      <c r="B31" s="169"/>
      <c r="C31" s="172"/>
      <c r="D31" s="172"/>
      <c r="E31" s="131"/>
      <c r="F31" s="175"/>
      <c r="G31" s="178"/>
      <c r="H31" s="189"/>
      <c r="I31" s="163"/>
      <c r="J31" s="166"/>
      <c r="K31" s="62"/>
      <c r="L31" s="63">
        <f t="shared" si="7"/>
        <v>0</v>
      </c>
      <c r="M31" s="63"/>
      <c r="N31" s="63"/>
      <c r="O31" s="127"/>
      <c r="P31" s="100"/>
      <c r="Q31" s="63">
        <f t="shared" si="2"/>
        <v>0</v>
      </c>
      <c r="R31" s="64"/>
      <c r="S31" s="67"/>
      <c r="T31" s="46"/>
      <c r="U31" s="106">
        <f>IF(EXACT(O31,Y31),M31,M31*(1-'Расчет ПРЕДЗАКАЗ'!$D$10))</f>
        <v>0</v>
      </c>
      <c r="V31" s="106">
        <f t="shared" si="3"/>
        <v>0</v>
      </c>
      <c r="W31" s="106" t="e">
        <f>IF(EXACT(O31,Y31),M31,M31*(1-#REF!))</f>
        <v>#REF!</v>
      </c>
      <c r="X31" s="106" t="e">
        <f t="shared" si="4"/>
        <v>#REF!</v>
      </c>
      <c r="Y31" s="107" t="s">
        <v>72</v>
      </c>
      <c r="Z31" s="103">
        <f t="shared" si="0"/>
        <v>0</v>
      </c>
      <c r="AA31" s="103">
        <f t="shared" si="1"/>
        <v>0</v>
      </c>
      <c r="AB31" s="128" t="str">
        <f t="shared" si="5"/>
        <v/>
      </c>
      <c r="AC31" s="128" t="e">
        <f t="shared" si="6"/>
        <v>#REF!</v>
      </c>
    </row>
    <row r="32" spans="1:29" ht="50.1" customHeight="1">
      <c r="A32" s="169"/>
      <c r="B32" s="169"/>
      <c r="C32" s="172"/>
      <c r="D32" s="172"/>
      <c r="E32" s="131"/>
      <c r="F32" s="175"/>
      <c r="G32" s="178"/>
      <c r="H32" s="189"/>
      <c r="I32" s="163"/>
      <c r="J32" s="166"/>
      <c r="K32" s="62"/>
      <c r="L32" s="63">
        <f t="shared" si="7"/>
        <v>0</v>
      </c>
      <c r="M32" s="63"/>
      <c r="N32" s="63"/>
      <c r="O32" s="127"/>
      <c r="P32" s="100"/>
      <c r="Q32" s="63">
        <f t="shared" si="2"/>
        <v>0</v>
      </c>
      <c r="R32" s="64"/>
      <c r="S32" s="67"/>
      <c r="T32" s="46"/>
      <c r="U32" s="106">
        <f>IF(EXACT(O32,Y32),M32,M32*(1-'Расчет ПРЕДЗАКАЗ'!$D$10))</f>
        <v>0</v>
      </c>
      <c r="V32" s="106">
        <f t="shared" si="3"/>
        <v>0</v>
      </c>
      <c r="W32" s="106" t="e">
        <f>IF(EXACT(O32,Y32),M32,M32*(1-#REF!))</f>
        <v>#REF!</v>
      </c>
      <c r="X32" s="106" t="e">
        <f t="shared" si="4"/>
        <v>#REF!</v>
      </c>
      <c r="Y32" s="107" t="s">
        <v>72</v>
      </c>
      <c r="Z32" s="103">
        <f t="shared" si="0"/>
        <v>0</v>
      </c>
      <c r="AA32" s="103">
        <f t="shared" si="1"/>
        <v>0</v>
      </c>
      <c r="AB32" s="128" t="str">
        <f t="shared" si="5"/>
        <v/>
      </c>
      <c r="AC32" s="128" t="e">
        <f t="shared" si="6"/>
        <v>#REF!</v>
      </c>
    </row>
    <row r="33" spans="1:29" ht="50.1" customHeight="1">
      <c r="A33" s="169"/>
      <c r="B33" s="169"/>
      <c r="C33" s="172"/>
      <c r="D33" s="172"/>
      <c r="E33" s="131"/>
      <c r="F33" s="175"/>
      <c r="G33" s="178"/>
      <c r="H33" s="189"/>
      <c r="I33" s="163"/>
      <c r="J33" s="166"/>
      <c r="K33" s="62"/>
      <c r="L33" s="63">
        <f t="shared" si="7"/>
        <v>0</v>
      </c>
      <c r="M33" s="63"/>
      <c r="N33" s="65"/>
      <c r="O33" s="127"/>
      <c r="P33" s="100"/>
      <c r="Q33" s="63">
        <f t="shared" si="2"/>
        <v>0</v>
      </c>
      <c r="R33" s="65"/>
      <c r="S33" s="67"/>
      <c r="T33" s="40"/>
      <c r="U33" s="106">
        <f>IF(EXACT(O33,Y33),M33,M33*(1-'Расчет ПРЕДЗАКАЗ'!$D$10))</f>
        <v>0</v>
      </c>
      <c r="V33" s="106">
        <f t="shared" si="3"/>
        <v>0</v>
      </c>
      <c r="W33" s="106" t="e">
        <f>IF(EXACT(O33,Y33),M33,M33*(1-#REF!))</f>
        <v>#REF!</v>
      </c>
      <c r="X33" s="106" t="e">
        <f t="shared" si="4"/>
        <v>#REF!</v>
      </c>
      <c r="Y33" s="107" t="s">
        <v>72</v>
      </c>
      <c r="Z33" s="103">
        <f t="shared" si="0"/>
        <v>0</v>
      </c>
      <c r="AA33" s="103">
        <f t="shared" si="1"/>
        <v>0</v>
      </c>
      <c r="AB33" s="128" t="str">
        <f t="shared" si="5"/>
        <v/>
      </c>
      <c r="AC33" s="128" t="e">
        <f t="shared" si="6"/>
        <v>#REF!</v>
      </c>
    </row>
    <row r="34" spans="1:29" ht="50.1" customHeight="1">
      <c r="A34" s="169"/>
      <c r="B34" s="169"/>
      <c r="C34" s="172"/>
      <c r="D34" s="172"/>
      <c r="E34" s="131"/>
      <c r="F34" s="175"/>
      <c r="G34" s="178"/>
      <c r="H34" s="189"/>
      <c r="I34" s="163"/>
      <c r="J34" s="166"/>
      <c r="K34" s="62"/>
      <c r="L34" s="63">
        <f t="shared" si="7"/>
        <v>0</v>
      </c>
      <c r="M34" s="63"/>
      <c r="N34" s="65"/>
      <c r="O34" s="127"/>
      <c r="P34" s="100"/>
      <c r="Q34" s="63">
        <f t="shared" si="2"/>
        <v>0</v>
      </c>
      <c r="R34" s="65"/>
      <c r="S34" s="67"/>
      <c r="T34" s="40"/>
      <c r="U34" s="106">
        <f>IF(EXACT(O34,Y34),M34,M34*(1-'Расчет ПРЕДЗАКАЗ'!$D$10))</f>
        <v>0</v>
      </c>
      <c r="V34" s="106">
        <f t="shared" si="3"/>
        <v>0</v>
      </c>
      <c r="W34" s="106" t="e">
        <f>IF(EXACT(O34,Y34),M34,M34*(1-#REF!))</f>
        <v>#REF!</v>
      </c>
      <c r="X34" s="106" t="e">
        <f t="shared" si="4"/>
        <v>#REF!</v>
      </c>
      <c r="Y34" s="107" t="s">
        <v>72</v>
      </c>
      <c r="Z34" s="103">
        <f t="shared" si="0"/>
        <v>0</v>
      </c>
      <c r="AA34" s="103">
        <f t="shared" si="1"/>
        <v>0</v>
      </c>
      <c r="AB34" s="128" t="str">
        <f t="shared" si="5"/>
        <v/>
      </c>
      <c r="AC34" s="128" t="e">
        <f t="shared" si="6"/>
        <v>#REF!</v>
      </c>
    </row>
    <row r="35" spans="1:29" ht="50.1" customHeight="1">
      <c r="A35" s="169"/>
      <c r="B35" s="169"/>
      <c r="C35" s="172"/>
      <c r="D35" s="172"/>
      <c r="E35" s="131"/>
      <c r="F35" s="175"/>
      <c r="G35" s="178"/>
      <c r="H35" s="189"/>
      <c r="I35" s="163"/>
      <c r="J35" s="166"/>
      <c r="K35" s="62"/>
      <c r="L35" s="63">
        <f t="shared" si="7"/>
        <v>0</v>
      </c>
      <c r="M35" s="63"/>
      <c r="N35" s="65"/>
      <c r="O35" s="127"/>
      <c r="P35" s="100"/>
      <c r="Q35" s="63">
        <f t="shared" si="2"/>
        <v>0</v>
      </c>
      <c r="R35" s="65"/>
      <c r="S35" s="67"/>
      <c r="T35" s="40"/>
      <c r="U35" s="106">
        <f>IF(EXACT(O35,Y35),M35,M35*(1-'Расчет ПРЕДЗАКАЗ'!$D$10))</f>
        <v>0</v>
      </c>
      <c r="V35" s="106">
        <f t="shared" si="3"/>
        <v>0</v>
      </c>
      <c r="W35" s="106" t="e">
        <f>IF(EXACT(O35,Y35),M35,M35*(1-#REF!))</f>
        <v>#REF!</v>
      </c>
      <c r="X35" s="106" t="e">
        <f t="shared" si="4"/>
        <v>#REF!</v>
      </c>
      <c r="Y35" s="107" t="s">
        <v>72</v>
      </c>
      <c r="Z35" s="103">
        <f t="shared" si="0"/>
        <v>0</v>
      </c>
      <c r="AA35" s="103">
        <f t="shared" si="1"/>
        <v>0</v>
      </c>
      <c r="AB35" s="128" t="str">
        <f t="shared" si="5"/>
        <v/>
      </c>
      <c r="AC35" s="128" t="e">
        <f t="shared" si="6"/>
        <v>#REF!</v>
      </c>
    </row>
    <row r="36" spans="1:29" ht="50.1" customHeight="1">
      <c r="A36" s="169"/>
      <c r="B36" s="169"/>
      <c r="C36" s="172"/>
      <c r="D36" s="172"/>
      <c r="E36" s="131"/>
      <c r="F36" s="175"/>
      <c r="G36" s="178"/>
      <c r="H36" s="189"/>
      <c r="I36" s="163"/>
      <c r="J36" s="166"/>
      <c r="K36" s="62"/>
      <c r="L36" s="63">
        <f t="shared" si="7"/>
        <v>0</v>
      </c>
      <c r="M36" s="63"/>
      <c r="N36" s="65"/>
      <c r="O36" s="127"/>
      <c r="P36" s="100"/>
      <c r="Q36" s="63">
        <f t="shared" si="2"/>
        <v>0</v>
      </c>
      <c r="R36" s="65"/>
      <c r="S36" s="67"/>
      <c r="T36" s="40"/>
      <c r="U36" s="106">
        <f>IF(EXACT(O36,Y36),M36,M36*(1-'Расчет ПРЕДЗАКАЗ'!$D$10))</f>
        <v>0</v>
      </c>
      <c r="V36" s="106">
        <f t="shared" si="3"/>
        <v>0</v>
      </c>
      <c r="W36" s="106" t="e">
        <f>IF(EXACT(O36,Y36),M36,M36*(1-#REF!))</f>
        <v>#REF!</v>
      </c>
      <c r="X36" s="106" t="e">
        <f t="shared" si="4"/>
        <v>#REF!</v>
      </c>
      <c r="Y36" s="107" t="s">
        <v>72</v>
      </c>
      <c r="Z36" s="103">
        <f t="shared" si="0"/>
        <v>0</v>
      </c>
      <c r="AA36" s="103">
        <f t="shared" si="1"/>
        <v>0</v>
      </c>
      <c r="AB36" s="128" t="str">
        <f t="shared" si="5"/>
        <v/>
      </c>
      <c r="AC36" s="128" t="e">
        <f t="shared" si="6"/>
        <v>#REF!</v>
      </c>
    </row>
    <row r="37" spans="1:29" ht="50.1" customHeight="1">
      <c r="A37" s="169"/>
      <c r="B37" s="169"/>
      <c r="C37" s="172"/>
      <c r="D37" s="172"/>
      <c r="E37" s="131"/>
      <c r="F37" s="175"/>
      <c r="G37" s="178"/>
      <c r="H37" s="189"/>
      <c r="I37" s="163"/>
      <c r="J37" s="166"/>
      <c r="K37" s="62"/>
      <c r="L37" s="63">
        <f t="shared" si="7"/>
        <v>0</v>
      </c>
      <c r="M37" s="63"/>
      <c r="N37" s="65"/>
      <c r="O37" s="127"/>
      <c r="P37" s="100"/>
      <c r="Q37" s="63">
        <f t="shared" si="2"/>
        <v>0</v>
      </c>
      <c r="R37" s="65"/>
      <c r="S37" s="67"/>
      <c r="T37" s="40"/>
      <c r="U37" s="106">
        <f>IF(EXACT(O37,Y37),M37,M37*(1-'Расчет ПРЕДЗАКАЗ'!$D$10))</f>
        <v>0</v>
      </c>
      <c r="V37" s="106">
        <f t="shared" si="3"/>
        <v>0</v>
      </c>
      <c r="W37" s="106" t="e">
        <f>IF(EXACT(O37,Y37),M37,M37*(1-#REF!))</f>
        <v>#REF!</v>
      </c>
      <c r="X37" s="106" t="e">
        <f t="shared" si="4"/>
        <v>#REF!</v>
      </c>
      <c r="Y37" s="107" t="s">
        <v>72</v>
      </c>
      <c r="Z37" s="103">
        <f t="shared" si="0"/>
        <v>0</v>
      </c>
      <c r="AA37" s="103">
        <f t="shared" si="1"/>
        <v>0</v>
      </c>
      <c r="AB37" s="128" t="str">
        <f t="shared" si="5"/>
        <v/>
      </c>
      <c r="AC37" s="128" t="e">
        <f t="shared" si="6"/>
        <v>#REF!</v>
      </c>
    </row>
    <row r="38" spans="1:29" ht="50.1" customHeight="1">
      <c r="A38" s="170"/>
      <c r="B38" s="170"/>
      <c r="C38" s="173"/>
      <c r="D38" s="173"/>
      <c r="E38" s="132"/>
      <c r="F38" s="176"/>
      <c r="G38" s="179"/>
      <c r="H38" s="190"/>
      <c r="I38" s="164"/>
      <c r="J38" s="167"/>
      <c r="K38" s="62"/>
      <c r="L38" s="63">
        <f t="shared" si="7"/>
        <v>0</v>
      </c>
      <c r="M38" s="63"/>
      <c r="N38" s="65"/>
      <c r="O38" s="127"/>
      <c r="P38" s="100"/>
      <c r="Q38" s="63">
        <f t="shared" si="2"/>
        <v>0</v>
      </c>
      <c r="R38" s="65"/>
      <c r="S38" s="64"/>
      <c r="T38" s="40"/>
      <c r="U38" s="106">
        <f>IF(EXACT(O38,Y38),M38,M38*(1-'Расчет ПРЕДЗАКАЗ'!$D$10))</f>
        <v>0</v>
      </c>
      <c r="V38" s="106">
        <f t="shared" si="3"/>
        <v>0</v>
      </c>
      <c r="W38" s="106" t="e">
        <f>IF(EXACT(O38,Y38),M38,M38*(1-#REF!))</f>
        <v>#REF!</v>
      </c>
      <c r="X38" s="106" t="e">
        <f t="shared" si="4"/>
        <v>#REF!</v>
      </c>
      <c r="Y38" s="107" t="s">
        <v>72</v>
      </c>
      <c r="Z38" s="103">
        <f t="shared" si="0"/>
        <v>0</v>
      </c>
      <c r="AA38" s="103">
        <f t="shared" si="1"/>
        <v>0</v>
      </c>
      <c r="AB38" s="128" t="str">
        <f t="shared" si="5"/>
        <v/>
      </c>
      <c r="AC38" s="128" t="e">
        <f t="shared" si="6"/>
        <v>#REF!</v>
      </c>
    </row>
    <row r="39" spans="1:29" ht="11.25" customHeight="1" thickBot="1"/>
    <row r="40" spans="1:29" ht="50.1" customHeight="1">
      <c r="A40" s="168">
        <v>17</v>
      </c>
      <c r="B40" s="168" t="s">
        <v>230</v>
      </c>
      <c r="C40" s="171" t="s">
        <v>231</v>
      </c>
      <c r="D40" s="171" t="s">
        <v>77</v>
      </c>
      <c r="E40" s="131"/>
      <c r="F40" s="196" t="s">
        <v>78</v>
      </c>
      <c r="G40" s="177" t="s">
        <v>232</v>
      </c>
      <c r="H40" s="162" t="s">
        <v>233</v>
      </c>
      <c r="I40" s="195" t="s">
        <v>234</v>
      </c>
      <c r="J40" s="165" t="s">
        <v>19</v>
      </c>
      <c r="K40" s="62" t="s">
        <v>228</v>
      </c>
      <c r="L40" s="63">
        <v>1040</v>
      </c>
      <c r="M40" s="63">
        <v>890</v>
      </c>
      <c r="N40" s="142" t="s">
        <v>235</v>
      </c>
      <c r="O40" s="127"/>
      <c r="P40" s="100"/>
      <c r="Q40" s="63">
        <f>P40*M40</f>
        <v>0</v>
      </c>
      <c r="R40" s="64"/>
      <c r="S40" s="67">
        <v>3</v>
      </c>
      <c r="T40" s="61"/>
      <c r="U40" s="106">
        <f>IF(EXACT(O40,Y40),M40,M40*(1-'Расчет ПРЕДЗАКАЗ'!$D$10))</f>
        <v>872.19999999999993</v>
      </c>
      <c r="V40" s="106">
        <f>P40*U40</f>
        <v>0</v>
      </c>
      <c r="W40" s="106" t="e">
        <f>IF(EXACT(O40,Y40),M40,M40*(1-#REF!))</f>
        <v>#REF!</v>
      </c>
      <c r="X40" s="106" t="e">
        <f>P40*W40</f>
        <v>#REF!</v>
      </c>
      <c r="Y40" s="107" t="s">
        <v>72</v>
      </c>
      <c r="Z40" s="103">
        <f t="shared" ref="Z40:Z54" si="8">IF(EXACT(O40,Y40),Q40,0)</f>
        <v>0</v>
      </c>
      <c r="AA40" s="103">
        <f t="shared" ref="AA40:AA54" si="9">IF(Z40=0,Q40,0)</f>
        <v>0</v>
      </c>
      <c r="AB40" s="128">
        <f>IF(U40=0,"",L40/U40-1)</f>
        <v>0.19238706718642518</v>
      </c>
      <c r="AC40" s="128" t="e">
        <f>IF(W40=0,"",L40/W40-1)</f>
        <v>#REF!</v>
      </c>
    </row>
    <row r="41" spans="1:29" ht="50.1" customHeight="1">
      <c r="A41" s="169"/>
      <c r="B41" s="169"/>
      <c r="C41" s="172"/>
      <c r="D41" s="172"/>
      <c r="E41" s="131"/>
      <c r="F41" s="175"/>
      <c r="G41" s="178"/>
      <c r="H41" s="189"/>
      <c r="I41" s="163"/>
      <c r="J41" s="166"/>
      <c r="K41" s="62" t="s">
        <v>82</v>
      </c>
      <c r="L41" s="63">
        <v>1040</v>
      </c>
      <c r="M41" s="63">
        <v>890</v>
      </c>
      <c r="N41" s="142" t="s">
        <v>236</v>
      </c>
      <c r="O41" s="127"/>
      <c r="P41" s="100"/>
      <c r="Q41" s="63">
        <f t="shared" ref="Q41:Q54" si="10">P41*M41</f>
        <v>0</v>
      </c>
      <c r="R41" s="64"/>
      <c r="S41" s="67">
        <v>1</v>
      </c>
      <c r="T41" s="46"/>
      <c r="U41" s="106">
        <f>IF(EXACT(O41,Y41),M41,M41*(1-'Расчет ПРЕДЗАКАЗ'!$D$10))</f>
        <v>872.19999999999993</v>
      </c>
      <c r="V41" s="106">
        <f t="shared" ref="V41:V54" si="11">P41*U41</f>
        <v>0</v>
      </c>
      <c r="W41" s="106" t="e">
        <f>IF(EXACT(O41,Y41),M41,M41*(1-#REF!))</f>
        <v>#REF!</v>
      </c>
      <c r="X41" s="106" t="e">
        <f t="shared" ref="X41:X54" si="12">P41*W41</f>
        <v>#REF!</v>
      </c>
      <c r="Y41" s="107" t="s">
        <v>72</v>
      </c>
      <c r="Z41" s="103">
        <f t="shared" si="8"/>
        <v>0</v>
      </c>
      <c r="AA41" s="103">
        <f t="shared" si="9"/>
        <v>0</v>
      </c>
      <c r="AB41" s="128">
        <f t="shared" ref="AB41:AB54" si="13">IF(U41=0,"",L41/U41-1)</f>
        <v>0.19238706718642518</v>
      </c>
      <c r="AC41" s="128" t="e">
        <f t="shared" ref="AC41:AC54" si="14">IF(W41=0,"",L41/W41-1)</f>
        <v>#REF!</v>
      </c>
    </row>
    <row r="42" spans="1:29" ht="50.1" customHeight="1">
      <c r="A42" s="169"/>
      <c r="B42" s="169"/>
      <c r="C42" s="172"/>
      <c r="D42" s="172"/>
      <c r="E42" s="131"/>
      <c r="F42" s="175"/>
      <c r="G42" s="178"/>
      <c r="H42" s="189"/>
      <c r="I42" s="163"/>
      <c r="J42" s="166"/>
      <c r="K42" s="62"/>
      <c r="L42" s="63"/>
      <c r="M42" s="63"/>
      <c r="N42" s="63"/>
      <c r="O42" s="127"/>
      <c r="P42" s="100"/>
      <c r="Q42" s="63">
        <f t="shared" si="10"/>
        <v>0</v>
      </c>
      <c r="R42" s="64"/>
      <c r="S42" s="67"/>
      <c r="T42" s="46"/>
      <c r="U42" s="106">
        <f>IF(EXACT(O42,Y42),M42,M42*(1-'Расчет ПРЕДЗАКАЗ'!$D$10))</f>
        <v>0</v>
      </c>
      <c r="V42" s="106">
        <f t="shared" si="11"/>
        <v>0</v>
      </c>
      <c r="W42" s="106" t="e">
        <f>IF(EXACT(O42,Y42),M42,M42*(1-#REF!))</f>
        <v>#REF!</v>
      </c>
      <c r="X42" s="106" t="e">
        <f t="shared" si="12"/>
        <v>#REF!</v>
      </c>
      <c r="Y42" s="107" t="s">
        <v>72</v>
      </c>
      <c r="Z42" s="103">
        <f t="shared" si="8"/>
        <v>0</v>
      </c>
      <c r="AA42" s="103">
        <f t="shared" si="9"/>
        <v>0</v>
      </c>
      <c r="AB42" s="128" t="str">
        <f t="shared" si="13"/>
        <v/>
      </c>
      <c r="AC42" s="128" t="e">
        <f t="shared" si="14"/>
        <v>#REF!</v>
      </c>
    </row>
    <row r="43" spans="1:29" ht="50.1" customHeight="1">
      <c r="A43" s="169"/>
      <c r="B43" s="169"/>
      <c r="C43" s="172"/>
      <c r="D43" s="172"/>
      <c r="E43" s="131"/>
      <c r="F43" s="175"/>
      <c r="G43" s="178"/>
      <c r="H43" s="189"/>
      <c r="I43" s="163"/>
      <c r="J43" s="166"/>
      <c r="K43" s="62"/>
      <c r="L43" s="63"/>
      <c r="M43" s="63"/>
      <c r="N43" s="63"/>
      <c r="O43" s="127"/>
      <c r="P43" s="100"/>
      <c r="Q43" s="63">
        <f t="shared" si="10"/>
        <v>0</v>
      </c>
      <c r="R43" s="64"/>
      <c r="S43" s="67"/>
      <c r="T43" s="46"/>
      <c r="U43" s="106">
        <f>IF(EXACT(O43,Y43),M43,M43*(1-'Расчет ПРЕДЗАКАЗ'!$D$10))</f>
        <v>0</v>
      </c>
      <c r="V43" s="106">
        <f t="shared" si="11"/>
        <v>0</v>
      </c>
      <c r="W43" s="106" t="e">
        <f>IF(EXACT(O43,Y43),M43,M43*(1-#REF!))</f>
        <v>#REF!</v>
      </c>
      <c r="X43" s="106" t="e">
        <f t="shared" si="12"/>
        <v>#REF!</v>
      </c>
      <c r="Y43" s="107" t="s">
        <v>72</v>
      </c>
      <c r="Z43" s="103">
        <f t="shared" si="8"/>
        <v>0</v>
      </c>
      <c r="AA43" s="103">
        <f t="shared" si="9"/>
        <v>0</v>
      </c>
      <c r="AB43" s="128" t="str">
        <f t="shared" si="13"/>
        <v/>
      </c>
      <c r="AC43" s="128" t="e">
        <f t="shared" si="14"/>
        <v>#REF!</v>
      </c>
    </row>
    <row r="44" spans="1:29" ht="50.1" customHeight="1">
      <c r="A44" s="169"/>
      <c r="B44" s="169"/>
      <c r="C44" s="172"/>
      <c r="D44" s="172"/>
      <c r="E44" s="131"/>
      <c r="F44" s="175"/>
      <c r="G44" s="178"/>
      <c r="H44" s="189"/>
      <c r="I44" s="163"/>
      <c r="J44" s="166"/>
      <c r="K44" s="62"/>
      <c r="L44" s="63"/>
      <c r="M44" s="63"/>
      <c r="N44" s="63"/>
      <c r="O44" s="127"/>
      <c r="P44" s="100"/>
      <c r="Q44" s="63">
        <f t="shared" si="10"/>
        <v>0</v>
      </c>
      <c r="R44" s="64"/>
      <c r="S44" s="67"/>
      <c r="T44" s="46"/>
      <c r="U44" s="106">
        <f>IF(EXACT(O44,Y44),M44,M44*(1-'Расчет ПРЕДЗАКАЗ'!$D$10))</f>
        <v>0</v>
      </c>
      <c r="V44" s="106">
        <f t="shared" si="11"/>
        <v>0</v>
      </c>
      <c r="W44" s="106" t="e">
        <f>IF(EXACT(O44,Y44),M44,M44*(1-#REF!))</f>
        <v>#REF!</v>
      </c>
      <c r="X44" s="106" t="e">
        <f t="shared" si="12"/>
        <v>#REF!</v>
      </c>
      <c r="Y44" s="107" t="s">
        <v>72</v>
      </c>
      <c r="Z44" s="103">
        <f t="shared" si="8"/>
        <v>0</v>
      </c>
      <c r="AA44" s="103">
        <f t="shared" si="9"/>
        <v>0</v>
      </c>
      <c r="AB44" s="128" t="str">
        <f t="shared" si="13"/>
        <v/>
      </c>
      <c r="AC44" s="128" t="e">
        <f t="shared" si="14"/>
        <v>#REF!</v>
      </c>
    </row>
    <row r="45" spans="1:29" ht="50.1" customHeight="1">
      <c r="A45" s="169"/>
      <c r="B45" s="169"/>
      <c r="C45" s="172"/>
      <c r="D45" s="172"/>
      <c r="E45" s="131"/>
      <c r="F45" s="175"/>
      <c r="G45" s="178"/>
      <c r="H45" s="189"/>
      <c r="I45" s="163"/>
      <c r="J45" s="166"/>
      <c r="K45" s="62"/>
      <c r="L45" s="63"/>
      <c r="M45" s="63"/>
      <c r="N45" s="63"/>
      <c r="O45" s="127"/>
      <c r="P45" s="100"/>
      <c r="Q45" s="63">
        <f t="shared" si="10"/>
        <v>0</v>
      </c>
      <c r="R45" s="64"/>
      <c r="S45" s="67"/>
      <c r="T45" s="46"/>
      <c r="U45" s="106">
        <f>IF(EXACT(O45,Y45),M45,M45*(1-'Расчет ПРЕДЗАКАЗ'!$D$10))</f>
        <v>0</v>
      </c>
      <c r="V45" s="106">
        <f t="shared" si="11"/>
        <v>0</v>
      </c>
      <c r="W45" s="106" t="e">
        <f>IF(EXACT(O45,Y45),M45,M45*(1-#REF!))</f>
        <v>#REF!</v>
      </c>
      <c r="X45" s="106" t="e">
        <f t="shared" si="12"/>
        <v>#REF!</v>
      </c>
      <c r="Y45" s="107" t="s">
        <v>72</v>
      </c>
      <c r="Z45" s="103">
        <f t="shared" si="8"/>
        <v>0</v>
      </c>
      <c r="AA45" s="103">
        <f t="shared" si="9"/>
        <v>0</v>
      </c>
      <c r="AB45" s="128" t="str">
        <f t="shared" si="13"/>
        <v/>
      </c>
      <c r="AC45" s="128" t="e">
        <f t="shared" si="14"/>
        <v>#REF!</v>
      </c>
    </row>
    <row r="46" spans="1:29" ht="50.1" customHeight="1">
      <c r="A46" s="169"/>
      <c r="B46" s="169"/>
      <c r="C46" s="172"/>
      <c r="D46" s="172"/>
      <c r="E46" s="131"/>
      <c r="F46" s="175"/>
      <c r="G46" s="178"/>
      <c r="H46" s="189"/>
      <c r="I46" s="163"/>
      <c r="J46" s="166"/>
      <c r="K46" s="62"/>
      <c r="L46" s="63"/>
      <c r="M46" s="63"/>
      <c r="N46" s="63"/>
      <c r="O46" s="127"/>
      <c r="P46" s="100"/>
      <c r="Q46" s="63">
        <f t="shared" si="10"/>
        <v>0</v>
      </c>
      <c r="R46" s="64"/>
      <c r="S46" s="67"/>
      <c r="T46" s="46"/>
      <c r="U46" s="106">
        <f>IF(EXACT(O46,Y46),M46,M46*(1-'Расчет ПРЕДЗАКАЗ'!$D$10))</f>
        <v>0</v>
      </c>
      <c r="V46" s="106">
        <f t="shared" si="11"/>
        <v>0</v>
      </c>
      <c r="W46" s="106" t="e">
        <f>IF(EXACT(O46,Y46),M46,M46*(1-#REF!))</f>
        <v>#REF!</v>
      </c>
      <c r="X46" s="106" t="e">
        <f t="shared" si="12"/>
        <v>#REF!</v>
      </c>
      <c r="Y46" s="107" t="s">
        <v>72</v>
      </c>
      <c r="Z46" s="103">
        <f t="shared" si="8"/>
        <v>0</v>
      </c>
      <c r="AA46" s="103">
        <f t="shared" si="9"/>
        <v>0</v>
      </c>
      <c r="AB46" s="128" t="str">
        <f t="shared" si="13"/>
        <v/>
      </c>
      <c r="AC46" s="128" t="e">
        <f t="shared" si="14"/>
        <v>#REF!</v>
      </c>
    </row>
    <row r="47" spans="1:29" ht="50.1" customHeight="1">
      <c r="A47" s="169"/>
      <c r="B47" s="169"/>
      <c r="C47" s="172"/>
      <c r="D47" s="172"/>
      <c r="E47" s="131"/>
      <c r="F47" s="175"/>
      <c r="G47" s="178"/>
      <c r="H47" s="189"/>
      <c r="I47" s="163"/>
      <c r="J47" s="166"/>
      <c r="K47" s="62"/>
      <c r="L47" s="63"/>
      <c r="M47" s="63"/>
      <c r="N47" s="63"/>
      <c r="O47" s="127"/>
      <c r="P47" s="100"/>
      <c r="Q47" s="63">
        <f t="shared" si="10"/>
        <v>0</v>
      </c>
      <c r="R47" s="64"/>
      <c r="S47" s="67"/>
      <c r="T47" s="46"/>
      <c r="U47" s="106">
        <f>IF(EXACT(O47,Y47),M47,M47*(1-'Расчет ПРЕДЗАКАЗ'!$D$10))</f>
        <v>0</v>
      </c>
      <c r="V47" s="106">
        <f t="shared" si="11"/>
        <v>0</v>
      </c>
      <c r="W47" s="106" t="e">
        <f>IF(EXACT(O47,Y47),M47,M47*(1-#REF!))</f>
        <v>#REF!</v>
      </c>
      <c r="X47" s="106" t="e">
        <f t="shared" si="12"/>
        <v>#REF!</v>
      </c>
      <c r="Y47" s="107" t="s">
        <v>72</v>
      </c>
      <c r="Z47" s="103">
        <f t="shared" si="8"/>
        <v>0</v>
      </c>
      <c r="AA47" s="103">
        <f t="shared" si="9"/>
        <v>0</v>
      </c>
      <c r="AB47" s="128" t="str">
        <f t="shared" si="13"/>
        <v/>
      </c>
      <c r="AC47" s="128" t="e">
        <f t="shared" si="14"/>
        <v>#REF!</v>
      </c>
    </row>
    <row r="48" spans="1:29" ht="50.1" customHeight="1">
      <c r="A48" s="169"/>
      <c r="B48" s="169"/>
      <c r="C48" s="172"/>
      <c r="D48" s="172"/>
      <c r="E48" s="131"/>
      <c r="F48" s="175"/>
      <c r="G48" s="178"/>
      <c r="H48" s="189"/>
      <c r="I48" s="163"/>
      <c r="J48" s="166"/>
      <c r="K48" s="62"/>
      <c r="L48" s="63"/>
      <c r="M48" s="63"/>
      <c r="N48" s="63"/>
      <c r="O48" s="127"/>
      <c r="P48" s="100"/>
      <c r="Q48" s="63">
        <f t="shared" si="10"/>
        <v>0</v>
      </c>
      <c r="R48" s="64"/>
      <c r="S48" s="67"/>
      <c r="T48" s="46"/>
      <c r="U48" s="106">
        <f>IF(EXACT(O48,Y48),M48,M48*(1-'Расчет ПРЕДЗАКАЗ'!$D$10))</f>
        <v>0</v>
      </c>
      <c r="V48" s="106">
        <f t="shared" si="11"/>
        <v>0</v>
      </c>
      <c r="W48" s="106" t="e">
        <f>IF(EXACT(O48,Y48),M48,M48*(1-#REF!))</f>
        <v>#REF!</v>
      </c>
      <c r="X48" s="106" t="e">
        <f t="shared" si="12"/>
        <v>#REF!</v>
      </c>
      <c r="Y48" s="107" t="s">
        <v>72</v>
      </c>
      <c r="Z48" s="103">
        <f t="shared" si="8"/>
        <v>0</v>
      </c>
      <c r="AA48" s="103">
        <f t="shared" si="9"/>
        <v>0</v>
      </c>
      <c r="AB48" s="128" t="str">
        <f t="shared" si="13"/>
        <v/>
      </c>
      <c r="AC48" s="128" t="e">
        <f t="shared" si="14"/>
        <v>#REF!</v>
      </c>
    </row>
    <row r="49" spans="1:29" ht="50.1" customHeight="1">
      <c r="A49" s="169"/>
      <c r="B49" s="169"/>
      <c r="C49" s="172"/>
      <c r="D49" s="172"/>
      <c r="E49" s="131"/>
      <c r="F49" s="175"/>
      <c r="G49" s="178"/>
      <c r="H49" s="189"/>
      <c r="I49" s="163"/>
      <c r="J49" s="166"/>
      <c r="K49" s="62"/>
      <c r="L49" s="63"/>
      <c r="M49" s="63"/>
      <c r="N49" s="65"/>
      <c r="O49" s="127"/>
      <c r="P49" s="100"/>
      <c r="Q49" s="63">
        <f t="shared" si="10"/>
        <v>0</v>
      </c>
      <c r="R49" s="65"/>
      <c r="S49" s="67"/>
      <c r="T49" s="40"/>
      <c r="U49" s="106">
        <f>IF(EXACT(O49,Y49),M49,M49*(1-'Расчет ПРЕДЗАКАЗ'!$D$10))</f>
        <v>0</v>
      </c>
      <c r="V49" s="106">
        <f t="shared" si="11"/>
        <v>0</v>
      </c>
      <c r="W49" s="106" t="e">
        <f>IF(EXACT(O49,Y49),M49,M49*(1-#REF!))</f>
        <v>#REF!</v>
      </c>
      <c r="X49" s="106" t="e">
        <f t="shared" si="12"/>
        <v>#REF!</v>
      </c>
      <c r="Y49" s="107" t="s">
        <v>72</v>
      </c>
      <c r="Z49" s="103">
        <f t="shared" si="8"/>
        <v>0</v>
      </c>
      <c r="AA49" s="103">
        <f t="shared" si="9"/>
        <v>0</v>
      </c>
      <c r="AB49" s="128" t="str">
        <f t="shared" si="13"/>
        <v/>
      </c>
      <c r="AC49" s="128" t="e">
        <f t="shared" si="14"/>
        <v>#REF!</v>
      </c>
    </row>
    <row r="50" spans="1:29" ht="50.1" customHeight="1">
      <c r="A50" s="169"/>
      <c r="B50" s="169"/>
      <c r="C50" s="172"/>
      <c r="D50" s="172"/>
      <c r="E50" s="131"/>
      <c r="F50" s="175"/>
      <c r="G50" s="178"/>
      <c r="H50" s="189"/>
      <c r="I50" s="163"/>
      <c r="J50" s="166"/>
      <c r="K50" s="62"/>
      <c r="L50" s="63"/>
      <c r="M50" s="63"/>
      <c r="N50" s="65"/>
      <c r="O50" s="127"/>
      <c r="P50" s="100"/>
      <c r="Q50" s="63">
        <f t="shared" si="10"/>
        <v>0</v>
      </c>
      <c r="R50" s="65"/>
      <c r="S50" s="67"/>
      <c r="T50" s="40"/>
      <c r="U50" s="106">
        <f>IF(EXACT(O50,Y50),M50,M50*(1-'Расчет ПРЕДЗАКАЗ'!$D$10))</f>
        <v>0</v>
      </c>
      <c r="V50" s="106">
        <f t="shared" si="11"/>
        <v>0</v>
      </c>
      <c r="W50" s="106" t="e">
        <f>IF(EXACT(O50,Y50),M50,M50*(1-#REF!))</f>
        <v>#REF!</v>
      </c>
      <c r="X50" s="106" t="e">
        <f t="shared" si="12"/>
        <v>#REF!</v>
      </c>
      <c r="Y50" s="107" t="s">
        <v>72</v>
      </c>
      <c r="Z50" s="103">
        <f t="shared" si="8"/>
        <v>0</v>
      </c>
      <c r="AA50" s="103">
        <f t="shared" si="9"/>
        <v>0</v>
      </c>
      <c r="AB50" s="128" t="str">
        <f t="shared" si="13"/>
        <v/>
      </c>
      <c r="AC50" s="128" t="e">
        <f t="shared" si="14"/>
        <v>#REF!</v>
      </c>
    </row>
    <row r="51" spans="1:29" ht="50.1" customHeight="1">
      <c r="A51" s="169"/>
      <c r="B51" s="169"/>
      <c r="C51" s="172"/>
      <c r="D51" s="172"/>
      <c r="E51" s="131"/>
      <c r="F51" s="175"/>
      <c r="G51" s="178"/>
      <c r="H51" s="189"/>
      <c r="I51" s="163"/>
      <c r="J51" s="166"/>
      <c r="K51" s="62"/>
      <c r="L51" s="63"/>
      <c r="M51" s="63"/>
      <c r="N51" s="65"/>
      <c r="O51" s="127"/>
      <c r="P51" s="100"/>
      <c r="Q51" s="63">
        <f t="shared" si="10"/>
        <v>0</v>
      </c>
      <c r="R51" s="65"/>
      <c r="S51" s="67"/>
      <c r="T51" s="40"/>
      <c r="U51" s="106">
        <f>IF(EXACT(O51,Y51),M51,M51*(1-'Расчет ПРЕДЗАКАЗ'!$D$10))</f>
        <v>0</v>
      </c>
      <c r="V51" s="106">
        <f t="shared" si="11"/>
        <v>0</v>
      </c>
      <c r="W51" s="106" t="e">
        <f>IF(EXACT(O51,Y51),M51,M51*(1-#REF!))</f>
        <v>#REF!</v>
      </c>
      <c r="X51" s="106" t="e">
        <f t="shared" si="12"/>
        <v>#REF!</v>
      </c>
      <c r="Y51" s="107" t="s">
        <v>72</v>
      </c>
      <c r="Z51" s="103">
        <f t="shared" si="8"/>
        <v>0</v>
      </c>
      <c r="AA51" s="103">
        <f t="shared" si="9"/>
        <v>0</v>
      </c>
      <c r="AB51" s="128" t="str">
        <f t="shared" si="13"/>
        <v/>
      </c>
      <c r="AC51" s="128" t="e">
        <f t="shared" si="14"/>
        <v>#REF!</v>
      </c>
    </row>
    <row r="52" spans="1:29" ht="50.1" customHeight="1">
      <c r="A52" s="169"/>
      <c r="B52" s="169"/>
      <c r="C52" s="172"/>
      <c r="D52" s="172"/>
      <c r="E52" s="131"/>
      <c r="F52" s="175"/>
      <c r="G52" s="178"/>
      <c r="H52" s="189"/>
      <c r="I52" s="163"/>
      <c r="J52" s="166"/>
      <c r="K52" s="62"/>
      <c r="L52" s="63"/>
      <c r="M52" s="63"/>
      <c r="N52" s="65"/>
      <c r="O52" s="127"/>
      <c r="P52" s="100"/>
      <c r="Q52" s="63">
        <f t="shared" si="10"/>
        <v>0</v>
      </c>
      <c r="R52" s="65"/>
      <c r="S52" s="67"/>
      <c r="T52" s="40"/>
      <c r="U52" s="106">
        <f>IF(EXACT(O52,Y52),M52,M52*(1-'Расчет ПРЕДЗАКАЗ'!$D$10))</f>
        <v>0</v>
      </c>
      <c r="V52" s="106">
        <f t="shared" si="11"/>
        <v>0</v>
      </c>
      <c r="W52" s="106" t="e">
        <f>IF(EXACT(O52,Y52),M52,M52*(1-#REF!))</f>
        <v>#REF!</v>
      </c>
      <c r="X52" s="106" t="e">
        <f t="shared" si="12"/>
        <v>#REF!</v>
      </c>
      <c r="Y52" s="107" t="s">
        <v>72</v>
      </c>
      <c r="Z52" s="103">
        <f t="shared" si="8"/>
        <v>0</v>
      </c>
      <c r="AA52" s="103">
        <f t="shared" si="9"/>
        <v>0</v>
      </c>
      <c r="AB52" s="128" t="str">
        <f t="shared" si="13"/>
        <v/>
      </c>
      <c r="AC52" s="128" t="e">
        <f t="shared" si="14"/>
        <v>#REF!</v>
      </c>
    </row>
    <row r="53" spans="1:29" ht="50.1" customHeight="1">
      <c r="A53" s="169"/>
      <c r="B53" s="169"/>
      <c r="C53" s="172"/>
      <c r="D53" s="172"/>
      <c r="E53" s="131"/>
      <c r="F53" s="175"/>
      <c r="G53" s="178"/>
      <c r="H53" s="189"/>
      <c r="I53" s="163"/>
      <c r="J53" s="166"/>
      <c r="K53" s="62"/>
      <c r="L53" s="63"/>
      <c r="M53" s="63"/>
      <c r="N53" s="65"/>
      <c r="O53" s="127"/>
      <c r="P53" s="100"/>
      <c r="Q53" s="63">
        <f t="shared" si="10"/>
        <v>0</v>
      </c>
      <c r="R53" s="65"/>
      <c r="S53" s="67"/>
      <c r="T53" s="40"/>
      <c r="U53" s="106">
        <f>IF(EXACT(O53,Y53),M53,M53*(1-'Расчет ПРЕДЗАКАЗ'!$D$10))</f>
        <v>0</v>
      </c>
      <c r="V53" s="106">
        <f t="shared" si="11"/>
        <v>0</v>
      </c>
      <c r="W53" s="106" t="e">
        <f>IF(EXACT(O53,Y53),M53,M53*(1-#REF!))</f>
        <v>#REF!</v>
      </c>
      <c r="X53" s="106" t="e">
        <f t="shared" si="12"/>
        <v>#REF!</v>
      </c>
      <c r="Y53" s="107" t="s">
        <v>72</v>
      </c>
      <c r="Z53" s="103">
        <f t="shared" si="8"/>
        <v>0</v>
      </c>
      <c r="AA53" s="103">
        <f t="shared" si="9"/>
        <v>0</v>
      </c>
      <c r="AB53" s="128" t="str">
        <f t="shared" si="13"/>
        <v/>
      </c>
      <c r="AC53" s="128" t="e">
        <f t="shared" si="14"/>
        <v>#REF!</v>
      </c>
    </row>
    <row r="54" spans="1:29" ht="50.1" customHeight="1">
      <c r="A54" s="170"/>
      <c r="B54" s="170"/>
      <c r="C54" s="173"/>
      <c r="D54" s="173"/>
      <c r="E54" s="132"/>
      <c r="F54" s="176"/>
      <c r="G54" s="179"/>
      <c r="H54" s="190"/>
      <c r="I54" s="164"/>
      <c r="J54" s="167"/>
      <c r="K54" s="62"/>
      <c r="L54" s="63"/>
      <c r="M54" s="63"/>
      <c r="N54" s="65"/>
      <c r="O54" s="127"/>
      <c r="P54" s="100"/>
      <c r="Q54" s="63">
        <f t="shared" si="10"/>
        <v>0</v>
      </c>
      <c r="R54" s="65"/>
      <c r="S54" s="64"/>
      <c r="T54" s="40"/>
      <c r="U54" s="106">
        <f>IF(EXACT(O54,Y54),M54,M54*(1-'Расчет ПРЕДЗАКАЗ'!$D$10))</f>
        <v>0</v>
      </c>
      <c r="V54" s="106">
        <f t="shared" si="11"/>
        <v>0</v>
      </c>
      <c r="W54" s="106" t="e">
        <f>IF(EXACT(O54,Y54),M54,M54*(1-#REF!))</f>
        <v>#REF!</v>
      </c>
      <c r="X54" s="106" t="e">
        <f t="shared" si="12"/>
        <v>#REF!</v>
      </c>
      <c r="Y54" s="107" t="s">
        <v>72</v>
      </c>
      <c r="Z54" s="103">
        <f t="shared" si="8"/>
        <v>0</v>
      </c>
      <c r="AA54" s="103">
        <f t="shared" si="9"/>
        <v>0</v>
      </c>
      <c r="AB54" s="128" t="str">
        <f t="shared" si="13"/>
        <v/>
      </c>
      <c r="AC54" s="128" t="e">
        <f t="shared" si="14"/>
        <v>#REF!</v>
      </c>
    </row>
    <row r="55" spans="1:29" ht="11.25" customHeight="1" thickBot="1"/>
    <row r="56" spans="1:29" ht="50.1" customHeight="1">
      <c r="A56" s="168">
        <v>18</v>
      </c>
      <c r="B56" s="168" t="s">
        <v>237</v>
      </c>
      <c r="C56" s="171" t="s">
        <v>238</v>
      </c>
      <c r="D56" s="171" t="s">
        <v>77</v>
      </c>
      <c r="E56" s="131"/>
      <c r="F56" s="196" t="s">
        <v>239</v>
      </c>
      <c r="G56" s="177" t="s">
        <v>240</v>
      </c>
      <c r="H56" s="162" t="s">
        <v>241</v>
      </c>
      <c r="I56" s="195" t="s">
        <v>242</v>
      </c>
      <c r="J56" s="165" t="s">
        <v>19</v>
      </c>
      <c r="K56" s="62" t="s">
        <v>104</v>
      </c>
      <c r="L56" s="63">
        <v>4520</v>
      </c>
      <c r="M56" s="63">
        <v>2820</v>
      </c>
      <c r="N56" s="142" t="s">
        <v>243</v>
      </c>
      <c r="O56" s="127" t="s">
        <v>72</v>
      </c>
      <c r="P56" s="100"/>
      <c r="Q56" s="63">
        <f>P56*M56</f>
        <v>0</v>
      </c>
      <c r="R56" s="64"/>
      <c r="S56" s="67">
        <v>30</v>
      </c>
      <c r="T56" s="61"/>
      <c r="U56" s="106">
        <f>IF(EXACT(O56,Y56),M56,M56*(1-'Расчет ПРЕДЗАКАЗ'!$D$10))</f>
        <v>2820</v>
      </c>
      <c r="V56" s="106">
        <f>P56*U56</f>
        <v>0</v>
      </c>
      <c r="W56" s="106">
        <f>IF(EXACT(O56,Y56),M56,M56*(1-#REF!))</f>
        <v>2820</v>
      </c>
      <c r="X56" s="106">
        <f>P56*W56</f>
        <v>0</v>
      </c>
      <c r="Y56" s="107" t="s">
        <v>72</v>
      </c>
      <c r="Z56" s="103">
        <f t="shared" ref="Z56:Z70" si="15">IF(EXACT(O56,Y56),Q56,0)</f>
        <v>0</v>
      </c>
      <c r="AA56" s="103">
        <f t="shared" ref="AA56:AA70" si="16">IF(Z56=0,Q56,0)</f>
        <v>0</v>
      </c>
      <c r="AB56" s="128">
        <f>IF(U56=0,"",L56/U56-1)</f>
        <v>0.60283687943262421</v>
      </c>
      <c r="AC56" s="128">
        <f>IF(W56=0,"",L56/W56-1)</f>
        <v>0.60283687943262421</v>
      </c>
    </row>
    <row r="57" spans="1:29" ht="50.1" customHeight="1">
      <c r="A57" s="169"/>
      <c r="B57" s="169"/>
      <c r="C57" s="172"/>
      <c r="D57" s="172"/>
      <c r="E57" s="131"/>
      <c r="F57" s="175"/>
      <c r="G57" s="178"/>
      <c r="H57" s="189"/>
      <c r="I57" s="163"/>
      <c r="J57" s="166"/>
      <c r="K57" s="62" t="s">
        <v>134</v>
      </c>
      <c r="L57" s="63">
        <v>4520</v>
      </c>
      <c r="M57" s="63">
        <v>2820</v>
      </c>
      <c r="N57" s="142" t="s">
        <v>244</v>
      </c>
      <c r="O57" s="127" t="s">
        <v>72</v>
      </c>
      <c r="P57" s="100"/>
      <c r="Q57" s="63">
        <f t="shared" ref="Q57:Q70" si="17">P57*M57</f>
        <v>0</v>
      </c>
      <c r="R57" s="64"/>
      <c r="S57" s="67">
        <v>31</v>
      </c>
      <c r="T57" s="46"/>
      <c r="U57" s="106">
        <f>IF(EXACT(O57,Y57),M57,M57*(1-'Расчет ПРЕДЗАКАЗ'!$D$10))</f>
        <v>2820</v>
      </c>
      <c r="V57" s="106">
        <f t="shared" ref="V57:V70" si="18">P57*U57</f>
        <v>0</v>
      </c>
      <c r="W57" s="106">
        <f>IF(EXACT(O57,Y57),M57,M57*(1-#REF!))</f>
        <v>2820</v>
      </c>
      <c r="X57" s="106">
        <f t="shared" ref="X57:X70" si="19">P57*W57</f>
        <v>0</v>
      </c>
      <c r="Y57" s="107" t="s">
        <v>72</v>
      </c>
      <c r="Z57" s="103">
        <f t="shared" si="15"/>
        <v>0</v>
      </c>
      <c r="AA57" s="103">
        <f t="shared" si="16"/>
        <v>0</v>
      </c>
      <c r="AB57" s="128">
        <f t="shared" ref="AB57:AB70" si="20">IF(U57=0,"",L57/U57-1)</f>
        <v>0.60283687943262421</v>
      </c>
      <c r="AC57" s="128">
        <f t="shared" ref="AC57:AC70" si="21">IF(W57=0,"",L57/W57-1)</f>
        <v>0.60283687943262421</v>
      </c>
    </row>
    <row r="58" spans="1:29" ht="50.1" customHeight="1">
      <c r="A58" s="169"/>
      <c r="B58" s="169"/>
      <c r="C58" s="172"/>
      <c r="D58" s="172"/>
      <c r="E58" s="131"/>
      <c r="F58" s="175"/>
      <c r="G58" s="178"/>
      <c r="H58" s="189"/>
      <c r="I58" s="163"/>
      <c r="J58" s="166"/>
      <c r="K58" s="62" t="s">
        <v>84</v>
      </c>
      <c r="L58" s="63">
        <v>4520</v>
      </c>
      <c r="M58" s="63">
        <v>2820</v>
      </c>
      <c r="N58" s="142" t="s">
        <v>245</v>
      </c>
      <c r="O58" s="127" t="s">
        <v>72</v>
      </c>
      <c r="P58" s="100"/>
      <c r="Q58" s="63">
        <f t="shared" si="17"/>
        <v>0</v>
      </c>
      <c r="R58" s="64"/>
      <c r="S58" s="67">
        <v>15</v>
      </c>
      <c r="T58" s="46"/>
      <c r="U58" s="106">
        <f>IF(EXACT(O58,Y58),M58,M58*(1-'Расчет ПРЕДЗАКАЗ'!$D$10))</f>
        <v>2820</v>
      </c>
      <c r="V58" s="106">
        <f t="shared" si="18"/>
        <v>0</v>
      </c>
      <c r="W58" s="106">
        <f>IF(EXACT(O58,Y58),M58,M58*(1-#REF!))</f>
        <v>2820</v>
      </c>
      <c r="X58" s="106">
        <f t="shared" si="19"/>
        <v>0</v>
      </c>
      <c r="Y58" s="107" t="s">
        <v>72</v>
      </c>
      <c r="Z58" s="103">
        <f t="shared" si="15"/>
        <v>0</v>
      </c>
      <c r="AA58" s="103">
        <f t="shared" si="16"/>
        <v>0</v>
      </c>
      <c r="AB58" s="128">
        <f t="shared" si="20"/>
        <v>0.60283687943262421</v>
      </c>
      <c r="AC58" s="128">
        <f t="shared" si="21"/>
        <v>0.60283687943262421</v>
      </c>
    </row>
    <row r="59" spans="1:29" ht="50.1" customHeight="1">
      <c r="A59" s="169"/>
      <c r="B59" s="169"/>
      <c r="C59" s="172"/>
      <c r="D59" s="172"/>
      <c r="E59" s="131"/>
      <c r="F59" s="175"/>
      <c r="G59" s="178"/>
      <c r="H59" s="189"/>
      <c r="I59" s="163"/>
      <c r="J59" s="166"/>
      <c r="K59" s="62" t="s">
        <v>86</v>
      </c>
      <c r="L59" s="63">
        <v>4520</v>
      </c>
      <c r="M59" s="63">
        <v>2820</v>
      </c>
      <c r="N59" s="142" t="s">
        <v>246</v>
      </c>
      <c r="O59" s="127" t="s">
        <v>72</v>
      </c>
      <c r="P59" s="100"/>
      <c r="Q59" s="63">
        <f t="shared" si="17"/>
        <v>0</v>
      </c>
      <c r="R59" s="64"/>
      <c r="S59" s="67">
        <v>18</v>
      </c>
      <c r="T59" s="46"/>
      <c r="U59" s="106">
        <f>IF(EXACT(O59,Y59),M59,M59*(1-'Расчет ПРЕДЗАКАЗ'!$D$10))</f>
        <v>2820</v>
      </c>
      <c r="V59" s="106">
        <f t="shared" si="18"/>
        <v>0</v>
      </c>
      <c r="W59" s="106">
        <f>IF(EXACT(O59,Y59),M59,M59*(1-#REF!))</f>
        <v>2820</v>
      </c>
      <c r="X59" s="106">
        <f t="shared" si="19"/>
        <v>0</v>
      </c>
      <c r="Y59" s="107" t="s">
        <v>72</v>
      </c>
      <c r="Z59" s="103">
        <f t="shared" si="15"/>
        <v>0</v>
      </c>
      <c r="AA59" s="103">
        <f t="shared" si="16"/>
        <v>0</v>
      </c>
      <c r="AB59" s="128">
        <f t="shared" si="20"/>
        <v>0.60283687943262421</v>
      </c>
      <c r="AC59" s="128">
        <f t="shared" si="21"/>
        <v>0.60283687943262421</v>
      </c>
    </row>
    <row r="60" spans="1:29" ht="50.1" customHeight="1">
      <c r="A60" s="169"/>
      <c r="B60" s="169"/>
      <c r="C60" s="172"/>
      <c r="D60" s="172"/>
      <c r="E60" s="131"/>
      <c r="F60" s="175"/>
      <c r="G60" s="178"/>
      <c r="H60" s="189"/>
      <c r="I60" s="163"/>
      <c r="J60" s="166"/>
      <c r="K60" s="62" t="s">
        <v>88</v>
      </c>
      <c r="L60" s="63">
        <v>4520</v>
      </c>
      <c r="M60" s="63">
        <v>2820</v>
      </c>
      <c r="N60" s="142" t="s">
        <v>247</v>
      </c>
      <c r="O60" s="127" t="s">
        <v>72</v>
      </c>
      <c r="P60" s="100"/>
      <c r="Q60" s="63">
        <f t="shared" si="17"/>
        <v>0</v>
      </c>
      <c r="R60" s="64"/>
      <c r="S60" s="67">
        <v>32</v>
      </c>
      <c r="T60" s="46"/>
      <c r="U60" s="106">
        <f>IF(EXACT(O60,Y60),M60,M60*(1-'Расчет ПРЕДЗАКАЗ'!$D$10))</f>
        <v>2820</v>
      </c>
      <c r="V60" s="106">
        <f t="shared" si="18"/>
        <v>0</v>
      </c>
      <c r="W60" s="106">
        <f>IF(EXACT(O60,Y60),M60,M60*(1-#REF!))</f>
        <v>2820</v>
      </c>
      <c r="X60" s="106">
        <f t="shared" si="19"/>
        <v>0</v>
      </c>
      <c r="Y60" s="107" t="s">
        <v>72</v>
      </c>
      <c r="Z60" s="103">
        <f t="shared" si="15"/>
        <v>0</v>
      </c>
      <c r="AA60" s="103">
        <f t="shared" si="16"/>
        <v>0</v>
      </c>
      <c r="AB60" s="128">
        <f t="shared" si="20"/>
        <v>0.60283687943262421</v>
      </c>
      <c r="AC60" s="128">
        <f t="shared" si="21"/>
        <v>0.60283687943262421</v>
      </c>
    </row>
    <row r="61" spans="1:29" ht="50.1" customHeight="1">
      <c r="A61" s="169"/>
      <c r="B61" s="169"/>
      <c r="C61" s="172"/>
      <c r="D61" s="172"/>
      <c r="E61" s="131"/>
      <c r="F61" s="175"/>
      <c r="G61" s="178"/>
      <c r="H61" s="189"/>
      <c r="I61" s="163"/>
      <c r="J61" s="166"/>
      <c r="K61" s="62" t="s">
        <v>142</v>
      </c>
      <c r="L61" s="63">
        <v>4520</v>
      </c>
      <c r="M61" s="63">
        <v>2820</v>
      </c>
      <c r="N61" s="142" t="s">
        <v>248</v>
      </c>
      <c r="O61" s="127" t="s">
        <v>72</v>
      </c>
      <c r="P61" s="100"/>
      <c r="Q61" s="63">
        <f t="shared" si="17"/>
        <v>0</v>
      </c>
      <c r="R61" s="64"/>
      <c r="S61" s="67">
        <v>17</v>
      </c>
      <c r="T61" s="46"/>
      <c r="U61" s="106">
        <f>IF(EXACT(O61,Y61),M61,M61*(1-'Расчет ПРЕДЗАКАЗ'!$D$10))</f>
        <v>2820</v>
      </c>
      <c r="V61" s="106">
        <f t="shared" si="18"/>
        <v>0</v>
      </c>
      <c r="W61" s="106">
        <f>IF(EXACT(O61,Y61),M61,M61*(1-#REF!))</f>
        <v>2820</v>
      </c>
      <c r="X61" s="106">
        <f t="shared" si="19"/>
        <v>0</v>
      </c>
      <c r="Y61" s="107" t="s">
        <v>72</v>
      </c>
      <c r="Z61" s="103">
        <f t="shared" si="15"/>
        <v>0</v>
      </c>
      <c r="AA61" s="103">
        <f t="shared" si="16"/>
        <v>0</v>
      </c>
      <c r="AB61" s="128">
        <f t="shared" si="20"/>
        <v>0.60283687943262421</v>
      </c>
      <c r="AC61" s="128">
        <f t="shared" si="21"/>
        <v>0.60283687943262421</v>
      </c>
    </row>
    <row r="62" spans="1:29" ht="50.1" customHeight="1">
      <c r="A62" s="169"/>
      <c r="B62" s="169"/>
      <c r="C62" s="172"/>
      <c r="D62" s="172"/>
      <c r="E62" s="131"/>
      <c r="F62" s="175"/>
      <c r="G62" s="178"/>
      <c r="H62" s="189"/>
      <c r="I62" s="163"/>
      <c r="J62" s="166"/>
      <c r="K62" s="62"/>
      <c r="L62" s="63"/>
      <c r="M62" s="63"/>
      <c r="N62" s="63"/>
      <c r="O62" s="127"/>
      <c r="P62" s="100"/>
      <c r="Q62" s="63">
        <f t="shared" si="17"/>
        <v>0</v>
      </c>
      <c r="R62" s="64"/>
      <c r="S62" s="67"/>
      <c r="T62" s="46"/>
      <c r="U62" s="106">
        <f>IF(EXACT(O62,Y62),M62,M62*(1-'Расчет ПРЕДЗАКАЗ'!$D$10))</f>
        <v>0</v>
      </c>
      <c r="V62" s="106">
        <f t="shared" si="18"/>
        <v>0</v>
      </c>
      <c r="W62" s="106" t="e">
        <f>IF(EXACT(O62,Y62),M62,M62*(1-#REF!))</f>
        <v>#REF!</v>
      </c>
      <c r="X62" s="106" t="e">
        <f t="shared" si="19"/>
        <v>#REF!</v>
      </c>
      <c r="Y62" s="107" t="s">
        <v>72</v>
      </c>
      <c r="Z62" s="103">
        <f t="shared" si="15"/>
        <v>0</v>
      </c>
      <c r="AA62" s="103">
        <f t="shared" si="16"/>
        <v>0</v>
      </c>
      <c r="AB62" s="128" t="str">
        <f t="shared" si="20"/>
        <v/>
      </c>
      <c r="AC62" s="128" t="e">
        <f t="shared" si="21"/>
        <v>#REF!</v>
      </c>
    </row>
    <row r="63" spans="1:29" ht="50.1" customHeight="1">
      <c r="A63" s="169"/>
      <c r="B63" s="169"/>
      <c r="C63" s="172"/>
      <c r="D63" s="172"/>
      <c r="E63" s="131"/>
      <c r="F63" s="175"/>
      <c r="G63" s="178"/>
      <c r="H63" s="189"/>
      <c r="I63" s="163"/>
      <c r="J63" s="166"/>
      <c r="K63" s="62"/>
      <c r="L63" s="63"/>
      <c r="M63" s="63"/>
      <c r="N63" s="63"/>
      <c r="O63" s="127"/>
      <c r="P63" s="100"/>
      <c r="Q63" s="63">
        <f t="shared" si="17"/>
        <v>0</v>
      </c>
      <c r="R63" s="64"/>
      <c r="S63" s="67"/>
      <c r="T63" s="46"/>
      <c r="U63" s="106">
        <f>IF(EXACT(O63,Y63),M63,M63*(1-'Расчет ПРЕДЗАКАЗ'!$D$10))</f>
        <v>0</v>
      </c>
      <c r="V63" s="106">
        <f t="shared" si="18"/>
        <v>0</v>
      </c>
      <c r="W63" s="106" t="e">
        <f>IF(EXACT(O63,Y63),M63,M63*(1-#REF!))</f>
        <v>#REF!</v>
      </c>
      <c r="X63" s="106" t="e">
        <f t="shared" si="19"/>
        <v>#REF!</v>
      </c>
      <c r="Y63" s="107" t="s">
        <v>72</v>
      </c>
      <c r="Z63" s="103">
        <f t="shared" si="15"/>
        <v>0</v>
      </c>
      <c r="AA63" s="103">
        <f t="shared" si="16"/>
        <v>0</v>
      </c>
      <c r="AB63" s="128" t="str">
        <f t="shared" si="20"/>
        <v/>
      </c>
      <c r="AC63" s="128" t="e">
        <f t="shared" si="21"/>
        <v>#REF!</v>
      </c>
    </row>
    <row r="64" spans="1:29" ht="50.1" customHeight="1">
      <c r="A64" s="169"/>
      <c r="B64" s="169"/>
      <c r="C64" s="172"/>
      <c r="D64" s="172"/>
      <c r="E64" s="131"/>
      <c r="F64" s="175"/>
      <c r="G64" s="178"/>
      <c r="H64" s="189"/>
      <c r="I64" s="163"/>
      <c r="J64" s="166"/>
      <c r="K64" s="62"/>
      <c r="L64" s="63"/>
      <c r="M64" s="63"/>
      <c r="N64" s="63"/>
      <c r="O64" s="127"/>
      <c r="P64" s="100"/>
      <c r="Q64" s="63">
        <f t="shared" si="17"/>
        <v>0</v>
      </c>
      <c r="R64" s="64"/>
      <c r="S64" s="67"/>
      <c r="T64" s="46"/>
      <c r="U64" s="106">
        <f>IF(EXACT(O64,Y64),M64,M64*(1-'Расчет ПРЕДЗАКАЗ'!$D$10))</f>
        <v>0</v>
      </c>
      <c r="V64" s="106">
        <f t="shared" si="18"/>
        <v>0</v>
      </c>
      <c r="W64" s="106" t="e">
        <f>IF(EXACT(O64,Y64),M64,M64*(1-#REF!))</f>
        <v>#REF!</v>
      </c>
      <c r="X64" s="106" t="e">
        <f t="shared" si="19"/>
        <v>#REF!</v>
      </c>
      <c r="Y64" s="107" t="s">
        <v>72</v>
      </c>
      <c r="Z64" s="103">
        <f t="shared" si="15"/>
        <v>0</v>
      </c>
      <c r="AA64" s="103">
        <f t="shared" si="16"/>
        <v>0</v>
      </c>
      <c r="AB64" s="128" t="str">
        <f t="shared" si="20"/>
        <v/>
      </c>
      <c r="AC64" s="128" t="e">
        <f t="shared" si="21"/>
        <v>#REF!</v>
      </c>
    </row>
    <row r="65" spans="1:29" ht="50.1" customHeight="1">
      <c r="A65" s="169"/>
      <c r="B65" s="169"/>
      <c r="C65" s="172"/>
      <c r="D65" s="172"/>
      <c r="E65" s="131"/>
      <c r="F65" s="175"/>
      <c r="G65" s="178"/>
      <c r="H65" s="189"/>
      <c r="I65" s="163"/>
      <c r="J65" s="166"/>
      <c r="K65" s="62"/>
      <c r="L65" s="63"/>
      <c r="M65" s="63"/>
      <c r="N65" s="65"/>
      <c r="O65" s="127"/>
      <c r="P65" s="100"/>
      <c r="Q65" s="63">
        <f t="shared" si="17"/>
        <v>0</v>
      </c>
      <c r="R65" s="65"/>
      <c r="S65" s="67"/>
      <c r="T65" s="40"/>
      <c r="U65" s="106">
        <f>IF(EXACT(O65,Y65),M65,M65*(1-'Расчет ПРЕДЗАКАЗ'!$D$10))</f>
        <v>0</v>
      </c>
      <c r="V65" s="106">
        <f t="shared" si="18"/>
        <v>0</v>
      </c>
      <c r="W65" s="106" t="e">
        <f>IF(EXACT(O65,Y65),M65,M65*(1-#REF!))</f>
        <v>#REF!</v>
      </c>
      <c r="X65" s="106" t="e">
        <f t="shared" si="19"/>
        <v>#REF!</v>
      </c>
      <c r="Y65" s="107" t="s">
        <v>72</v>
      </c>
      <c r="Z65" s="103">
        <f t="shared" si="15"/>
        <v>0</v>
      </c>
      <c r="AA65" s="103">
        <f t="shared" si="16"/>
        <v>0</v>
      </c>
      <c r="AB65" s="128" t="str">
        <f t="shared" si="20"/>
        <v/>
      </c>
      <c r="AC65" s="128" t="e">
        <f t="shared" si="21"/>
        <v>#REF!</v>
      </c>
    </row>
    <row r="66" spans="1:29" ht="50.1" customHeight="1">
      <c r="A66" s="169"/>
      <c r="B66" s="169"/>
      <c r="C66" s="172"/>
      <c r="D66" s="172"/>
      <c r="E66" s="131"/>
      <c r="F66" s="175"/>
      <c r="G66" s="178"/>
      <c r="H66" s="189"/>
      <c r="I66" s="163"/>
      <c r="J66" s="166"/>
      <c r="K66" s="62"/>
      <c r="L66" s="63"/>
      <c r="M66" s="63"/>
      <c r="N66" s="65"/>
      <c r="O66" s="127"/>
      <c r="P66" s="100"/>
      <c r="Q66" s="63">
        <f t="shared" si="17"/>
        <v>0</v>
      </c>
      <c r="R66" s="65"/>
      <c r="S66" s="67"/>
      <c r="T66" s="40"/>
      <c r="U66" s="106">
        <f>IF(EXACT(O66,Y66),M66,M66*(1-'Расчет ПРЕДЗАКАЗ'!$D$10))</f>
        <v>0</v>
      </c>
      <c r="V66" s="106">
        <f t="shared" si="18"/>
        <v>0</v>
      </c>
      <c r="W66" s="106" t="e">
        <f>IF(EXACT(O66,Y66),M66,M66*(1-#REF!))</f>
        <v>#REF!</v>
      </c>
      <c r="X66" s="106" t="e">
        <f t="shared" si="19"/>
        <v>#REF!</v>
      </c>
      <c r="Y66" s="107" t="s">
        <v>72</v>
      </c>
      <c r="Z66" s="103">
        <f t="shared" si="15"/>
        <v>0</v>
      </c>
      <c r="AA66" s="103">
        <f t="shared" si="16"/>
        <v>0</v>
      </c>
      <c r="AB66" s="128" t="str">
        <f t="shared" si="20"/>
        <v/>
      </c>
      <c r="AC66" s="128" t="e">
        <f t="shared" si="21"/>
        <v>#REF!</v>
      </c>
    </row>
    <row r="67" spans="1:29" ht="50.1" customHeight="1">
      <c r="A67" s="169"/>
      <c r="B67" s="169"/>
      <c r="C67" s="172"/>
      <c r="D67" s="172"/>
      <c r="E67" s="131"/>
      <c r="F67" s="175"/>
      <c r="G67" s="178"/>
      <c r="H67" s="189"/>
      <c r="I67" s="163"/>
      <c r="J67" s="166"/>
      <c r="K67" s="62"/>
      <c r="L67" s="63"/>
      <c r="M67" s="63"/>
      <c r="N67" s="65"/>
      <c r="O67" s="127"/>
      <c r="P67" s="100"/>
      <c r="Q67" s="63">
        <f t="shared" si="17"/>
        <v>0</v>
      </c>
      <c r="R67" s="65"/>
      <c r="S67" s="67"/>
      <c r="T67" s="40"/>
      <c r="U67" s="106">
        <f>IF(EXACT(O67,Y67),M67,M67*(1-'Расчет ПРЕДЗАКАЗ'!$D$10))</f>
        <v>0</v>
      </c>
      <c r="V67" s="106">
        <f t="shared" si="18"/>
        <v>0</v>
      </c>
      <c r="W67" s="106" t="e">
        <f>IF(EXACT(O67,Y67),M67,M67*(1-#REF!))</f>
        <v>#REF!</v>
      </c>
      <c r="X67" s="106" t="e">
        <f t="shared" si="19"/>
        <v>#REF!</v>
      </c>
      <c r="Y67" s="107" t="s">
        <v>72</v>
      </c>
      <c r="Z67" s="103">
        <f t="shared" si="15"/>
        <v>0</v>
      </c>
      <c r="AA67" s="103">
        <f t="shared" si="16"/>
        <v>0</v>
      </c>
      <c r="AB67" s="128" t="str">
        <f t="shared" si="20"/>
        <v/>
      </c>
      <c r="AC67" s="128" t="e">
        <f t="shared" si="21"/>
        <v>#REF!</v>
      </c>
    </row>
    <row r="68" spans="1:29" ht="50.1" customHeight="1">
      <c r="A68" s="169"/>
      <c r="B68" s="169"/>
      <c r="C68" s="172"/>
      <c r="D68" s="172"/>
      <c r="E68" s="131"/>
      <c r="F68" s="175"/>
      <c r="G68" s="178"/>
      <c r="H68" s="189"/>
      <c r="I68" s="163"/>
      <c r="J68" s="166"/>
      <c r="K68" s="62"/>
      <c r="L68" s="63"/>
      <c r="M68" s="63"/>
      <c r="N68" s="65"/>
      <c r="O68" s="127"/>
      <c r="P68" s="100"/>
      <c r="Q68" s="63">
        <f t="shared" si="17"/>
        <v>0</v>
      </c>
      <c r="R68" s="65"/>
      <c r="S68" s="67"/>
      <c r="T68" s="40"/>
      <c r="U68" s="106">
        <f>IF(EXACT(O68,Y68),M68,M68*(1-'Расчет ПРЕДЗАКАЗ'!$D$10))</f>
        <v>0</v>
      </c>
      <c r="V68" s="106">
        <f t="shared" si="18"/>
        <v>0</v>
      </c>
      <c r="W68" s="106" t="e">
        <f>IF(EXACT(O68,Y68),M68,M68*(1-#REF!))</f>
        <v>#REF!</v>
      </c>
      <c r="X68" s="106" t="e">
        <f t="shared" si="19"/>
        <v>#REF!</v>
      </c>
      <c r="Y68" s="107" t="s">
        <v>72</v>
      </c>
      <c r="Z68" s="103">
        <f t="shared" si="15"/>
        <v>0</v>
      </c>
      <c r="AA68" s="103">
        <f t="shared" si="16"/>
        <v>0</v>
      </c>
      <c r="AB68" s="128" t="str">
        <f t="shared" si="20"/>
        <v/>
      </c>
      <c r="AC68" s="128" t="e">
        <f t="shared" si="21"/>
        <v>#REF!</v>
      </c>
    </row>
    <row r="69" spans="1:29" ht="50.1" customHeight="1">
      <c r="A69" s="169"/>
      <c r="B69" s="169"/>
      <c r="C69" s="172"/>
      <c r="D69" s="172"/>
      <c r="E69" s="131"/>
      <c r="F69" s="175"/>
      <c r="G69" s="178"/>
      <c r="H69" s="189"/>
      <c r="I69" s="163"/>
      <c r="J69" s="166"/>
      <c r="K69" s="62"/>
      <c r="L69" s="63"/>
      <c r="M69" s="63"/>
      <c r="N69" s="65"/>
      <c r="O69" s="127"/>
      <c r="P69" s="100"/>
      <c r="Q69" s="63">
        <f t="shared" si="17"/>
        <v>0</v>
      </c>
      <c r="R69" s="65"/>
      <c r="S69" s="67"/>
      <c r="T69" s="40"/>
      <c r="U69" s="106">
        <f>IF(EXACT(O69,Y69),M69,M69*(1-'Расчет ПРЕДЗАКАЗ'!$D$10))</f>
        <v>0</v>
      </c>
      <c r="V69" s="106">
        <f t="shared" si="18"/>
        <v>0</v>
      </c>
      <c r="W69" s="106" t="e">
        <f>IF(EXACT(O69,Y69),M69,M69*(1-#REF!))</f>
        <v>#REF!</v>
      </c>
      <c r="X69" s="106" t="e">
        <f t="shared" si="19"/>
        <v>#REF!</v>
      </c>
      <c r="Y69" s="107" t="s">
        <v>72</v>
      </c>
      <c r="Z69" s="103">
        <f t="shared" si="15"/>
        <v>0</v>
      </c>
      <c r="AA69" s="103">
        <f t="shared" si="16"/>
        <v>0</v>
      </c>
      <c r="AB69" s="128" t="str">
        <f t="shared" si="20"/>
        <v/>
      </c>
      <c r="AC69" s="128" t="e">
        <f t="shared" si="21"/>
        <v>#REF!</v>
      </c>
    </row>
    <row r="70" spans="1:29" ht="50.1" customHeight="1">
      <c r="A70" s="170"/>
      <c r="B70" s="170"/>
      <c r="C70" s="173"/>
      <c r="D70" s="173"/>
      <c r="E70" s="132"/>
      <c r="F70" s="176"/>
      <c r="G70" s="179"/>
      <c r="H70" s="190"/>
      <c r="I70" s="164"/>
      <c r="J70" s="167"/>
      <c r="K70" s="62"/>
      <c r="L70" s="63"/>
      <c r="M70" s="63"/>
      <c r="N70" s="65"/>
      <c r="O70" s="127"/>
      <c r="P70" s="100"/>
      <c r="Q70" s="63">
        <f t="shared" si="17"/>
        <v>0</v>
      </c>
      <c r="R70" s="65"/>
      <c r="S70" s="64"/>
      <c r="T70" s="40"/>
      <c r="U70" s="106">
        <f>IF(EXACT(O70,Y70),M70,M70*(1-'Расчет ПРЕДЗАКАЗ'!$D$10))</f>
        <v>0</v>
      </c>
      <c r="V70" s="106">
        <f t="shared" si="18"/>
        <v>0</v>
      </c>
      <c r="W70" s="106" t="e">
        <f>IF(EXACT(O70,Y70),M70,M70*(1-#REF!))</f>
        <v>#REF!</v>
      </c>
      <c r="X70" s="106" t="e">
        <f t="shared" si="19"/>
        <v>#REF!</v>
      </c>
      <c r="Y70" s="107" t="s">
        <v>72</v>
      </c>
      <c r="Z70" s="103">
        <f t="shared" si="15"/>
        <v>0</v>
      </c>
      <c r="AA70" s="103">
        <f t="shared" si="16"/>
        <v>0</v>
      </c>
      <c r="AB70" s="128" t="str">
        <f t="shared" si="20"/>
        <v/>
      </c>
      <c r="AC70" s="128" t="e">
        <f t="shared" si="21"/>
        <v>#REF!</v>
      </c>
    </row>
    <row r="71" spans="1:29" ht="11.25" customHeight="1" thickBot="1"/>
    <row r="72" spans="1:29" ht="50.1" customHeight="1">
      <c r="A72" s="168">
        <v>19</v>
      </c>
      <c r="B72" s="168" t="s">
        <v>249</v>
      </c>
      <c r="C72" s="171" t="s">
        <v>250</v>
      </c>
      <c r="D72" s="171" t="s">
        <v>77</v>
      </c>
      <c r="E72" s="131"/>
      <c r="F72" s="196" t="s">
        <v>239</v>
      </c>
      <c r="G72" s="177" t="s">
        <v>251</v>
      </c>
      <c r="H72" s="162" t="s">
        <v>241</v>
      </c>
      <c r="I72" s="195" t="s">
        <v>242</v>
      </c>
      <c r="J72" s="165" t="s">
        <v>19</v>
      </c>
      <c r="K72" s="62" t="s">
        <v>82</v>
      </c>
      <c r="L72" s="63">
        <v>3760</v>
      </c>
      <c r="M72" s="63">
        <v>2350</v>
      </c>
      <c r="N72" s="142" t="s">
        <v>252</v>
      </c>
      <c r="O72" s="127" t="s">
        <v>72</v>
      </c>
      <c r="P72" s="100"/>
      <c r="Q72" s="63">
        <f>P72*M72</f>
        <v>0</v>
      </c>
      <c r="R72" s="64"/>
      <c r="S72" s="67">
        <v>88</v>
      </c>
      <c r="T72" s="61"/>
      <c r="U72" s="106">
        <f>IF(EXACT(O72,Y72),M72,M72*(1-'Расчет ПРЕДЗАКАЗ'!$D$10))</f>
        <v>2350</v>
      </c>
      <c r="V72" s="106">
        <f>P72*U72</f>
        <v>0</v>
      </c>
      <c r="W72" s="106">
        <f>IF(EXACT(O72,Y72),M72,M72*(1-#REF!))</f>
        <v>2350</v>
      </c>
      <c r="X72" s="106">
        <f>P72*W72</f>
        <v>0</v>
      </c>
      <c r="Y72" s="107" t="s">
        <v>72</v>
      </c>
      <c r="Z72" s="103">
        <f t="shared" ref="Z72:Z86" si="22">IF(EXACT(O72,Y72),Q72,0)</f>
        <v>0</v>
      </c>
      <c r="AA72" s="103">
        <f t="shared" ref="AA72:AA86" si="23">IF(Z72=0,Q72,0)</f>
        <v>0</v>
      </c>
      <c r="AB72" s="128">
        <f>IF(U72=0,"",L72/U72-1)</f>
        <v>0.60000000000000009</v>
      </c>
      <c r="AC72" s="128">
        <f>IF(W72=0,"",L72/W72-1)</f>
        <v>0.60000000000000009</v>
      </c>
    </row>
    <row r="73" spans="1:29" ht="50.1" customHeight="1">
      <c r="A73" s="169"/>
      <c r="B73" s="169"/>
      <c r="C73" s="172"/>
      <c r="D73" s="172"/>
      <c r="E73" s="131"/>
      <c r="F73" s="175"/>
      <c r="G73" s="178"/>
      <c r="H73" s="189"/>
      <c r="I73" s="163"/>
      <c r="J73" s="166"/>
      <c r="K73" s="62" t="s">
        <v>104</v>
      </c>
      <c r="L73" s="63">
        <v>3760</v>
      </c>
      <c r="M73" s="63">
        <v>2350</v>
      </c>
      <c r="N73" s="142" t="s">
        <v>253</v>
      </c>
      <c r="O73" s="127" t="s">
        <v>72</v>
      </c>
      <c r="P73" s="100"/>
      <c r="Q73" s="63">
        <f t="shared" ref="Q73:Q86" si="24">P73*M73</f>
        <v>0</v>
      </c>
      <c r="R73" s="64"/>
      <c r="S73" s="67">
        <v>159</v>
      </c>
      <c r="T73" s="46"/>
      <c r="U73" s="106">
        <f>IF(EXACT(O73,Y73),M73,M73*(1-'Расчет ПРЕДЗАКАЗ'!$D$10))</f>
        <v>2350</v>
      </c>
      <c r="V73" s="106">
        <f t="shared" ref="V73:V86" si="25">P73*U73</f>
        <v>0</v>
      </c>
      <c r="W73" s="106">
        <f>IF(EXACT(O73,Y73),M73,M73*(1-#REF!))</f>
        <v>2350</v>
      </c>
      <c r="X73" s="106">
        <f t="shared" ref="X73:X86" si="26">P73*W73</f>
        <v>0</v>
      </c>
      <c r="Y73" s="107" t="s">
        <v>72</v>
      </c>
      <c r="Z73" s="103">
        <f t="shared" si="22"/>
        <v>0</v>
      </c>
      <c r="AA73" s="103">
        <f t="shared" si="23"/>
        <v>0</v>
      </c>
      <c r="AB73" s="128">
        <f t="shared" ref="AB73:AB86" si="27">IF(U73=0,"",L73/U73-1)</f>
        <v>0.60000000000000009</v>
      </c>
      <c r="AC73" s="128">
        <f t="shared" ref="AC73:AC86" si="28">IF(W73=0,"",L73/W73-1)</f>
        <v>0.60000000000000009</v>
      </c>
    </row>
    <row r="74" spans="1:29" ht="50.1" customHeight="1">
      <c r="A74" s="169"/>
      <c r="B74" s="169"/>
      <c r="C74" s="172"/>
      <c r="D74" s="172"/>
      <c r="E74" s="131"/>
      <c r="F74" s="175"/>
      <c r="G74" s="178"/>
      <c r="H74" s="189"/>
      <c r="I74" s="163"/>
      <c r="J74" s="166"/>
      <c r="K74" s="62" t="s">
        <v>134</v>
      </c>
      <c r="L74" s="63">
        <v>3760</v>
      </c>
      <c r="M74" s="63">
        <v>2350</v>
      </c>
      <c r="N74" s="142" t="s">
        <v>254</v>
      </c>
      <c r="O74" s="127" t="s">
        <v>72</v>
      </c>
      <c r="P74" s="100"/>
      <c r="Q74" s="63">
        <f t="shared" si="24"/>
        <v>0</v>
      </c>
      <c r="R74" s="64"/>
      <c r="S74" s="67">
        <v>81</v>
      </c>
      <c r="T74" s="46"/>
      <c r="U74" s="106">
        <f>IF(EXACT(O74,Y74),M74,M74*(1-'Расчет ПРЕДЗАКАЗ'!$D$10))</f>
        <v>2350</v>
      </c>
      <c r="V74" s="106">
        <f t="shared" si="25"/>
        <v>0</v>
      </c>
      <c r="W74" s="106">
        <f>IF(EXACT(O74,Y74),M74,M74*(1-#REF!))</f>
        <v>2350</v>
      </c>
      <c r="X74" s="106">
        <f t="shared" si="26"/>
        <v>0</v>
      </c>
      <c r="Y74" s="107" t="s">
        <v>72</v>
      </c>
      <c r="Z74" s="103">
        <f t="shared" si="22"/>
        <v>0</v>
      </c>
      <c r="AA74" s="103">
        <f t="shared" si="23"/>
        <v>0</v>
      </c>
      <c r="AB74" s="128">
        <f t="shared" si="27"/>
        <v>0.60000000000000009</v>
      </c>
      <c r="AC74" s="128">
        <f t="shared" si="28"/>
        <v>0.60000000000000009</v>
      </c>
    </row>
    <row r="75" spans="1:29" ht="50.1" customHeight="1">
      <c r="A75" s="169"/>
      <c r="B75" s="169"/>
      <c r="C75" s="172"/>
      <c r="D75" s="172"/>
      <c r="E75" s="131"/>
      <c r="F75" s="175"/>
      <c r="G75" s="178"/>
      <c r="H75" s="189"/>
      <c r="I75" s="163"/>
      <c r="J75" s="166"/>
      <c r="K75" s="62" t="s">
        <v>84</v>
      </c>
      <c r="L75" s="63">
        <v>3760</v>
      </c>
      <c r="M75" s="63">
        <v>2350</v>
      </c>
      <c r="N75" s="142" t="s">
        <v>255</v>
      </c>
      <c r="O75" s="127" t="s">
        <v>72</v>
      </c>
      <c r="P75" s="100"/>
      <c r="Q75" s="63">
        <f t="shared" si="24"/>
        <v>0</v>
      </c>
      <c r="R75" s="64"/>
      <c r="S75" s="67">
        <v>139</v>
      </c>
      <c r="T75" s="46"/>
      <c r="U75" s="106">
        <f>IF(EXACT(O75,Y75),M75,M75*(1-'Расчет ПРЕДЗАКАЗ'!$D$10))</f>
        <v>2350</v>
      </c>
      <c r="V75" s="106">
        <f t="shared" si="25"/>
        <v>0</v>
      </c>
      <c r="W75" s="106">
        <f>IF(EXACT(O75,Y75),M75,M75*(1-#REF!))</f>
        <v>2350</v>
      </c>
      <c r="X75" s="106">
        <f t="shared" si="26"/>
        <v>0</v>
      </c>
      <c r="Y75" s="107" t="s">
        <v>72</v>
      </c>
      <c r="Z75" s="103">
        <f t="shared" si="22"/>
        <v>0</v>
      </c>
      <c r="AA75" s="103">
        <f t="shared" si="23"/>
        <v>0</v>
      </c>
      <c r="AB75" s="128">
        <f t="shared" si="27"/>
        <v>0.60000000000000009</v>
      </c>
      <c r="AC75" s="128">
        <f t="shared" si="28"/>
        <v>0.60000000000000009</v>
      </c>
    </row>
    <row r="76" spans="1:29" ht="50.1" customHeight="1">
      <c r="A76" s="169"/>
      <c r="B76" s="169"/>
      <c r="C76" s="172"/>
      <c r="D76" s="172"/>
      <c r="E76" s="131"/>
      <c r="F76" s="175"/>
      <c r="G76" s="178"/>
      <c r="H76" s="189"/>
      <c r="I76" s="163"/>
      <c r="J76" s="166"/>
      <c r="K76" s="62" t="s">
        <v>137</v>
      </c>
      <c r="L76" s="63">
        <v>3760</v>
      </c>
      <c r="M76" s="63">
        <v>2350</v>
      </c>
      <c r="N76" s="142" t="s">
        <v>256</v>
      </c>
      <c r="O76" s="127" t="s">
        <v>72</v>
      </c>
      <c r="P76" s="100"/>
      <c r="Q76" s="63">
        <f t="shared" si="24"/>
        <v>0</v>
      </c>
      <c r="R76" s="64"/>
      <c r="S76" s="67">
        <v>131</v>
      </c>
      <c r="T76" s="46"/>
      <c r="U76" s="106">
        <f>IF(EXACT(O76,Y76),M76,M76*(1-'Расчет ПРЕДЗАКАЗ'!$D$10))</f>
        <v>2350</v>
      </c>
      <c r="V76" s="106">
        <f t="shared" si="25"/>
        <v>0</v>
      </c>
      <c r="W76" s="106">
        <f>IF(EXACT(O76,Y76),M76,M76*(1-#REF!))</f>
        <v>2350</v>
      </c>
      <c r="X76" s="106">
        <f t="shared" si="26"/>
        <v>0</v>
      </c>
      <c r="Y76" s="107" t="s">
        <v>72</v>
      </c>
      <c r="Z76" s="103">
        <f t="shared" si="22"/>
        <v>0</v>
      </c>
      <c r="AA76" s="103">
        <f t="shared" si="23"/>
        <v>0</v>
      </c>
      <c r="AB76" s="128">
        <f t="shared" si="27"/>
        <v>0.60000000000000009</v>
      </c>
      <c r="AC76" s="128">
        <f t="shared" si="28"/>
        <v>0.60000000000000009</v>
      </c>
    </row>
    <row r="77" spans="1:29" ht="50.1" customHeight="1">
      <c r="A77" s="169"/>
      <c r="B77" s="169"/>
      <c r="C77" s="172"/>
      <c r="D77" s="172"/>
      <c r="E77" s="131"/>
      <c r="F77" s="175"/>
      <c r="G77" s="178"/>
      <c r="H77" s="189"/>
      <c r="I77" s="163"/>
      <c r="J77" s="166"/>
      <c r="K77" s="62" t="s">
        <v>86</v>
      </c>
      <c r="L77" s="63">
        <v>3760</v>
      </c>
      <c r="M77" s="63">
        <v>2350</v>
      </c>
      <c r="N77" s="142" t="s">
        <v>257</v>
      </c>
      <c r="O77" s="127" t="s">
        <v>72</v>
      </c>
      <c r="P77" s="100"/>
      <c r="Q77" s="63">
        <f t="shared" si="24"/>
        <v>0</v>
      </c>
      <c r="R77" s="64"/>
      <c r="S77" s="67">
        <v>42</v>
      </c>
      <c r="T77" s="46"/>
      <c r="U77" s="106">
        <f>IF(EXACT(O77,Y77),M77,M77*(1-'Расчет ПРЕДЗАКАЗ'!$D$10))</f>
        <v>2350</v>
      </c>
      <c r="V77" s="106">
        <f t="shared" si="25"/>
        <v>0</v>
      </c>
      <c r="W77" s="106">
        <f>IF(EXACT(O77,Y77),M77,M77*(1-#REF!))</f>
        <v>2350</v>
      </c>
      <c r="X77" s="106">
        <f t="shared" si="26"/>
        <v>0</v>
      </c>
      <c r="Y77" s="107" t="s">
        <v>72</v>
      </c>
      <c r="Z77" s="103">
        <f t="shared" si="22"/>
        <v>0</v>
      </c>
      <c r="AA77" s="103">
        <f t="shared" si="23"/>
        <v>0</v>
      </c>
      <c r="AB77" s="128">
        <f t="shared" si="27"/>
        <v>0.60000000000000009</v>
      </c>
      <c r="AC77" s="128">
        <f t="shared" si="28"/>
        <v>0.60000000000000009</v>
      </c>
    </row>
    <row r="78" spans="1:29" ht="50.1" customHeight="1">
      <c r="A78" s="169"/>
      <c r="B78" s="169"/>
      <c r="C78" s="172"/>
      <c r="D78" s="172"/>
      <c r="E78" s="131"/>
      <c r="F78" s="175"/>
      <c r="G78" s="178"/>
      <c r="H78" s="189"/>
      <c r="I78" s="163"/>
      <c r="J78" s="166"/>
      <c r="K78" s="62" t="s">
        <v>88</v>
      </c>
      <c r="L78" s="63">
        <v>3760</v>
      </c>
      <c r="M78" s="63">
        <v>2350</v>
      </c>
      <c r="N78" s="142" t="s">
        <v>258</v>
      </c>
      <c r="O78" s="127" t="s">
        <v>72</v>
      </c>
      <c r="P78" s="100"/>
      <c r="Q78" s="63">
        <f t="shared" si="24"/>
        <v>0</v>
      </c>
      <c r="R78" s="64"/>
      <c r="S78" s="67">
        <v>56</v>
      </c>
      <c r="T78" s="46"/>
      <c r="U78" s="106">
        <f>IF(EXACT(O78,Y78),M78,M78*(1-'Расчет ПРЕДЗАКАЗ'!$D$10))</f>
        <v>2350</v>
      </c>
      <c r="V78" s="106">
        <f t="shared" si="25"/>
        <v>0</v>
      </c>
      <c r="W78" s="106">
        <f>IF(EXACT(O78,Y78),M78,M78*(1-#REF!))</f>
        <v>2350</v>
      </c>
      <c r="X78" s="106">
        <f t="shared" si="26"/>
        <v>0</v>
      </c>
      <c r="Y78" s="107" t="s">
        <v>72</v>
      </c>
      <c r="Z78" s="103">
        <f t="shared" si="22"/>
        <v>0</v>
      </c>
      <c r="AA78" s="103">
        <f t="shared" si="23"/>
        <v>0</v>
      </c>
      <c r="AB78" s="128">
        <f t="shared" si="27"/>
        <v>0.60000000000000009</v>
      </c>
      <c r="AC78" s="128">
        <f t="shared" si="28"/>
        <v>0.60000000000000009</v>
      </c>
    </row>
    <row r="79" spans="1:29" ht="50.1" customHeight="1">
      <c r="A79" s="169"/>
      <c r="B79" s="169"/>
      <c r="C79" s="172"/>
      <c r="D79" s="172"/>
      <c r="E79" s="131"/>
      <c r="F79" s="175"/>
      <c r="G79" s="178"/>
      <c r="H79" s="189"/>
      <c r="I79" s="163"/>
      <c r="J79" s="166"/>
      <c r="K79" s="62" t="s">
        <v>259</v>
      </c>
      <c r="L79" s="63">
        <v>3760</v>
      </c>
      <c r="M79" s="63">
        <v>2350</v>
      </c>
      <c r="N79" s="142" t="s">
        <v>260</v>
      </c>
      <c r="O79" s="127" t="s">
        <v>72</v>
      </c>
      <c r="P79" s="100"/>
      <c r="Q79" s="63">
        <f t="shared" si="24"/>
        <v>0</v>
      </c>
      <c r="R79" s="64"/>
      <c r="S79" s="67">
        <v>41</v>
      </c>
      <c r="T79" s="46"/>
      <c r="U79" s="106">
        <f>IF(EXACT(O79,Y79),M79,M79*(1-'Расчет ПРЕДЗАКАЗ'!$D$10))</f>
        <v>2350</v>
      </c>
      <c r="V79" s="106">
        <f t="shared" si="25"/>
        <v>0</v>
      </c>
      <c r="W79" s="106">
        <f>IF(EXACT(O79,Y79),M79,M79*(1-#REF!))</f>
        <v>2350</v>
      </c>
      <c r="X79" s="106">
        <f t="shared" si="26"/>
        <v>0</v>
      </c>
      <c r="Y79" s="107" t="s">
        <v>72</v>
      </c>
      <c r="Z79" s="103">
        <f t="shared" si="22"/>
        <v>0</v>
      </c>
      <c r="AA79" s="103">
        <f t="shared" si="23"/>
        <v>0</v>
      </c>
      <c r="AB79" s="128">
        <f t="shared" si="27"/>
        <v>0.60000000000000009</v>
      </c>
      <c r="AC79" s="128">
        <f t="shared" si="28"/>
        <v>0.60000000000000009</v>
      </c>
    </row>
    <row r="80" spans="1:29" ht="50.1" customHeight="1">
      <c r="A80" s="169"/>
      <c r="B80" s="169"/>
      <c r="C80" s="172"/>
      <c r="D80" s="172"/>
      <c r="E80" s="131"/>
      <c r="F80" s="175"/>
      <c r="G80" s="178"/>
      <c r="H80" s="189"/>
      <c r="I80" s="163"/>
      <c r="J80" s="166"/>
      <c r="K80" s="62" t="s">
        <v>142</v>
      </c>
      <c r="L80" s="63">
        <v>3760</v>
      </c>
      <c r="M80" s="63">
        <v>2350</v>
      </c>
      <c r="N80" s="142" t="s">
        <v>261</v>
      </c>
      <c r="O80" s="127" t="s">
        <v>72</v>
      </c>
      <c r="P80" s="100"/>
      <c r="Q80" s="63">
        <f t="shared" si="24"/>
        <v>0</v>
      </c>
      <c r="R80" s="64"/>
      <c r="S80" s="67">
        <v>31</v>
      </c>
      <c r="T80" s="46"/>
      <c r="U80" s="106">
        <f>IF(EXACT(O80,Y80),M80,M80*(1-'Расчет ПРЕДЗАКАЗ'!$D$10))</f>
        <v>2350</v>
      </c>
      <c r="V80" s="106">
        <f t="shared" si="25"/>
        <v>0</v>
      </c>
      <c r="W80" s="106">
        <f>IF(EXACT(O80,Y80),M80,M80*(1-#REF!))</f>
        <v>2350</v>
      </c>
      <c r="X80" s="106">
        <f t="shared" si="26"/>
        <v>0</v>
      </c>
      <c r="Y80" s="107" t="s">
        <v>72</v>
      </c>
      <c r="Z80" s="103">
        <f t="shared" si="22"/>
        <v>0</v>
      </c>
      <c r="AA80" s="103">
        <f t="shared" si="23"/>
        <v>0</v>
      </c>
      <c r="AB80" s="128">
        <f t="shared" si="27"/>
        <v>0.60000000000000009</v>
      </c>
      <c r="AC80" s="128">
        <f t="shared" si="28"/>
        <v>0.60000000000000009</v>
      </c>
    </row>
    <row r="81" spans="1:29" ht="50.1" customHeight="1">
      <c r="A81" s="169"/>
      <c r="B81" s="169"/>
      <c r="C81" s="172"/>
      <c r="D81" s="172"/>
      <c r="E81" s="131"/>
      <c r="F81" s="175"/>
      <c r="G81" s="178"/>
      <c r="H81" s="189"/>
      <c r="I81" s="163"/>
      <c r="J81" s="166"/>
      <c r="K81" s="62"/>
      <c r="L81" s="63"/>
      <c r="M81" s="63"/>
      <c r="N81" s="65"/>
      <c r="O81" s="127"/>
      <c r="P81" s="100"/>
      <c r="Q81" s="63">
        <f t="shared" si="24"/>
        <v>0</v>
      </c>
      <c r="R81" s="65"/>
      <c r="S81" s="67"/>
      <c r="T81" s="40"/>
      <c r="U81" s="106">
        <f>IF(EXACT(O81,Y81),M81,M81*(1-'Расчет ПРЕДЗАКАЗ'!$D$10))</f>
        <v>0</v>
      </c>
      <c r="V81" s="106">
        <f t="shared" si="25"/>
        <v>0</v>
      </c>
      <c r="W81" s="106" t="e">
        <f>IF(EXACT(O81,Y81),M81,M81*(1-#REF!))</f>
        <v>#REF!</v>
      </c>
      <c r="X81" s="106" t="e">
        <f t="shared" si="26"/>
        <v>#REF!</v>
      </c>
      <c r="Y81" s="107" t="s">
        <v>72</v>
      </c>
      <c r="Z81" s="103">
        <f t="shared" si="22"/>
        <v>0</v>
      </c>
      <c r="AA81" s="103">
        <f t="shared" si="23"/>
        <v>0</v>
      </c>
      <c r="AB81" s="128" t="str">
        <f t="shared" si="27"/>
        <v/>
      </c>
      <c r="AC81" s="128" t="e">
        <f t="shared" si="28"/>
        <v>#REF!</v>
      </c>
    </row>
    <row r="82" spans="1:29" ht="50.1" customHeight="1">
      <c r="A82" s="169"/>
      <c r="B82" s="169"/>
      <c r="C82" s="172"/>
      <c r="D82" s="172"/>
      <c r="E82" s="131"/>
      <c r="F82" s="175"/>
      <c r="G82" s="178"/>
      <c r="H82" s="189"/>
      <c r="I82" s="163"/>
      <c r="J82" s="166"/>
      <c r="K82" s="62"/>
      <c r="L82" s="63"/>
      <c r="M82" s="63"/>
      <c r="N82" s="65"/>
      <c r="O82" s="127"/>
      <c r="P82" s="100"/>
      <c r="Q82" s="63">
        <f t="shared" si="24"/>
        <v>0</v>
      </c>
      <c r="R82" s="65"/>
      <c r="S82" s="67"/>
      <c r="T82" s="40"/>
      <c r="U82" s="106">
        <f>IF(EXACT(O82,Y82),M82,M82*(1-'Расчет ПРЕДЗАКАЗ'!$D$10))</f>
        <v>0</v>
      </c>
      <c r="V82" s="106">
        <f t="shared" si="25"/>
        <v>0</v>
      </c>
      <c r="W82" s="106" t="e">
        <f>IF(EXACT(O82,Y82),M82,M82*(1-#REF!))</f>
        <v>#REF!</v>
      </c>
      <c r="X82" s="106" t="e">
        <f t="shared" si="26"/>
        <v>#REF!</v>
      </c>
      <c r="Y82" s="107" t="s">
        <v>72</v>
      </c>
      <c r="Z82" s="103">
        <f t="shared" si="22"/>
        <v>0</v>
      </c>
      <c r="AA82" s="103">
        <f t="shared" si="23"/>
        <v>0</v>
      </c>
      <c r="AB82" s="128" t="str">
        <f t="shared" si="27"/>
        <v/>
      </c>
      <c r="AC82" s="128" t="e">
        <f t="shared" si="28"/>
        <v>#REF!</v>
      </c>
    </row>
    <row r="83" spans="1:29" ht="50.1" customHeight="1">
      <c r="A83" s="169"/>
      <c r="B83" s="169"/>
      <c r="C83" s="172"/>
      <c r="D83" s="172"/>
      <c r="E83" s="131"/>
      <c r="F83" s="175"/>
      <c r="G83" s="178"/>
      <c r="H83" s="189"/>
      <c r="I83" s="163"/>
      <c r="J83" s="166"/>
      <c r="K83" s="62"/>
      <c r="L83" s="63"/>
      <c r="M83" s="63"/>
      <c r="N83" s="65"/>
      <c r="O83" s="127"/>
      <c r="P83" s="100"/>
      <c r="Q83" s="63">
        <f t="shared" si="24"/>
        <v>0</v>
      </c>
      <c r="R83" s="65"/>
      <c r="S83" s="67"/>
      <c r="T83" s="40"/>
      <c r="U83" s="106">
        <f>IF(EXACT(O83,Y83),M83,M83*(1-'Расчет ПРЕДЗАКАЗ'!$D$10))</f>
        <v>0</v>
      </c>
      <c r="V83" s="106">
        <f t="shared" si="25"/>
        <v>0</v>
      </c>
      <c r="W83" s="106" t="e">
        <f>IF(EXACT(O83,Y83),M83,M83*(1-#REF!))</f>
        <v>#REF!</v>
      </c>
      <c r="X83" s="106" t="e">
        <f t="shared" si="26"/>
        <v>#REF!</v>
      </c>
      <c r="Y83" s="107" t="s">
        <v>72</v>
      </c>
      <c r="Z83" s="103">
        <f t="shared" si="22"/>
        <v>0</v>
      </c>
      <c r="AA83" s="103">
        <f t="shared" si="23"/>
        <v>0</v>
      </c>
      <c r="AB83" s="128" t="str">
        <f t="shared" si="27"/>
        <v/>
      </c>
      <c r="AC83" s="128" t="e">
        <f t="shared" si="28"/>
        <v>#REF!</v>
      </c>
    </row>
    <row r="84" spans="1:29" ht="50.1" customHeight="1">
      <c r="A84" s="169"/>
      <c r="B84" s="169"/>
      <c r="C84" s="172"/>
      <c r="D84" s="172"/>
      <c r="E84" s="131"/>
      <c r="F84" s="175"/>
      <c r="G84" s="178"/>
      <c r="H84" s="189"/>
      <c r="I84" s="163"/>
      <c r="J84" s="166"/>
      <c r="K84" s="62"/>
      <c r="L84" s="63"/>
      <c r="M84" s="63"/>
      <c r="N84" s="65"/>
      <c r="O84" s="127"/>
      <c r="P84" s="100"/>
      <c r="Q84" s="63">
        <f t="shared" si="24"/>
        <v>0</v>
      </c>
      <c r="R84" s="65"/>
      <c r="S84" s="67"/>
      <c r="T84" s="40"/>
      <c r="U84" s="106">
        <f>IF(EXACT(O84,Y84),M84,M84*(1-'Расчет ПРЕДЗАКАЗ'!$D$10))</f>
        <v>0</v>
      </c>
      <c r="V84" s="106">
        <f t="shared" si="25"/>
        <v>0</v>
      </c>
      <c r="W84" s="106" t="e">
        <f>IF(EXACT(O84,Y84),M84,M84*(1-#REF!))</f>
        <v>#REF!</v>
      </c>
      <c r="X84" s="106" t="e">
        <f t="shared" si="26"/>
        <v>#REF!</v>
      </c>
      <c r="Y84" s="107" t="s">
        <v>72</v>
      </c>
      <c r="Z84" s="103">
        <f t="shared" si="22"/>
        <v>0</v>
      </c>
      <c r="AA84" s="103">
        <f t="shared" si="23"/>
        <v>0</v>
      </c>
      <c r="AB84" s="128" t="str">
        <f t="shared" si="27"/>
        <v/>
      </c>
      <c r="AC84" s="128" t="e">
        <f t="shared" si="28"/>
        <v>#REF!</v>
      </c>
    </row>
    <row r="85" spans="1:29" ht="50.1" customHeight="1">
      <c r="A85" s="169"/>
      <c r="B85" s="169"/>
      <c r="C85" s="172"/>
      <c r="D85" s="172"/>
      <c r="E85" s="131"/>
      <c r="F85" s="175"/>
      <c r="G85" s="178"/>
      <c r="H85" s="189"/>
      <c r="I85" s="163"/>
      <c r="J85" s="166"/>
      <c r="K85" s="62"/>
      <c r="L85" s="63"/>
      <c r="M85" s="63"/>
      <c r="N85" s="65"/>
      <c r="O85" s="127"/>
      <c r="P85" s="100"/>
      <c r="Q85" s="63">
        <f t="shared" si="24"/>
        <v>0</v>
      </c>
      <c r="R85" s="65"/>
      <c r="S85" s="67"/>
      <c r="T85" s="40"/>
      <c r="U85" s="106">
        <f>IF(EXACT(O85,Y85),M85,M85*(1-'Расчет ПРЕДЗАКАЗ'!$D$10))</f>
        <v>0</v>
      </c>
      <c r="V85" s="106">
        <f t="shared" si="25"/>
        <v>0</v>
      </c>
      <c r="W85" s="106" t="e">
        <f>IF(EXACT(O85,Y85),M85,M85*(1-#REF!))</f>
        <v>#REF!</v>
      </c>
      <c r="X85" s="106" t="e">
        <f t="shared" si="26"/>
        <v>#REF!</v>
      </c>
      <c r="Y85" s="107" t="s">
        <v>72</v>
      </c>
      <c r="Z85" s="103">
        <f t="shared" si="22"/>
        <v>0</v>
      </c>
      <c r="AA85" s="103">
        <f t="shared" si="23"/>
        <v>0</v>
      </c>
      <c r="AB85" s="128" t="str">
        <f t="shared" si="27"/>
        <v/>
      </c>
      <c r="AC85" s="128" t="e">
        <f t="shared" si="28"/>
        <v>#REF!</v>
      </c>
    </row>
    <row r="86" spans="1:29" ht="50.1" customHeight="1">
      <c r="A86" s="170"/>
      <c r="B86" s="170"/>
      <c r="C86" s="173"/>
      <c r="D86" s="173"/>
      <c r="E86" s="132"/>
      <c r="F86" s="176"/>
      <c r="G86" s="179"/>
      <c r="H86" s="190"/>
      <c r="I86" s="164"/>
      <c r="J86" s="167"/>
      <c r="K86" s="62"/>
      <c r="L86" s="63"/>
      <c r="M86" s="63"/>
      <c r="N86" s="65"/>
      <c r="O86" s="127"/>
      <c r="P86" s="100"/>
      <c r="Q86" s="63">
        <f t="shared" si="24"/>
        <v>0</v>
      </c>
      <c r="R86" s="65"/>
      <c r="S86" s="64"/>
      <c r="T86" s="40"/>
      <c r="U86" s="106">
        <f>IF(EXACT(O86,Y86),M86,M86*(1-'Расчет ПРЕДЗАКАЗ'!$D$10))</f>
        <v>0</v>
      </c>
      <c r="V86" s="106">
        <f t="shared" si="25"/>
        <v>0</v>
      </c>
      <c r="W86" s="106" t="e">
        <f>IF(EXACT(O86,Y86),M86,M86*(1-#REF!))</f>
        <v>#REF!</v>
      </c>
      <c r="X86" s="106" t="e">
        <f t="shared" si="26"/>
        <v>#REF!</v>
      </c>
      <c r="Y86" s="107" t="s">
        <v>72</v>
      </c>
      <c r="Z86" s="103">
        <f t="shared" si="22"/>
        <v>0</v>
      </c>
      <c r="AA86" s="103">
        <f t="shared" si="23"/>
        <v>0</v>
      </c>
      <c r="AB86" s="128" t="str">
        <f t="shared" si="27"/>
        <v/>
      </c>
      <c r="AC86" s="128" t="e">
        <f t="shared" si="28"/>
        <v>#REF!</v>
      </c>
    </row>
    <row r="87" spans="1:29" ht="11.25" customHeight="1" thickBot="1"/>
    <row r="88" spans="1:29" ht="50.1" customHeight="1">
      <c r="A88" s="168">
        <v>20</v>
      </c>
      <c r="B88" s="168" t="s">
        <v>262</v>
      </c>
      <c r="C88" s="171" t="s">
        <v>263</v>
      </c>
      <c r="D88" s="171" t="s">
        <v>77</v>
      </c>
      <c r="E88" s="131"/>
      <c r="F88" s="196" t="s">
        <v>78</v>
      </c>
      <c r="G88" s="177" t="s">
        <v>264</v>
      </c>
      <c r="H88" s="162" t="s">
        <v>265</v>
      </c>
      <c r="I88" s="195" t="s">
        <v>266</v>
      </c>
      <c r="J88" s="165" t="s">
        <v>19</v>
      </c>
      <c r="K88" s="62" t="s">
        <v>82</v>
      </c>
      <c r="L88" s="63">
        <v>2210</v>
      </c>
      <c r="M88" s="63">
        <v>1382</v>
      </c>
      <c r="N88" s="142" t="s">
        <v>267</v>
      </c>
      <c r="O88" s="127"/>
      <c r="P88" s="100"/>
      <c r="Q88" s="63">
        <f>P88*M88</f>
        <v>0</v>
      </c>
      <c r="R88" s="64"/>
      <c r="S88" s="67">
        <v>45</v>
      </c>
      <c r="T88" s="61"/>
      <c r="U88" s="106">
        <f>IF(EXACT(O88,Y88),M88,M88*(1-'Расчет ПРЕДЗАКАЗ'!$D$10))</f>
        <v>1354.36</v>
      </c>
      <c r="V88" s="106">
        <f>P88*U88</f>
        <v>0</v>
      </c>
      <c r="W88" s="106" t="e">
        <f>IF(EXACT(O88,Y88),M88,M88*(1-#REF!))</f>
        <v>#REF!</v>
      </c>
      <c r="X88" s="106" t="e">
        <f>P88*W88</f>
        <v>#REF!</v>
      </c>
      <c r="Y88" s="107" t="s">
        <v>72</v>
      </c>
      <c r="Z88" s="103">
        <f t="shared" ref="Z88:Z102" si="29">IF(EXACT(O88,Y88),Q88,0)</f>
        <v>0</v>
      </c>
      <c r="AA88" s="103">
        <f t="shared" ref="AA88:AA102" si="30">IF(Z88=0,Q88,0)</f>
        <v>0</v>
      </c>
      <c r="AB88" s="128">
        <f>IF(U88=0,"",L88/U88-1)</f>
        <v>0.63176703387577904</v>
      </c>
      <c r="AC88" s="128" t="e">
        <f>IF(W88=0,"",L88/W88-1)</f>
        <v>#REF!</v>
      </c>
    </row>
    <row r="89" spans="1:29" ht="50.1" customHeight="1">
      <c r="A89" s="169"/>
      <c r="B89" s="169"/>
      <c r="C89" s="172"/>
      <c r="D89" s="172"/>
      <c r="E89" s="131"/>
      <c r="F89" s="175"/>
      <c r="G89" s="178"/>
      <c r="H89" s="189"/>
      <c r="I89" s="163"/>
      <c r="J89" s="166"/>
      <c r="K89" s="62" t="s">
        <v>104</v>
      </c>
      <c r="L89" s="63">
        <v>2210</v>
      </c>
      <c r="M89" s="63">
        <v>1382</v>
      </c>
      <c r="N89" s="142" t="s">
        <v>268</v>
      </c>
      <c r="O89" s="127"/>
      <c r="P89" s="100"/>
      <c r="Q89" s="63">
        <f t="shared" ref="Q89:Q102" si="31">P89*M89</f>
        <v>0</v>
      </c>
      <c r="R89" s="64"/>
      <c r="S89" s="67">
        <v>58</v>
      </c>
      <c r="T89" s="46"/>
      <c r="U89" s="106">
        <f>IF(EXACT(O89,Y89),M89,M89*(1-'Расчет ПРЕДЗАКАЗ'!$D$10))</f>
        <v>1354.36</v>
      </c>
      <c r="V89" s="106">
        <f t="shared" ref="V89:V102" si="32">P89*U89</f>
        <v>0</v>
      </c>
      <c r="W89" s="106" t="e">
        <f>IF(EXACT(O89,Y89),M89,M89*(1-#REF!))</f>
        <v>#REF!</v>
      </c>
      <c r="X89" s="106" t="e">
        <f t="shared" ref="X89:X102" si="33">P89*W89</f>
        <v>#REF!</v>
      </c>
      <c r="Y89" s="107" t="s">
        <v>72</v>
      </c>
      <c r="Z89" s="103">
        <f t="shared" si="29"/>
        <v>0</v>
      </c>
      <c r="AA89" s="103">
        <f t="shared" si="30"/>
        <v>0</v>
      </c>
      <c r="AB89" s="128">
        <f t="shared" ref="AB89:AB102" si="34">IF(U89=0,"",L89/U89-1)</f>
        <v>0.63176703387577904</v>
      </c>
      <c r="AC89" s="128" t="e">
        <f t="shared" ref="AC89:AC102" si="35">IF(W89=0,"",L89/W89-1)</f>
        <v>#REF!</v>
      </c>
    </row>
    <row r="90" spans="1:29" ht="50.1" customHeight="1">
      <c r="A90" s="169"/>
      <c r="B90" s="169"/>
      <c r="C90" s="172"/>
      <c r="D90" s="172"/>
      <c r="E90" s="131"/>
      <c r="F90" s="175"/>
      <c r="G90" s="178"/>
      <c r="H90" s="189"/>
      <c r="I90" s="163"/>
      <c r="J90" s="166"/>
      <c r="K90" s="62" t="s">
        <v>134</v>
      </c>
      <c r="L90" s="63">
        <v>2210</v>
      </c>
      <c r="M90" s="63">
        <v>1382</v>
      </c>
      <c r="N90" s="142" t="s">
        <v>269</v>
      </c>
      <c r="O90" s="127"/>
      <c r="P90" s="100"/>
      <c r="Q90" s="63">
        <f t="shared" si="31"/>
        <v>0</v>
      </c>
      <c r="R90" s="64"/>
      <c r="S90" s="67">
        <v>20</v>
      </c>
      <c r="T90" s="46"/>
      <c r="U90" s="106">
        <f>IF(EXACT(O90,Y90),M90,M90*(1-'Расчет ПРЕДЗАКАЗ'!$D$10))</f>
        <v>1354.36</v>
      </c>
      <c r="V90" s="106">
        <f t="shared" si="32"/>
        <v>0</v>
      </c>
      <c r="W90" s="106" t="e">
        <f>IF(EXACT(O90,Y90),M90,M90*(1-#REF!))</f>
        <v>#REF!</v>
      </c>
      <c r="X90" s="106" t="e">
        <f t="shared" si="33"/>
        <v>#REF!</v>
      </c>
      <c r="Y90" s="107" t="s">
        <v>72</v>
      </c>
      <c r="Z90" s="103">
        <f t="shared" si="29"/>
        <v>0</v>
      </c>
      <c r="AA90" s="103">
        <f t="shared" si="30"/>
        <v>0</v>
      </c>
      <c r="AB90" s="128">
        <f t="shared" si="34"/>
        <v>0.63176703387577904</v>
      </c>
      <c r="AC90" s="128" t="e">
        <f t="shared" si="35"/>
        <v>#REF!</v>
      </c>
    </row>
    <row r="91" spans="1:29" ht="50.1" customHeight="1">
      <c r="A91" s="169"/>
      <c r="B91" s="169"/>
      <c r="C91" s="172"/>
      <c r="D91" s="172"/>
      <c r="E91" s="131"/>
      <c r="F91" s="175"/>
      <c r="G91" s="178"/>
      <c r="H91" s="189"/>
      <c r="I91" s="163"/>
      <c r="J91" s="166"/>
      <c r="K91" s="62" t="s">
        <v>84</v>
      </c>
      <c r="L91" s="63">
        <v>2210</v>
      </c>
      <c r="M91" s="63">
        <v>1382</v>
      </c>
      <c r="N91" s="142" t="s">
        <v>270</v>
      </c>
      <c r="O91" s="127"/>
      <c r="P91" s="100"/>
      <c r="Q91" s="63">
        <f t="shared" si="31"/>
        <v>0</v>
      </c>
      <c r="R91" s="64"/>
      <c r="S91" s="67">
        <v>37</v>
      </c>
      <c r="T91" s="46"/>
      <c r="U91" s="106">
        <f>IF(EXACT(O91,Y91),M91,M91*(1-'Расчет ПРЕДЗАКАЗ'!$D$10))</f>
        <v>1354.36</v>
      </c>
      <c r="V91" s="106">
        <f t="shared" si="32"/>
        <v>0</v>
      </c>
      <c r="W91" s="106" t="e">
        <f>IF(EXACT(O91,Y91),M91,M91*(1-#REF!))</f>
        <v>#REF!</v>
      </c>
      <c r="X91" s="106" t="e">
        <f t="shared" si="33"/>
        <v>#REF!</v>
      </c>
      <c r="Y91" s="107" t="s">
        <v>72</v>
      </c>
      <c r="Z91" s="103">
        <f t="shared" si="29"/>
        <v>0</v>
      </c>
      <c r="AA91" s="103">
        <f t="shared" si="30"/>
        <v>0</v>
      </c>
      <c r="AB91" s="128">
        <f t="shared" si="34"/>
        <v>0.63176703387577904</v>
      </c>
      <c r="AC91" s="128" t="e">
        <f t="shared" si="35"/>
        <v>#REF!</v>
      </c>
    </row>
    <row r="92" spans="1:29" ht="50.1" customHeight="1">
      <c r="A92" s="169"/>
      <c r="B92" s="169"/>
      <c r="C92" s="172"/>
      <c r="D92" s="172"/>
      <c r="E92" s="131"/>
      <c r="F92" s="175"/>
      <c r="G92" s="178"/>
      <c r="H92" s="189"/>
      <c r="I92" s="163"/>
      <c r="J92" s="166"/>
      <c r="K92" s="62" t="s">
        <v>137</v>
      </c>
      <c r="L92" s="63">
        <v>2210</v>
      </c>
      <c r="M92" s="63">
        <v>1382</v>
      </c>
      <c r="N92" s="142" t="s">
        <v>271</v>
      </c>
      <c r="O92" s="127"/>
      <c r="P92" s="100"/>
      <c r="Q92" s="63">
        <f t="shared" si="31"/>
        <v>0</v>
      </c>
      <c r="R92" s="64"/>
      <c r="S92" s="67">
        <v>50</v>
      </c>
      <c r="T92" s="46"/>
      <c r="U92" s="106">
        <f>IF(EXACT(O92,Y92),M92,M92*(1-'Расчет ПРЕДЗАКАЗ'!$D$10))</f>
        <v>1354.36</v>
      </c>
      <c r="V92" s="106">
        <f t="shared" si="32"/>
        <v>0</v>
      </c>
      <c r="W92" s="106" t="e">
        <f>IF(EXACT(O92,Y92),M92,M92*(1-#REF!))</f>
        <v>#REF!</v>
      </c>
      <c r="X92" s="106" t="e">
        <f t="shared" si="33"/>
        <v>#REF!</v>
      </c>
      <c r="Y92" s="107" t="s">
        <v>72</v>
      </c>
      <c r="Z92" s="103">
        <f t="shared" si="29"/>
        <v>0</v>
      </c>
      <c r="AA92" s="103">
        <f t="shared" si="30"/>
        <v>0</v>
      </c>
      <c r="AB92" s="128">
        <f t="shared" si="34"/>
        <v>0.63176703387577904</v>
      </c>
      <c r="AC92" s="128" t="e">
        <f t="shared" si="35"/>
        <v>#REF!</v>
      </c>
    </row>
    <row r="93" spans="1:29" ht="50.1" customHeight="1">
      <c r="A93" s="169"/>
      <c r="B93" s="169"/>
      <c r="C93" s="172"/>
      <c r="D93" s="172"/>
      <c r="E93" s="131"/>
      <c r="F93" s="175"/>
      <c r="G93" s="178"/>
      <c r="H93" s="189"/>
      <c r="I93" s="163"/>
      <c r="J93" s="166"/>
      <c r="K93" s="62" t="s">
        <v>86</v>
      </c>
      <c r="L93" s="63">
        <v>2210</v>
      </c>
      <c r="M93" s="63">
        <v>1382</v>
      </c>
      <c r="N93" s="142" t="s">
        <v>272</v>
      </c>
      <c r="O93" s="127"/>
      <c r="P93" s="100"/>
      <c r="Q93" s="63">
        <f t="shared" si="31"/>
        <v>0</v>
      </c>
      <c r="R93" s="64"/>
      <c r="S93" s="67">
        <v>2</v>
      </c>
      <c r="T93" s="46"/>
      <c r="U93" s="106">
        <f>IF(EXACT(O93,Y93),M93,M93*(1-'Расчет ПРЕДЗАКАЗ'!$D$10))</f>
        <v>1354.36</v>
      </c>
      <c r="V93" s="106">
        <f t="shared" si="32"/>
        <v>0</v>
      </c>
      <c r="W93" s="106" t="e">
        <f>IF(EXACT(O93,Y93),M93,M93*(1-#REF!))</f>
        <v>#REF!</v>
      </c>
      <c r="X93" s="106" t="e">
        <f t="shared" si="33"/>
        <v>#REF!</v>
      </c>
      <c r="Y93" s="107" t="s">
        <v>72</v>
      </c>
      <c r="Z93" s="103">
        <f t="shared" si="29"/>
        <v>0</v>
      </c>
      <c r="AA93" s="103">
        <f t="shared" si="30"/>
        <v>0</v>
      </c>
      <c r="AB93" s="128">
        <f t="shared" si="34"/>
        <v>0.63176703387577904</v>
      </c>
      <c r="AC93" s="128" t="e">
        <f t="shared" si="35"/>
        <v>#REF!</v>
      </c>
    </row>
    <row r="94" spans="1:29" ht="50.1" customHeight="1">
      <c r="A94" s="169"/>
      <c r="B94" s="169"/>
      <c r="C94" s="172"/>
      <c r="D94" s="172"/>
      <c r="E94" s="131"/>
      <c r="F94" s="175"/>
      <c r="G94" s="178"/>
      <c r="H94" s="189"/>
      <c r="I94" s="163"/>
      <c r="J94" s="166"/>
      <c r="K94" s="62" t="s">
        <v>88</v>
      </c>
      <c r="L94" s="63">
        <v>2210</v>
      </c>
      <c r="M94" s="63">
        <v>1382</v>
      </c>
      <c r="N94" s="142" t="s">
        <v>273</v>
      </c>
      <c r="O94" s="127"/>
      <c r="P94" s="100"/>
      <c r="Q94" s="63">
        <f t="shared" si="31"/>
        <v>0</v>
      </c>
      <c r="R94" s="64"/>
      <c r="S94" s="67">
        <v>13</v>
      </c>
      <c r="T94" s="46"/>
      <c r="U94" s="106">
        <f>IF(EXACT(O94,Y94),M94,M94*(1-'Расчет ПРЕДЗАКАЗ'!$D$10))</f>
        <v>1354.36</v>
      </c>
      <c r="V94" s="106">
        <f t="shared" si="32"/>
        <v>0</v>
      </c>
      <c r="W94" s="106" t="e">
        <f>IF(EXACT(O94,Y94),M94,M94*(1-#REF!))</f>
        <v>#REF!</v>
      </c>
      <c r="X94" s="106" t="e">
        <f t="shared" si="33"/>
        <v>#REF!</v>
      </c>
      <c r="Y94" s="107" t="s">
        <v>72</v>
      </c>
      <c r="Z94" s="103">
        <f t="shared" si="29"/>
        <v>0</v>
      </c>
      <c r="AA94" s="103">
        <f t="shared" si="30"/>
        <v>0</v>
      </c>
      <c r="AB94" s="128">
        <f t="shared" si="34"/>
        <v>0.63176703387577904</v>
      </c>
      <c r="AC94" s="128" t="e">
        <f t="shared" si="35"/>
        <v>#REF!</v>
      </c>
    </row>
    <row r="95" spans="1:29" ht="50.1" customHeight="1">
      <c r="A95" s="169"/>
      <c r="B95" s="169"/>
      <c r="C95" s="172"/>
      <c r="D95" s="172"/>
      <c r="E95" s="131"/>
      <c r="F95" s="175"/>
      <c r="G95" s="178"/>
      <c r="H95" s="189"/>
      <c r="I95" s="163"/>
      <c r="J95" s="166"/>
      <c r="K95" s="62" t="s">
        <v>259</v>
      </c>
      <c r="L95" s="63">
        <v>2210</v>
      </c>
      <c r="M95" s="63">
        <v>1382</v>
      </c>
      <c r="N95" s="142" t="s">
        <v>274</v>
      </c>
      <c r="O95" s="127"/>
      <c r="P95" s="100"/>
      <c r="Q95" s="63">
        <f t="shared" si="31"/>
        <v>0</v>
      </c>
      <c r="R95" s="64"/>
      <c r="S95" s="67">
        <v>7</v>
      </c>
      <c r="T95" s="46"/>
      <c r="U95" s="106">
        <f>IF(EXACT(O95,Y95),M95,M95*(1-'Расчет ПРЕДЗАКАЗ'!$D$10))</f>
        <v>1354.36</v>
      </c>
      <c r="V95" s="106">
        <f t="shared" si="32"/>
        <v>0</v>
      </c>
      <c r="W95" s="106" t="e">
        <f>IF(EXACT(O95,Y95),M95,M95*(1-#REF!))</f>
        <v>#REF!</v>
      </c>
      <c r="X95" s="106" t="e">
        <f t="shared" si="33"/>
        <v>#REF!</v>
      </c>
      <c r="Y95" s="107" t="s">
        <v>72</v>
      </c>
      <c r="Z95" s="103">
        <f t="shared" si="29"/>
        <v>0</v>
      </c>
      <c r="AA95" s="103">
        <f t="shared" si="30"/>
        <v>0</v>
      </c>
      <c r="AB95" s="128">
        <f t="shared" si="34"/>
        <v>0.63176703387577904</v>
      </c>
      <c r="AC95" s="128" t="e">
        <f t="shared" si="35"/>
        <v>#REF!</v>
      </c>
    </row>
    <row r="96" spans="1:29" ht="50.1" customHeight="1">
      <c r="A96" s="169"/>
      <c r="B96" s="169"/>
      <c r="C96" s="172"/>
      <c r="D96" s="172"/>
      <c r="E96" s="131"/>
      <c r="F96" s="175"/>
      <c r="G96" s="178"/>
      <c r="H96" s="189"/>
      <c r="I96" s="163"/>
      <c r="J96" s="166"/>
      <c r="K96" s="62"/>
      <c r="L96" s="63"/>
      <c r="M96" s="63"/>
      <c r="N96" s="142"/>
      <c r="O96" s="127"/>
      <c r="P96" s="100"/>
      <c r="Q96" s="63">
        <f t="shared" si="31"/>
        <v>0</v>
      </c>
      <c r="R96" s="64"/>
      <c r="S96" s="67"/>
      <c r="T96" s="46"/>
      <c r="U96" s="106">
        <f>IF(EXACT(O96,Y96),M96,M96*(1-'Расчет ПРЕДЗАКАЗ'!$D$10))</f>
        <v>0</v>
      </c>
      <c r="V96" s="106">
        <f t="shared" si="32"/>
        <v>0</v>
      </c>
      <c r="W96" s="106" t="e">
        <f>IF(EXACT(O96,Y96),M96,M96*(1-#REF!))</f>
        <v>#REF!</v>
      </c>
      <c r="X96" s="106" t="e">
        <f t="shared" si="33"/>
        <v>#REF!</v>
      </c>
      <c r="Y96" s="107" t="s">
        <v>72</v>
      </c>
      <c r="Z96" s="103">
        <f t="shared" si="29"/>
        <v>0</v>
      </c>
      <c r="AA96" s="103">
        <f t="shared" si="30"/>
        <v>0</v>
      </c>
      <c r="AB96" s="128" t="str">
        <f t="shared" si="34"/>
        <v/>
      </c>
      <c r="AC96" s="128" t="e">
        <f t="shared" si="35"/>
        <v>#REF!</v>
      </c>
    </row>
    <row r="97" spans="1:29" ht="50.1" customHeight="1">
      <c r="A97" s="169"/>
      <c r="B97" s="169"/>
      <c r="C97" s="172"/>
      <c r="D97" s="172"/>
      <c r="E97" s="131"/>
      <c r="F97" s="175"/>
      <c r="G97" s="178"/>
      <c r="H97" s="189"/>
      <c r="I97" s="163"/>
      <c r="J97" s="166"/>
      <c r="K97" s="62"/>
      <c r="L97" s="63"/>
      <c r="M97" s="63"/>
      <c r="N97" s="65"/>
      <c r="O97" s="127"/>
      <c r="P97" s="100"/>
      <c r="Q97" s="63">
        <f t="shared" si="31"/>
        <v>0</v>
      </c>
      <c r="R97" s="65"/>
      <c r="S97" s="67"/>
      <c r="T97" s="40"/>
      <c r="U97" s="106">
        <f>IF(EXACT(O97,Y97),M97,M97*(1-'Расчет ПРЕДЗАКАЗ'!$D$10))</f>
        <v>0</v>
      </c>
      <c r="V97" s="106">
        <f t="shared" si="32"/>
        <v>0</v>
      </c>
      <c r="W97" s="106" t="e">
        <f>IF(EXACT(O97,Y97),M97,M97*(1-#REF!))</f>
        <v>#REF!</v>
      </c>
      <c r="X97" s="106" t="e">
        <f t="shared" si="33"/>
        <v>#REF!</v>
      </c>
      <c r="Y97" s="107" t="s">
        <v>72</v>
      </c>
      <c r="Z97" s="103">
        <f t="shared" si="29"/>
        <v>0</v>
      </c>
      <c r="AA97" s="103">
        <f t="shared" si="30"/>
        <v>0</v>
      </c>
      <c r="AB97" s="128" t="str">
        <f t="shared" si="34"/>
        <v/>
      </c>
      <c r="AC97" s="128" t="e">
        <f t="shared" si="35"/>
        <v>#REF!</v>
      </c>
    </row>
    <row r="98" spans="1:29" ht="50.1" customHeight="1">
      <c r="A98" s="169"/>
      <c r="B98" s="169"/>
      <c r="C98" s="172"/>
      <c r="D98" s="172"/>
      <c r="E98" s="131"/>
      <c r="F98" s="175"/>
      <c r="G98" s="178"/>
      <c r="H98" s="189"/>
      <c r="I98" s="163"/>
      <c r="J98" s="166"/>
      <c r="K98" s="62"/>
      <c r="L98" s="63"/>
      <c r="M98" s="63"/>
      <c r="N98" s="65"/>
      <c r="O98" s="127"/>
      <c r="P98" s="100"/>
      <c r="Q98" s="63">
        <f t="shared" si="31"/>
        <v>0</v>
      </c>
      <c r="R98" s="65"/>
      <c r="S98" s="67"/>
      <c r="T98" s="40"/>
      <c r="U98" s="106">
        <f>IF(EXACT(O98,Y98),M98,M98*(1-'Расчет ПРЕДЗАКАЗ'!$D$10))</f>
        <v>0</v>
      </c>
      <c r="V98" s="106">
        <f t="shared" si="32"/>
        <v>0</v>
      </c>
      <c r="W98" s="106" t="e">
        <f>IF(EXACT(O98,Y98),M98,M98*(1-#REF!))</f>
        <v>#REF!</v>
      </c>
      <c r="X98" s="106" t="e">
        <f t="shared" si="33"/>
        <v>#REF!</v>
      </c>
      <c r="Y98" s="107" t="s">
        <v>72</v>
      </c>
      <c r="Z98" s="103">
        <f t="shared" si="29"/>
        <v>0</v>
      </c>
      <c r="AA98" s="103">
        <f t="shared" si="30"/>
        <v>0</v>
      </c>
      <c r="AB98" s="128" t="str">
        <f t="shared" si="34"/>
        <v/>
      </c>
      <c r="AC98" s="128" t="e">
        <f t="shared" si="35"/>
        <v>#REF!</v>
      </c>
    </row>
    <row r="99" spans="1:29" ht="50.1" customHeight="1">
      <c r="A99" s="169"/>
      <c r="B99" s="169"/>
      <c r="C99" s="172"/>
      <c r="D99" s="172"/>
      <c r="E99" s="131"/>
      <c r="F99" s="175"/>
      <c r="G99" s="178"/>
      <c r="H99" s="189"/>
      <c r="I99" s="163"/>
      <c r="J99" s="166"/>
      <c r="K99" s="62"/>
      <c r="L99" s="63"/>
      <c r="M99" s="63"/>
      <c r="N99" s="65"/>
      <c r="O99" s="127"/>
      <c r="P99" s="100"/>
      <c r="Q99" s="63">
        <f t="shared" si="31"/>
        <v>0</v>
      </c>
      <c r="R99" s="65"/>
      <c r="S99" s="67"/>
      <c r="T99" s="40"/>
      <c r="U99" s="106">
        <f>IF(EXACT(O99,Y99),M99,M99*(1-'Расчет ПРЕДЗАКАЗ'!$D$10))</f>
        <v>0</v>
      </c>
      <c r="V99" s="106">
        <f t="shared" si="32"/>
        <v>0</v>
      </c>
      <c r="W99" s="106" t="e">
        <f>IF(EXACT(O99,Y99),M99,M99*(1-#REF!))</f>
        <v>#REF!</v>
      </c>
      <c r="X99" s="106" t="e">
        <f t="shared" si="33"/>
        <v>#REF!</v>
      </c>
      <c r="Y99" s="107" t="s">
        <v>72</v>
      </c>
      <c r="Z99" s="103">
        <f t="shared" si="29"/>
        <v>0</v>
      </c>
      <c r="AA99" s="103">
        <f t="shared" si="30"/>
        <v>0</v>
      </c>
      <c r="AB99" s="128" t="str">
        <f t="shared" si="34"/>
        <v/>
      </c>
      <c r="AC99" s="128" t="e">
        <f t="shared" si="35"/>
        <v>#REF!</v>
      </c>
    </row>
    <row r="100" spans="1:29" ht="50.1" customHeight="1">
      <c r="A100" s="169"/>
      <c r="B100" s="169"/>
      <c r="C100" s="172"/>
      <c r="D100" s="172"/>
      <c r="E100" s="131"/>
      <c r="F100" s="175"/>
      <c r="G100" s="178"/>
      <c r="H100" s="189"/>
      <c r="I100" s="163"/>
      <c r="J100" s="166"/>
      <c r="K100" s="62"/>
      <c r="L100" s="63"/>
      <c r="M100" s="63"/>
      <c r="N100" s="65"/>
      <c r="O100" s="127"/>
      <c r="P100" s="100"/>
      <c r="Q100" s="63">
        <f t="shared" si="31"/>
        <v>0</v>
      </c>
      <c r="R100" s="65"/>
      <c r="S100" s="67"/>
      <c r="T100" s="40"/>
      <c r="U100" s="106">
        <f>IF(EXACT(O100,Y100),M100,M100*(1-'Расчет ПРЕДЗАКАЗ'!$D$10))</f>
        <v>0</v>
      </c>
      <c r="V100" s="106">
        <f t="shared" si="32"/>
        <v>0</v>
      </c>
      <c r="W100" s="106" t="e">
        <f>IF(EXACT(O100,Y100),M100,M100*(1-#REF!))</f>
        <v>#REF!</v>
      </c>
      <c r="X100" s="106" t="e">
        <f t="shared" si="33"/>
        <v>#REF!</v>
      </c>
      <c r="Y100" s="107" t="s">
        <v>72</v>
      </c>
      <c r="Z100" s="103">
        <f t="shared" si="29"/>
        <v>0</v>
      </c>
      <c r="AA100" s="103">
        <f t="shared" si="30"/>
        <v>0</v>
      </c>
      <c r="AB100" s="128" t="str">
        <f t="shared" si="34"/>
        <v/>
      </c>
      <c r="AC100" s="128" t="e">
        <f t="shared" si="35"/>
        <v>#REF!</v>
      </c>
    </row>
    <row r="101" spans="1:29" ht="50.1" customHeight="1">
      <c r="A101" s="169"/>
      <c r="B101" s="169"/>
      <c r="C101" s="172"/>
      <c r="D101" s="172"/>
      <c r="E101" s="131"/>
      <c r="F101" s="175"/>
      <c r="G101" s="178"/>
      <c r="H101" s="189"/>
      <c r="I101" s="163"/>
      <c r="J101" s="166"/>
      <c r="K101" s="62"/>
      <c r="L101" s="63"/>
      <c r="M101" s="63"/>
      <c r="N101" s="65"/>
      <c r="O101" s="127"/>
      <c r="P101" s="100"/>
      <c r="Q101" s="63">
        <f t="shared" si="31"/>
        <v>0</v>
      </c>
      <c r="R101" s="65"/>
      <c r="S101" s="67"/>
      <c r="T101" s="40"/>
      <c r="U101" s="106">
        <f>IF(EXACT(O101,Y101),M101,M101*(1-'Расчет ПРЕДЗАКАЗ'!$D$10))</f>
        <v>0</v>
      </c>
      <c r="V101" s="106">
        <f t="shared" si="32"/>
        <v>0</v>
      </c>
      <c r="W101" s="106" t="e">
        <f>IF(EXACT(O101,Y101),M101,M101*(1-#REF!))</f>
        <v>#REF!</v>
      </c>
      <c r="X101" s="106" t="e">
        <f t="shared" si="33"/>
        <v>#REF!</v>
      </c>
      <c r="Y101" s="107" t="s">
        <v>72</v>
      </c>
      <c r="Z101" s="103">
        <f t="shared" si="29"/>
        <v>0</v>
      </c>
      <c r="AA101" s="103">
        <f t="shared" si="30"/>
        <v>0</v>
      </c>
      <c r="AB101" s="128" t="str">
        <f t="shared" si="34"/>
        <v/>
      </c>
      <c r="AC101" s="128" t="e">
        <f t="shared" si="35"/>
        <v>#REF!</v>
      </c>
    </row>
    <row r="102" spans="1:29" ht="50.1" customHeight="1">
      <c r="A102" s="170"/>
      <c r="B102" s="170"/>
      <c r="C102" s="173"/>
      <c r="D102" s="173"/>
      <c r="E102" s="132"/>
      <c r="F102" s="176"/>
      <c r="G102" s="179"/>
      <c r="H102" s="190"/>
      <c r="I102" s="164"/>
      <c r="J102" s="167"/>
      <c r="K102" s="62"/>
      <c r="L102" s="63"/>
      <c r="M102" s="63"/>
      <c r="N102" s="65"/>
      <c r="O102" s="127"/>
      <c r="P102" s="100"/>
      <c r="Q102" s="63">
        <f t="shared" si="31"/>
        <v>0</v>
      </c>
      <c r="R102" s="65"/>
      <c r="S102" s="64"/>
      <c r="T102" s="40"/>
      <c r="U102" s="106">
        <f>IF(EXACT(O102,Y102),M102,M102*(1-'Расчет ПРЕДЗАКАЗ'!$D$10))</f>
        <v>0</v>
      </c>
      <c r="V102" s="106">
        <f t="shared" si="32"/>
        <v>0</v>
      </c>
      <c r="W102" s="106" t="e">
        <f>IF(EXACT(O102,Y102),M102,M102*(1-#REF!))</f>
        <v>#REF!</v>
      </c>
      <c r="X102" s="106" t="e">
        <f t="shared" si="33"/>
        <v>#REF!</v>
      </c>
      <c r="Y102" s="107" t="s">
        <v>72</v>
      </c>
      <c r="Z102" s="103">
        <f t="shared" si="29"/>
        <v>0</v>
      </c>
      <c r="AA102" s="103">
        <f t="shared" si="30"/>
        <v>0</v>
      </c>
      <c r="AB102" s="128" t="str">
        <f t="shared" si="34"/>
        <v/>
      </c>
      <c r="AC102" s="128" t="e">
        <f t="shared" si="35"/>
        <v>#REF!</v>
      </c>
    </row>
    <row r="103" spans="1:29" ht="11.25" customHeight="1" thickBot="1"/>
    <row r="104" spans="1:29" ht="50.1" customHeight="1">
      <c r="A104" s="168">
        <v>21</v>
      </c>
      <c r="B104" s="168" t="s">
        <v>275</v>
      </c>
      <c r="C104" s="171" t="s">
        <v>276</v>
      </c>
      <c r="D104" s="171" t="s">
        <v>77</v>
      </c>
      <c r="E104" s="131"/>
      <c r="F104" s="196" t="s">
        <v>78</v>
      </c>
      <c r="G104" s="177" t="s">
        <v>277</v>
      </c>
      <c r="H104" s="162" t="s">
        <v>278</v>
      </c>
      <c r="I104" s="195" t="s">
        <v>279</v>
      </c>
      <c r="J104" s="165" t="s">
        <v>19</v>
      </c>
      <c r="K104" s="62" t="s">
        <v>82</v>
      </c>
      <c r="L104" s="63">
        <v>2080</v>
      </c>
      <c r="M104" s="63">
        <v>1300</v>
      </c>
      <c r="N104" s="142" t="s">
        <v>280</v>
      </c>
      <c r="O104" s="127"/>
      <c r="P104" s="100"/>
      <c r="Q104" s="63">
        <f>P104*M104</f>
        <v>0</v>
      </c>
      <c r="R104" s="64"/>
      <c r="S104" s="67">
        <v>22</v>
      </c>
      <c r="T104" s="61"/>
      <c r="U104" s="106">
        <f>IF(EXACT(O104,Y104),M104,M104*(1-'Расчет ПРЕДЗАКАЗ'!$D$10))</f>
        <v>1274</v>
      </c>
      <c r="V104" s="106">
        <f>P104*U104</f>
        <v>0</v>
      </c>
      <c r="W104" s="106" t="e">
        <f>IF(EXACT(O104,Y104),M104,M104*(1-#REF!))</f>
        <v>#REF!</v>
      </c>
      <c r="X104" s="106" t="e">
        <f>P104*W104</f>
        <v>#REF!</v>
      </c>
      <c r="Y104" s="107" t="s">
        <v>72</v>
      </c>
      <c r="Z104" s="103">
        <f t="shared" ref="Z104:Z118" si="36">IF(EXACT(O104,Y104),Q104,0)</f>
        <v>0</v>
      </c>
      <c r="AA104" s="103">
        <f t="shared" ref="AA104:AA118" si="37">IF(Z104=0,Q104,0)</f>
        <v>0</v>
      </c>
      <c r="AB104" s="128">
        <f>IF(U104=0,"",L104/U104-1)</f>
        <v>0.63265306122448983</v>
      </c>
      <c r="AC104" s="128" t="e">
        <f>IF(W104=0,"",L104/W104-1)</f>
        <v>#REF!</v>
      </c>
    </row>
    <row r="105" spans="1:29" ht="50.1" customHeight="1">
      <c r="A105" s="169"/>
      <c r="B105" s="169"/>
      <c r="C105" s="172"/>
      <c r="D105" s="172"/>
      <c r="E105" s="131"/>
      <c r="F105" s="175"/>
      <c r="G105" s="178"/>
      <c r="H105" s="189"/>
      <c r="I105" s="163"/>
      <c r="J105" s="166"/>
      <c r="K105" s="62" t="s">
        <v>281</v>
      </c>
      <c r="L105" s="63">
        <v>2080</v>
      </c>
      <c r="M105" s="63">
        <v>1300</v>
      </c>
      <c r="N105" s="142" t="s">
        <v>282</v>
      </c>
      <c r="O105" s="127"/>
      <c r="P105" s="100"/>
      <c r="Q105" s="63">
        <f t="shared" ref="Q105:Q118" si="38">P105*M105</f>
        <v>0</v>
      </c>
      <c r="R105" s="64"/>
      <c r="S105" s="67">
        <v>5</v>
      </c>
      <c r="T105" s="46"/>
      <c r="U105" s="106">
        <f>IF(EXACT(O105,Y105),M105,M105*(1-'Расчет ПРЕДЗАКАЗ'!$D$10))</f>
        <v>1274</v>
      </c>
      <c r="V105" s="106">
        <f t="shared" ref="V105:V118" si="39">P105*U105</f>
        <v>0</v>
      </c>
      <c r="W105" s="106" t="e">
        <f>IF(EXACT(O105,Y105),M105,M105*(1-#REF!))</f>
        <v>#REF!</v>
      </c>
      <c r="X105" s="106" t="e">
        <f t="shared" ref="X105:X118" si="40">P105*W105</f>
        <v>#REF!</v>
      </c>
      <c r="Y105" s="107" t="s">
        <v>72</v>
      </c>
      <c r="Z105" s="103">
        <f t="shared" si="36"/>
        <v>0</v>
      </c>
      <c r="AA105" s="103">
        <f t="shared" si="37"/>
        <v>0</v>
      </c>
      <c r="AB105" s="128">
        <f t="shared" ref="AB105:AB118" si="41">IF(U105=0,"",L105/U105-1)</f>
        <v>0.63265306122448983</v>
      </c>
      <c r="AC105" s="128" t="e">
        <f t="shared" ref="AC105:AC118" si="42">IF(W105=0,"",L105/W105-1)</f>
        <v>#REF!</v>
      </c>
    </row>
    <row r="106" spans="1:29" ht="50.1" customHeight="1">
      <c r="A106" s="169"/>
      <c r="B106" s="169"/>
      <c r="C106" s="172"/>
      <c r="D106" s="172"/>
      <c r="E106" s="131"/>
      <c r="F106" s="175"/>
      <c r="G106" s="178"/>
      <c r="H106" s="189"/>
      <c r="I106" s="163"/>
      <c r="J106" s="166"/>
      <c r="K106" s="62" t="s">
        <v>259</v>
      </c>
      <c r="L106" s="63">
        <v>2080</v>
      </c>
      <c r="M106" s="63">
        <v>1300</v>
      </c>
      <c r="N106" s="142" t="s">
        <v>283</v>
      </c>
      <c r="O106" s="127"/>
      <c r="P106" s="100"/>
      <c r="Q106" s="63">
        <f t="shared" si="38"/>
        <v>0</v>
      </c>
      <c r="R106" s="64"/>
      <c r="S106" s="67">
        <v>1</v>
      </c>
      <c r="T106" s="46"/>
      <c r="U106" s="106">
        <f>IF(EXACT(O106,Y106),M106,M106*(1-'Расчет ПРЕДЗАКАЗ'!$D$10))</f>
        <v>1274</v>
      </c>
      <c r="V106" s="106">
        <f t="shared" si="39"/>
        <v>0</v>
      </c>
      <c r="W106" s="106" t="e">
        <f>IF(EXACT(O106,Y106),M106,M106*(1-#REF!))</f>
        <v>#REF!</v>
      </c>
      <c r="X106" s="106" t="e">
        <f t="shared" si="40"/>
        <v>#REF!</v>
      </c>
      <c r="Y106" s="107" t="s">
        <v>72</v>
      </c>
      <c r="Z106" s="103">
        <f t="shared" si="36"/>
        <v>0</v>
      </c>
      <c r="AA106" s="103">
        <f t="shared" si="37"/>
        <v>0</v>
      </c>
      <c r="AB106" s="128">
        <f t="shared" si="41"/>
        <v>0.63265306122448983</v>
      </c>
      <c r="AC106" s="128" t="e">
        <f t="shared" si="42"/>
        <v>#REF!</v>
      </c>
    </row>
    <row r="107" spans="1:29" ht="50.1" customHeight="1">
      <c r="A107" s="169"/>
      <c r="B107" s="169"/>
      <c r="C107" s="172"/>
      <c r="D107" s="172"/>
      <c r="E107" s="131"/>
      <c r="F107" s="175"/>
      <c r="G107" s="178"/>
      <c r="H107" s="189"/>
      <c r="I107" s="163"/>
      <c r="J107" s="166"/>
      <c r="K107" s="62"/>
      <c r="L107" s="63"/>
      <c r="M107" s="63"/>
      <c r="N107" s="142"/>
      <c r="O107" s="127"/>
      <c r="P107" s="100"/>
      <c r="Q107" s="63">
        <f t="shared" si="38"/>
        <v>0</v>
      </c>
      <c r="R107" s="64"/>
      <c r="S107" s="67"/>
      <c r="T107" s="46"/>
      <c r="U107" s="106">
        <f>IF(EXACT(O107,Y107),M107,M107*(1-'Расчет ПРЕДЗАКАЗ'!$D$10))</f>
        <v>0</v>
      </c>
      <c r="V107" s="106">
        <f t="shared" si="39"/>
        <v>0</v>
      </c>
      <c r="W107" s="106" t="e">
        <f>IF(EXACT(O107,Y107),M107,M107*(1-#REF!))</f>
        <v>#REF!</v>
      </c>
      <c r="X107" s="106" t="e">
        <f t="shared" si="40"/>
        <v>#REF!</v>
      </c>
      <c r="Y107" s="107" t="s">
        <v>72</v>
      </c>
      <c r="Z107" s="103">
        <f t="shared" si="36"/>
        <v>0</v>
      </c>
      <c r="AA107" s="103">
        <f t="shared" si="37"/>
        <v>0</v>
      </c>
      <c r="AB107" s="128" t="str">
        <f t="shared" si="41"/>
        <v/>
      </c>
      <c r="AC107" s="128" t="e">
        <f t="shared" si="42"/>
        <v>#REF!</v>
      </c>
    </row>
    <row r="108" spans="1:29" ht="50.1" customHeight="1">
      <c r="A108" s="169"/>
      <c r="B108" s="169"/>
      <c r="C108" s="172"/>
      <c r="D108" s="172"/>
      <c r="E108" s="131"/>
      <c r="F108" s="175"/>
      <c r="G108" s="178"/>
      <c r="H108" s="189"/>
      <c r="I108" s="163"/>
      <c r="J108" s="166"/>
      <c r="K108" s="62"/>
      <c r="L108" s="63"/>
      <c r="M108" s="63"/>
      <c r="N108" s="142"/>
      <c r="O108" s="127"/>
      <c r="P108" s="100"/>
      <c r="Q108" s="63">
        <f t="shared" si="38"/>
        <v>0</v>
      </c>
      <c r="R108" s="64"/>
      <c r="S108" s="67"/>
      <c r="T108" s="46"/>
      <c r="U108" s="106">
        <f>IF(EXACT(O108,Y108),M108,M108*(1-'Расчет ПРЕДЗАКАЗ'!$D$10))</f>
        <v>0</v>
      </c>
      <c r="V108" s="106">
        <f t="shared" si="39"/>
        <v>0</v>
      </c>
      <c r="W108" s="106" t="e">
        <f>IF(EXACT(O108,Y108),M108,M108*(1-#REF!))</f>
        <v>#REF!</v>
      </c>
      <c r="X108" s="106" t="e">
        <f t="shared" si="40"/>
        <v>#REF!</v>
      </c>
      <c r="Y108" s="107" t="s">
        <v>72</v>
      </c>
      <c r="Z108" s="103">
        <f t="shared" si="36"/>
        <v>0</v>
      </c>
      <c r="AA108" s="103">
        <f t="shared" si="37"/>
        <v>0</v>
      </c>
      <c r="AB108" s="128" t="str">
        <f t="shared" si="41"/>
        <v/>
      </c>
      <c r="AC108" s="128" t="e">
        <f t="shared" si="42"/>
        <v>#REF!</v>
      </c>
    </row>
    <row r="109" spans="1:29" ht="50.1" customHeight="1">
      <c r="A109" s="169"/>
      <c r="B109" s="169"/>
      <c r="C109" s="172"/>
      <c r="D109" s="172"/>
      <c r="E109" s="131"/>
      <c r="F109" s="175"/>
      <c r="G109" s="178"/>
      <c r="H109" s="189"/>
      <c r="I109" s="163"/>
      <c r="J109" s="166"/>
      <c r="K109" s="62"/>
      <c r="L109" s="63"/>
      <c r="M109" s="63"/>
      <c r="N109" s="142"/>
      <c r="O109" s="127"/>
      <c r="P109" s="100"/>
      <c r="Q109" s="63">
        <f t="shared" si="38"/>
        <v>0</v>
      </c>
      <c r="R109" s="64"/>
      <c r="S109" s="67"/>
      <c r="T109" s="46"/>
      <c r="U109" s="106">
        <f>IF(EXACT(O109,Y109),M109,M109*(1-'Расчет ПРЕДЗАКАЗ'!$D$10))</f>
        <v>0</v>
      </c>
      <c r="V109" s="106">
        <f t="shared" si="39"/>
        <v>0</v>
      </c>
      <c r="W109" s="106" t="e">
        <f>IF(EXACT(O109,Y109),M109,M109*(1-#REF!))</f>
        <v>#REF!</v>
      </c>
      <c r="X109" s="106" t="e">
        <f t="shared" si="40"/>
        <v>#REF!</v>
      </c>
      <c r="Y109" s="107" t="s">
        <v>72</v>
      </c>
      <c r="Z109" s="103">
        <f t="shared" si="36"/>
        <v>0</v>
      </c>
      <c r="AA109" s="103">
        <f t="shared" si="37"/>
        <v>0</v>
      </c>
      <c r="AB109" s="128" t="str">
        <f t="shared" si="41"/>
        <v/>
      </c>
      <c r="AC109" s="128" t="e">
        <f t="shared" si="42"/>
        <v>#REF!</v>
      </c>
    </row>
    <row r="110" spans="1:29" ht="50.1" customHeight="1">
      <c r="A110" s="169"/>
      <c r="B110" s="169"/>
      <c r="C110" s="172"/>
      <c r="D110" s="172"/>
      <c r="E110" s="131"/>
      <c r="F110" s="175"/>
      <c r="G110" s="178"/>
      <c r="H110" s="189"/>
      <c r="I110" s="163"/>
      <c r="J110" s="166"/>
      <c r="K110" s="62"/>
      <c r="L110" s="63"/>
      <c r="M110" s="63"/>
      <c r="N110" s="142"/>
      <c r="O110" s="127"/>
      <c r="P110" s="100"/>
      <c r="Q110" s="63">
        <f t="shared" si="38"/>
        <v>0</v>
      </c>
      <c r="R110" s="64"/>
      <c r="S110" s="67"/>
      <c r="T110" s="46"/>
      <c r="U110" s="106">
        <f>IF(EXACT(O110,Y110),M110,M110*(1-'Расчет ПРЕДЗАКАЗ'!$D$10))</f>
        <v>0</v>
      </c>
      <c r="V110" s="106">
        <f t="shared" si="39"/>
        <v>0</v>
      </c>
      <c r="W110" s="106" t="e">
        <f>IF(EXACT(O110,Y110),M110,M110*(1-#REF!))</f>
        <v>#REF!</v>
      </c>
      <c r="X110" s="106" t="e">
        <f t="shared" si="40"/>
        <v>#REF!</v>
      </c>
      <c r="Y110" s="107" t="s">
        <v>72</v>
      </c>
      <c r="Z110" s="103">
        <f t="shared" si="36"/>
        <v>0</v>
      </c>
      <c r="AA110" s="103">
        <f t="shared" si="37"/>
        <v>0</v>
      </c>
      <c r="AB110" s="128" t="str">
        <f t="shared" si="41"/>
        <v/>
      </c>
      <c r="AC110" s="128" t="e">
        <f t="shared" si="42"/>
        <v>#REF!</v>
      </c>
    </row>
    <row r="111" spans="1:29" ht="50.1" customHeight="1">
      <c r="A111" s="169"/>
      <c r="B111" s="169"/>
      <c r="C111" s="172"/>
      <c r="D111" s="172"/>
      <c r="E111" s="131"/>
      <c r="F111" s="175"/>
      <c r="G111" s="178"/>
      <c r="H111" s="189"/>
      <c r="I111" s="163"/>
      <c r="J111" s="166"/>
      <c r="K111" s="62"/>
      <c r="L111" s="63"/>
      <c r="M111" s="63"/>
      <c r="N111" s="142"/>
      <c r="O111" s="127"/>
      <c r="P111" s="100"/>
      <c r="Q111" s="63">
        <f t="shared" si="38"/>
        <v>0</v>
      </c>
      <c r="R111" s="64"/>
      <c r="S111" s="67"/>
      <c r="T111" s="46"/>
      <c r="U111" s="106">
        <f>IF(EXACT(O111,Y111),M111,M111*(1-'Расчет ПРЕДЗАКАЗ'!$D$10))</f>
        <v>0</v>
      </c>
      <c r="V111" s="106">
        <f t="shared" si="39"/>
        <v>0</v>
      </c>
      <c r="W111" s="106" t="e">
        <f>IF(EXACT(O111,Y111),M111,M111*(1-#REF!))</f>
        <v>#REF!</v>
      </c>
      <c r="X111" s="106" t="e">
        <f t="shared" si="40"/>
        <v>#REF!</v>
      </c>
      <c r="Y111" s="107" t="s">
        <v>72</v>
      </c>
      <c r="Z111" s="103">
        <f t="shared" si="36"/>
        <v>0</v>
      </c>
      <c r="AA111" s="103">
        <f t="shared" si="37"/>
        <v>0</v>
      </c>
      <c r="AB111" s="128" t="str">
        <f t="shared" si="41"/>
        <v/>
      </c>
      <c r="AC111" s="128" t="e">
        <f t="shared" si="42"/>
        <v>#REF!</v>
      </c>
    </row>
    <row r="112" spans="1:29" ht="50.1" customHeight="1">
      <c r="A112" s="169"/>
      <c r="B112" s="169"/>
      <c r="C112" s="172"/>
      <c r="D112" s="172"/>
      <c r="E112" s="131"/>
      <c r="F112" s="175"/>
      <c r="G112" s="178"/>
      <c r="H112" s="189"/>
      <c r="I112" s="163"/>
      <c r="J112" s="166"/>
      <c r="K112" s="62"/>
      <c r="L112" s="63"/>
      <c r="M112" s="63"/>
      <c r="N112" s="142"/>
      <c r="O112" s="127"/>
      <c r="P112" s="100"/>
      <c r="Q112" s="63">
        <f t="shared" si="38"/>
        <v>0</v>
      </c>
      <c r="R112" s="64"/>
      <c r="S112" s="67"/>
      <c r="T112" s="46"/>
      <c r="U112" s="106">
        <f>IF(EXACT(O112,Y112),M112,M112*(1-'Расчет ПРЕДЗАКАЗ'!$D$10))</f>
        <v>0</v>
      </c>
      <c r="V112" s="106">
        <f t="shared" si="39"/>
        <v>0</v>
      </c>
      <c r="W112" s="106" t="e">
        <f>IF(EXACT(O112,Y112),M112,M112*(1-#REF!))</f>
        <v>#REF!</v>
      </c>
      <c r="X112" s="106" t="e">
        <f t="shared" si="40"/>
        <v>#REF!</v>
      </c>
      <c r="Y112" s="107" t="s">
        <v>72</v>
      </c>
      <c r="Z112" s="103">
        <f t="shared" si="36"/>
        <v>0</v>
      </c>
      <c r="AA112" s="103">
        <f t="shared" si="37"/>
        <v>0</v>
      </c>
      <c r="AB112" s="128" t="str">
        <f t="shared" si="41"/>
        <v/>
      </c>
      <c r="AC112" s="128" t="e">
        <f t="shared" si="42"/>
        <v>#REF!</v>
      </c>
    </row>
    <row r="113" spans="1:29" ht="50.1" customHeight="1">
      <c r="A113" s="169"/>
      <c r="B113" s="169"/>
      <c r="C113" s="172"/>
      <c r="D113" s="172"/>
      <c r="E113" s="131"/>
      <c r="F113" s="175"/>
      <c r="G113" s="178"/>
      <c r="H113" s="189"/>
      <c r="I113" s="163"/>
      <c r="J113" s="166"/>
      <c r="K113" s="62"/>
      <c r="L113" s="63"/>
      <c r="M113" s="63"/>
      <c r="N113" s="65"/>
      <c r="O113" s="127"/>
      <c r="P113" s="100"/>
      <c r="Q113" s="63">
        <f t="shared" si="38"/>
        <v>0</v>
      </c>
      <c r="R113" s="65"/>
      <c r="S113" s="67"/>
      <c r="T113" s="40"/>
      <c r="U113" s="106">
        <f>IF(EXACT(O113,Y113),M113,M113*(1-'Расчет ПРЕДЗАКАЗ'!$D$10))</f>
        <v>0</v>
      </c>
      <c r="V113" s="106">
        <f t="shared" si="39"/>
        <v>0</v>
      </c>
      <c r="W113" s="106" t="e">
        <f>IF(EXACT(O113,Y113),M113,M113*(1-#REF!))</f>
        <v>#REF!</v>
      </c>
      <c r="X113" s="106" t="e">
        <f t="shared" si="40"/>
        <v>#REF!</v>
      </c>
      <c r="Y113" s="107" t="s">
        <v>72</v>
      </c>
      <c r="Z113" s="103">
        <f t="shared" si="36"/>
        <v>0</v>
      </c>
      <c r="AA113" s="103">
        <f t="shared" si="37"/>
        <v>0</v>
      </c>
      <c r="AB113" s="128" t="str">
        <f t="shared" si="41"/>
        <v/>
      </c>
      <c r="AC113" s="128" t="e">
        <f t="shared" si="42"/>
        <v>#REF!</v>
      </c>
    </row>
    <row r="114" spans="1:29" ht="50.1" customHeight="1">
      <c r="A114" s="169"/>
      <c r="B114" s="169"/>
      <c r="C114" s="172"/>
      <c r="D114" s="172"/>
      <c r="E114" s="131"/>
      <c r="F114" s="175"/>
      <c r="G114" s="178"/>
      <c r="H114" s="189"/>
      <c r="I114" s="163"/>
      <c r="J114" s="166"/>
      <c r="K114" s="62"/>
      <c r="L114" s="63"/>
      <c r="M114" s="63"/>
      <c r="N114" s="65"/>
      <c r="O114" s="127"/>
      <c r="P114" s="100"/>
      <c r="Q114" s="63">
        <f t="shared" si="38"/>
        <v>0</v>
      </c>
      <c r="R114" s="65"/>
      <c r="S114" s="67"/>
      <c r="T114" s="40"/>
      <c r="U114" s="106">
        <f>IF(EXACT(O114,Y114),M114,M114*(1-'Расчет ПРЕДЗАКАЗ'!$D$10))</f>
        <v>0</v>
      </c>
      <c r="V114" s="106">
        <f t="shared" si="39"/>
        <v>0</v>
      </c>
      <c r="W114" s="106" t="e">
        <f>IF(EXACT(O114,Y114),M114,M114*(1-#REF!))</f>
        <v>#REF!</v>
      </c>
      <c r="X114" s="106" t="e">
        <f t="shared" si="40"/>
        <v>#REF!</v>
      </c>
      <c r="Y114" s="107" t="s">
        <v>72</v>
      </c>
      <c r="Z114" s="103">
        <f t="shared" si="36"/>
        <v>0</v>
      </c>
      <c r="AA114" s="103">
        <f t="shared" si="37"/>
        <v>0</v>
      </c>
      <c r="AB114" s="128" t="str">
        <f t="shared" si="41"/>
        <v/>
      </c>
      <c r="AC114" s="128" t="e">
        <f t="shared" si="42"/>
        <v>#REF!</v>
      </c>
    </row>
    <row r="115" spans="1:29" ht="50.1" customHeight="1">
      <c r="A115" s="169"/>
      <c r="B115" s="169"/>
      <c r="C115" s="172"/>
      <c r="D115" s="172"/>
      <c r="E115" s="131"/>
      <c r="F115" s="175"/>
      <c r="G115" s="178"/>
      <c r="H115" s="189"/>
      <c r="I115" s="163"/>
      <c r="J115" s="166"/>
      <c r="K115" s="62"/>
      <c r="L115" s="63"/>
      <c r="M115" s="63"/>
      <c r="N115" s="65"/>
      <c r="O115" s="127"/>
      <c r="P115" s="100"/>
      <c r="Q115" s="63">
        <f t="shared" si="38"/>
        <v>0</v>
      </c>
      <c r="R115" s="65"/>
      <c r="S115" s="67"/>
      <c r="T115" s="40"/>
      <c r="U115" s="106">
        <f>IF(EXACT(O115,Y115),M115,M115*(1-'Расчет ПРЕДЗАКАЗ'!$D$10))</f>
        <v>0</v>
      </c>
      <c r="V115" s="106">
        <f t="shared" si="39"/>
        <v>0</v>
      </c>
      <c r="W115" s="106" t="e">
        <f>IF(EXACT(O115,Y115),M115,M115*(1-#REF!))</f>
        <v>#REF!</v>
      </c>
      <c r="X115" s="106" t="e">
        <f t="shared" si="40"/>
        <v>#REF!</v>
      </c>
      <c r="Y115" s="107" t="s">
        <v>72</v>
      </c>
      <c r="Z115" s="103">
        <f t="shared" si="36"/>
        <v>0</v>
      </c>
      <c r="AA115" s="103">
        <f t="shared" si="37"/>
        <v>0</v>
      </c>
      <c r="AB115" s="128" t="str">
        <f t="shared" si="41"/>
        <v/>
      </c>
      <c r="AC115" s="128" t="e">
        <f t="shared" si="42"/>
        <v>#REF!</v>
      </c>
    </row>
    <row r="116" spans="1:29" ht="50.1" customHeight="1">
      <c r="A116" s="169"/>
      <c r="B116" s="169"/>
      <c r="C116" s="172"/>
      <c r="D116" s="172"/>
      <c r="E116" s="131"/>
      <c r="F116" s="175"/>
      <c r="G116" s="178"/>
      <c r="H116" s="189"/>
      <c r="I116" s="163"/>
      <c r="J116" s="166"/>
      <c r="K116" s="62"/>
      <c r="L116" s="63"/>
      <c r="M116" s="63"/>
      <c r="N116" s="65"/>
      <c r="O116" s="127"/>
      <c r="P116" s="100"/>
      <c r="Q116" s="63">
        <f t="shared" si="38"/>
        <v>0</v>
      </c>
      <c r="R116" s="65"/>
      <c r="S116" s="67"/>
      <c r="T116" s="40"/>
      <c r="U116" s="106">
        <f>IF(EXACT(O116,Y116),M116,M116*(1-'Расчет ПРЕДЗАКАЗ'!$D$10))</f>
        <v>0</v>
      </c>
      <c r="V116" s="106">
        <f t="shared" si="39"/>
        <v>0</v>
      </c>
      <c r="W116" s="106" t="e">
        <f>IF(EXACT(O116,Y116),M116,M116*(1-#REF!))</f>
        <v>#REF!</v>
      </c>
      <c r="X116" s="106" t="e">
        <f t="shared" si="40"/>
        <v>#REF!</v>
      </c>
      <c r="Y116" s="107" t="s">
        <v>72</v>
      </c>
      <c r="Z116" s="103">
        <f t="shared" si="36"/>
        <v>0</v>
      </c>
      <c r="AA116" s="103">
        <f t="shared" si="37"/>
        <v>0</v>
      </c>
      <c r="AB116" s="128" t="str">
        <f t="shared" si="41"/>
        <v/>
      </c>
      <c r="AC116" s="128" t="e">
        <f t="shared" si="42"/>
        <v>#REF!</v>
      </c>
    </row>
    <row r="117" spans="1:29" ht="50.1" customHeight="1">
      <c r="A117" s="169"/>
      <c r="B117" s="169"/>
      <c r="C117" s="172"/>
      <c r="D117" s="172"/>
      <c r="E117" s="131"/>
      <c r="F117" s="175"/>
      <c r="G117" s="178"/>
      <c r="H117" s="189"/>
      <c r="I117" s="163"/>
      <c r="J117" s="166"/>
      <c r="K117" s="62"/>
      <c r="L117" s="63"/>
      <c r="M117" s="63"/>
      <c r="N117" s="65"/>
      <c r="O117" s="127"/>
      <c r="P117" s="100"/>
      <c r="Q117" s="63">
        <f t="shared" si="38"/>
        <v>0</v>
      </c>
      <c r="R117" s="65"/>
      <c r="S117" s="67"/>
      <c r="T117" s="40"/>
      <c r="U117" s="106">
        <f>IF(EXACT(O117,Y117),M117,M117*(1-'Расчет ПРЕДЗАКАЗ'!$D$10))</f>
        <v>0</v>
      </c>
      <c r="V117" s="106">
        <f t="shared" si="39"/>
        <v>0</v>
      </c>
      <c r="W117" s="106" t="e">
        <f>IF(EXACT(O117,Y117),M117,M117*(1-#REF!))</f>
        <v>#REF!</v>
      </c>
      <c r="X117" s="106" t="e">
        <f t="shared" si="40"/>
        <v>#REF!</v>
      </c>
      <c r="Y117" s="107" t="s">
        <v>72</v>
      </c>
      <c r="Z117" s="103">
        <f t="shared" si="36"/>
        <v>0</v>
      </c>
      <c r="AA117" s="103">
        <f t="shared" si="37"/>
        <v>0</v>
      </c>
      <c r="AB117" s="128" t="str">
        <f t="shared" si="41"/>
        <v/>
      </c>
      <c r="AC117" s="128" t="e">
        <f t="shared" si="42"/>
        <v>#REF!</v>
      </c>
    </row>
    <row r="118" spans="1:29" ht="50.1" customHeight="1">
      <c r="A118" s="170"/>
      <c r="B118" s="170"/>
      <c r="C118" s="173"/>
      <c r="D118" s="173"/>
      <c r="E118" s="132"/>
      <c r="F118" s="176"/>
      <c r="G118" s="179"/>
      <c r="H118" s="190"/>
      <c r="I118" s="164"/>
      <c r="J118" s="167"/>
      <c r="K118" s="62"/>
      <c r="L118" s="63"/>
      <c r="M118" s="63"/>
      <c r="N118" s="65"/>
      <c r="O118" s="127"/>
      <c r="P118" s="100"/>
      <c r="Q118" s="63">
        <f t="shared" si="38"/>
        <v>0</v>
      </c>
      <c r="R118" s="65"/>
      <c r="S118" s="64"/>
      <c r="T118" s="40"/>
      <c r="U118" s="106">
        <f>IF(EXACT(O118,Y118),M118,M118*(1-'Расчет ПРЕДЗАКАЗ'!$D$10))</f>
        <v>0</v>
      </c>
      <c r="V118" s="106">
        <f t="shared" si="39"/>
        <v>0</v>
      </c>
      <c r="W118" s="106" t="e">
        <f>IF(EXACT(O118,Y118),M118,M118*(1-#REF!))</f>
        <v>#REF!</v>
      </c>
      <c r="X118" s="106" t="e">
        <f t="shared" si="40"/>
        <v>#REF!</v>
      </c>
      <c r="Y118" s="107" t="s">
        <v>72</v>
      </c>
      <c r="Z118" s="103">
        <f t="shared" si="36"/>
        <v>0</v>
      </c>
      <c r="AA118" s="103">
        <f t="shared" si="37"/>
        <v>0</v>
      </c>
      <c r="AB118" s="128" t="str">
        <f t="shared" si="41"/>
        <v/>
      </c>
      <c r="AC118" s="128" t="e">
        <f t="shared" si="42"/>
        <v>#REF!</v>
      </c>
    </row>
    <row r="119" spans="1:29" ht="11.25" customHeight="1" thickBot="1"/>
    <row r="120" spans="1:29" ht="50.1" customHeight="1">
      <c r="A120" s="168">
        <v>22</v>
      </c>
      <c r="B120" s="168" t="s">
        <v>284</v>
      </c>
      <c r="C120" s="171" t="s">
        <v>285</v>
      </c>
      <c r="D120" s="171" t="s">
        <v>77</v>
      </c>
      <c r="E120" s="131"/>
      <c r="F120" s="196" t="s">
        <v>78</v>
      </c>
      <c r="G120" s="177" t="s">
        <v>286</v>
      </c>
      <c r="H120" s="162" t="s">
        <v>265</v>
      </c>
      <c r="I120" s="195" t="s">
        <v>287</v>
      </c>
      <c r="J120" s="165" t="s">
        <v>19</v>
      </c>
      <c r="K120" s="62" t="s">
        <v>226</v>
      </c>
      <c r="L120" s="63">
        <v>1920</v>
      </c>
      <c r="M120" s="63">
        <v>1200</v>
      </c>
      <c r="N120" s="142" t="s">
        <v>288</v>
      </c>
      <c r="O120" s="127"/>
      <c r="P120" s="100"/>
      <c r="Q120" s="63">
        <f>P120*M120</f>
        <v>0</v>
      </c>
      <c r="R120" s="64"/>
      <c r="S120" s="67">
        <v>42</v>
      </c>
      <c r="T120" s="61"/>
      <c r="U120" s="106">
        <f>IF(EXACT(O120,Y120),M120,M120*(1-'Расчет ПРЕДЗАКАЗ'!$D$10))</f>
        <v>1176</v>
      </c>
      <c r="V120" s="106">
        <f>P120*U120</f>
        <v>0</v>
      </c>
      <c r="W120" s="106" t="e">
        <f>IF(EXACT(O120,Y120),M120,M120*(1-#REF!))</f>
        <v>#REF!</v>
      </c>
      <c r="X120" s="106" t="e">
        <f>P120*W120</f>
        <v>#REF!</v>
      </c>
      <c r="Y120" s="107" t="s">
        <v>72</v>
      </c>
      <c r="Z120" s="103">
        <f t="shared" ref="Z120:Z134" si="43">IF(EXACT(O120,Y120),Q120,0)</f>
        <v>0</v>
      </c>
      <c r="AA120" s="103">
        <f t="shared" ref="AA120:AA134" si="44">IF(Z120=0,Q120,0)</f>
        <v>0</v>
      </c>
      <c r="AB120" s="128">
        <f>IF(U120=0,"",L120/U120-1)</f>
        <v>0.63265306122448983</v>
      </c>
      <c r="AC120" s="128" t="e">
        <f>IF(W120=0,"",L120/W120-1)</f>
        <v>#REF!</v>
      </c>
    </row>
    <row r="121" spans="1:29" ht="50.1" customHeight="1">
      <c r="A121" s="169"/>
      <c r="B121" s="169"/>
      <c r="C121" s="172"/>
      <c r="D121" s="172"/>
      <c r="E121" s="131"/>
      <c r="F121" s="175"/>
      <c r="G121" s="178"/>
      <c r="H121" s="189"/>
      <c r="I121" s="163"/>
      <c r="J121" s="166"/>
      <c r="K121" s="62" t="s">
        <v>289</v>
      </c>
      <c r="L121" s="63">
        <v>1920</v>
      </c>
      <c r="M121" s="63">
        <v>1200</v>
      </c>
      <c r="N121" s="142" t="s">
        <v>290</v>
      </c>
      <c r="O121" s="127"/>
      <c r="P121" s="100"/>
      <c r="Q121" s="63">
        <f t="shared" ref="Q121:Q134" si="45">P121*M121</f>
        <v>0</v>
      </c>
      <c r="R121" s="64"/>
      <c r="S121" s="67">
        <v>53</v>
      </c>
      <c r="T121" s="46"/>
      <c r="U121" s="106">
        <f>IF(EXACT(O121,Y121),M121,M121*(1-'Расчет ПРЕДЗАКАЗ'!$D$10))</f>
        <v>1176</v>
      </c>
      <c r="V121" s="106">
        <f t="shared" ref="V121:V134" si="46">P121*U121</f>
        <v>0</v>
      </c>
      <c r="W121" s="106" t="e">
        <f>IF(EXACT(O121,Y121),M121,M121*(1-#REF!))</f>
        <v>#REF!</v>
      </c>
      <c r="X121" s="106" t="e">
        <f t="shared" ref="X121:X134" si="47">P121*W121</f>
        <v>#REF!</v>
      </c>
      <c r="Y121" s="107" t="s">
        <v>72</v>
      </c>
      <c r="Z121" s="103">
        <f t="shared" si="43"/>
        <v>0</v>
      </c>
      <c r="AA121" s="103">
        <f t="shared" si="44"/>
        <v>0</v>
      </c>
      <c r="AB121" s="128">
        <f t="shared" ref="AB121:AB134" si="48">IF(U121=0,"",L121/U121-1)</f>
        <v>0.63265306122448983</v>
      </c>
      <c r="AC121" s="128" t="e">
        <f t="shared" ref="AC121:AC134" si="49">IF(W121=0,"",L121/W121-1)</f>
        <v>#REF!</v>
      </c>
    </row>
    <row r="122" spans="1:29" ht="50.1" customHeight="1">
      <c r="A122" s="169"/>
      <c r="B122" s="169"/>
      <c r="C122" s="172"/>
      <c r="D122" s="172"/>
      <c r="E122" s="131"/>
      <c r="F122" s="175"/>
      <c r="G122" s="178"/>
      <c r="H122" s="189"/>
      <c r="I122" s="163"/>
      <c r="J122" s="166"/>
      <c r="K122" s="62" t="s">
        <v>291</v>
      </c>
      <c r="L122" s="63">
        <v>1920</v>
      </c>
      <c r="M122" s="63">
        <v>1200</v>
      </c>
      <c r="N122" s="142" t="s">
        <v>292</v>
      </c>
      <c r="O122" s="127"/>
      <c r="P122" s="100"/>
      <c r="Q122" s="63">
        <f t="shared" si="45"/>
        <v>0</v>
      </c>
      <c r="R122" s="64"/>
      <c r="S122" s="67">
        <v>70</v>
      </c>
      <c r="T122" s="46"/>
      <c r="U122" s="106">
        <f>IF(EXACT(O122,Y122),M122,M122*(1-'Расчет ПРЕДЗАКАЗ'!$D$10))</f>
        <v>1176</v>
      </c>
      <c r="V122" s="106">
        <f t="shared" si="46"/>
        <v>0</v>
      </c>
      <c r="W122" s="106" t="e">
        <f>IF(EXACT(O122,Y122),M122,M122*(1-#REF!))</f>
        <v>#REF!</v>
      </c>
      <c r="X122" s="106" t="e">
        <f t="shared" si="47"/>
        <v>#REF!</v>
      </c>
      <c r="Y122" s="107" t="s">
        <v>72</v>
      </c>
      <c r="Z122" s="103">
        <f t="shared" si="43"/>
        <v>0</v>
      </c>
      <c r="AA122" s="103">
        <f t="shared" si="44"/>
        <v>0</v>
      </c>
      <c r="AB122" s="128">
        <f t="shared" si="48"/>
        <v>0.63265306122448983</v>
      </c>
      <c r="AC122" s="128" t="e">
        <f t="shared" si="49"/>
        <v>#REF!</v>
      </c>
    </row>
    <row r="123" spans="1:29" ht="50.1" customHeight="1">
      <c r="A123" s="169"/>
      <c r="B123" s="169"/>
      <c r="C123" s="172"/>
      <c r="D123" s="172"/>
      <c r="E123" s="131"/>
      <c r="F123" s="175"/>
      <c r="G123" s="178"/>
      <c r="H123" s="189"/>
      <c r="I123" s="163"/>
      <c r="J123" s="166"/>
      <c r="K123" s="62" t="s">
        <v>82</v>
      </c>
      <c r="L123" s="63">
        <v>1920</v>
      </c>
      <c r="M123" s="63">
        <v>1200</v>
      </c>
      <c r="N123" s="142" t="s">
        <v>293</v>
      </c>
      <c r="O123" s="127"/>
      <c r="P123" s="100"/>
      <c r="Q123" s="63">
        <f t="shared" si="45"/>
        <v>0</v>
      </c>
      <c r="R123" s="64"/>
      <c r="S123" s="67">
        <v>76</v>
      </c>
      <c r="T123" s="46"/>
      <c r="U123" s="106">
        <f>IF(EXACT(O123,Y123),M123,M123*(1-'Расчет ПРЕДЗАКАЗ'!$D$10))</f>
        <v>1176</v>
      </c>
      <c r="V123" s="106">
        <f t="shared" si="46"/>
        <v>0</v>
      </c>
      <c r="W123" s="106" t="e">
        <f>IF(EXACT(O123,Y123),M123,M123*(1-#REF!))</f>
        <v>#REF!</v>
      </c>
      <c r="X123" s="106" t="e">
        <f t="shared" si="47"/>
        <v>#REF!</v>
      </c>
      <c r="Y123" s="107" t="s">
        <v>72</v>
      </c>
      <c r="Z123" s="103">
        <f t="shared" si="43"/>
        <v>0</v>
      </c>
      <c r="AA123" s="103">
        <f t="shared" si="44"/>
        <v>0</v>
      </c>
      <c r="AB123" s="128">
        <f t="shared" si="48"/>
        <v>0.63265306122448983</v>
      </c>
      <c r="AC123" s="128" t="e">
        <f t="shared" si="49"/>
        <v>#REF!</v>
      </c>
    </row>
    <row r="124" spans="1:29" ht="50.1" customHeight="1">
      <c r="A124" s="169"/>
      <c r="B124" s="169"/>
      <c r="C124" s="172"/>
      <c r="D124" s="172"/>
      <c r="E124" s="131"/>
      <c r="F124" s="175"/>
      <c r="G124" s="178"/>
      <c r="H124" s="189"/>
      <c r="I124" s="163"/>
      <c r="J124" s="166"/>
      <c r="K124" s="62" t="s">
        <v>294</v>
      </c>
      <c r="L124" s="63">
        <v>1920</v>
      </c>
      <c r="M124" s="63">
        <v>1200</v>
      </c>
      <c r="N124" s="142" t="s">
        <v>295</v>
      </c>
      <c r="O124" s="127"/>
      <c r="P124" s="100"/>
      <c r="Q124" s="63">
        <f t="shared" si="45"/>
        <v>0</v>
      </c>
      <c r="R124" s="64"/>
      <c r="S124" s="67">
        <v>87</v>
      </c>
      <c r="T124" s="46"/>
      <c r="U124" s="106">
        <f>IF(EXACT(O124,Y124),M124,M124*(1-'Расчет ПРЕДЗАКАЗ'!$D$10))</f>
        <v>1176</v>
      </c>
      <c r="V124" s="106">
        <f t="shared" si="46"/>
        <v>0</v>
      </c>
      <c r="W124" s="106" t="e">
        <f>IF(EXACT(O124,Y124),M124,M124*(1-#REF!))</f>
        <v>#REF!</v>
      </c>
      <c r="X124" s="106" t="e">
        <f t="shared" si="47"/>
        <v>#REF!</v>
      </c>
      <c r="Y124" s="107" t="s">
        <v>72</v>
      </c>
      <c r="Z124" s="103">
        <f t="shared" si="43"/>
        <v>0</v>
      </c>
      <c r="AA124" s="103">
        <f t="shared" si="44"/>
        <v>0</v>
      </c>
      <c r="AB124" s="128">
        <f t="shared" si="48"/>
        <v>0.63265306122448983</v>
      </c>
      <c r="AC124" s="128" t="e">
        <f t="shared" si="49"/>
        <v>#REF!</v>
      </c>
    </row>
    <row r="125" spans="1:29" ht="50.1" customHeight="1">
      <c r="A125" s="169"/>
      <c r="B125" s="169"/>
      <c r="C125" s="172"/>
      <c r="D125" s="172"/>
      <c r="E125" s="131"/>
      <c r="F125" s="175"/>
      <c r="G125" s="178"/>
      <c r="H125" s="189"/>
      <c r="I125" s="163"/>
      <c r="J125" s="166"/>
      <c r="K125" s="62" t="s">
        <v>104</v>
      </c>
      <c r="L125" s="63">
        <v>1920</v>
      </c>
      <c r="M125" s="63">
        <v>1200</v>
      </c>
      <c r="N125" s="142" t="s">
        <v>296</v>
      </c>
      <c r="O125" s="127"/>
      <c r="P125" s="100"/>
      <c r="Q125" s="63">
        <f t="shared" si="45"/>
        <v>0</v>
      </c>
      <c r="R125" s="64"/>
      <c r="S125" s="67">
        <v>81</v>
      </c>
      <c r="T125" s="46"/>
      <c r="U125" s="106">
        <f>IF(EXACT(O125,Y125),M125,M125*(1-'Расчет ПРЕДЗАКАЗ'!$D$10))</f>
        <v>1176</v>
      </c>
      <c r="V125" s="106">
        <f t="shared" si="46"/>
        <v>0</v>
      </c>
      <c r="W125" s="106" t="e">
        <f>IF(EXACT(O125,Y125),M125,M125*(1-#REF!))</f>
        <v>#REF!</v>
      </c>
      <c r="X125" s="106" t="e">
        <f t="shared" si="47"/>
        <v>#REF!</v>
      </c>
      <c r="Y125" s="107" t="s">
        <v>72</v>
      </c>
      <c r="Z125" s="103">
        <f t="shared" si="43"/>
        <v>0</v>
      </c>
      <c r="AA125" s="103">
        <f t="shared" si="44"/>
        <v>0</v>
      </c>
      <c r="AB125" s="128">
        <f t="shared" si="48"/>
        <v>0.63265306122448983</v>
      </c>
      <c r="AC125" s="128" t="e">
        <f t="shared" si="49"/>
        <v>#REF!</v>
      </c>
    </row>
    <row r="126" spans="1:29" ht="50.1" customHeight="1">
      <c r="A126" s="169"/>
      <c r="B126" s="169"/>
      <c r="C126" s="172"/>
      <c r="D126" s="172"/>
      <c r="E126" s="131"/>
      <c r="F126" s="175"/>
      <c r="G126" s="178"/>
      <c r="H126" s="189"/>
      <c r="I126" s="163"/>
      <c r="J126" s="166"/>
      <c r="K126" s="62" t="s">
        <v>297</v>
      </c>
      <c r="L126" s="63">
        <v>1920</v>
      </c>
      <c r="M126" s="63">
        <v>1200</v>
      </c>
      <c r="N126" s="142" t="s">
        <v>298</v>
      </c>
      <c r="O126" s="127"/>
      <c r="P126" s="100"/>
      <c r="Q126" s="63">
        <f t="shared" si="45"/>
        <v>0</v>
      </c>
      <c r="R126" s="64"/>
      <c r="S126" s="67">
        <v>40</v>
      </c>
      <c r="T126" s="46"/>
      <c r="U126" s="106">
        <f>IF(EXACT(O126,Y126),M126,M126*(1-'Расчет ПРЕДЗАКАЗ'!$D$10))</f>
        <v>1176</v>
      </c>
      <c r="V126" s="106">
        <f t="shared" si="46"/>
        <v>0</v>
      </c>
      <c r="W126" s="106" t="e">
        <f>IF(EXACT(O126,Y126),M126,M126*(1-#REF!))</f>
        <v>#REF!</v>
      </c>
      <c r="X126" s="106" t="e">
        <f t="shared" si="47"/>
        <v>#REF!</v>
      </c>
      <c r="Y126" s="107" t="s">
        <v>72</v>
      </c>
      <c r="Z126" s="103">
        <f t="shared" si="43"/>
        <v>0</v>
      </c>
      <c r="AA126" s="103">
        <f t="shared" si="44"/>
        <v>0</v>
      </c>
      <c r="AB126" s="128">
        <f t="shared" si="48"/>
        <v>0.63265306122448983</v>
      </c>
      <c r="AC126" s="128" t="e">
        <f t="shared" si="49"/>
        <v>#REF!</v>
      </c>
    </row>
    <row r="127" spans="1:29" ht="50.1" customHeight="1">
      <c r="A127" s="169"/>
      <c r="B127" s="169"/>
      <c r="C127" s="172"/>
      <c r="D127" s="172"/>
      <c r="E127" s="131"/>
      <c r="F127" s="175"/>
      <c r="G127" s="178"/>
      <c r="H127" s="189"/>
      <c r="I127" s="163"/>
      <c r="J127" s="166"/>
      <c r="K127" s="62" t="s">
        <v>84</v>
      </c>
      <c r="L127" s="63">
        <v>1920</v>
      </c>
      <c r="M127" s="63">
        <v>1200</v>
      </c>
      <c r="N127" s="142" t="s">
        <v>299</v>
      </c>
      <c r="O127" s="127"/>
      <c r="P127" s="100"/>
      <c r="Q127" s="63">
        <f t="shared" si="45"/>
        <v>0</v>
      </c>
      <c r="R127" s="64"/>
      <c r="S127" s="67">
        <v>40</v>
      </c>
      <c r="T127" s="46"/>
      <c r="U127" s="106">
        <f>IF(EXACT(O127,Y127),M127,M127*(1-'Расчет ПРЕДЗАКАЗ'!$D$10))</f>
        <v>1176</v>
      </c>
      <c r="V127" s="106">
        <f t="shared" si="46"/>
        <v>0</v>
      </c>
      <c r="W127" s="106" t="e">
        <f>IF(EXACT(O127,Y127),M127,M127*(1-#REF!))</f>
        <v>#REF!</v>
      </c>
      <c r="X127" s="106" t="e">
        <f t="shared" si="47"/>
        <v>#REF!</v>
      </c>
      <c r="Y127" s="107" t="s">
        <v>72</v>
      </c>
      <c r="Z127" s="103">
        <f t="shared" si="43"/>
        <v>0</v>
      </c>
      <c r="AA127" s="103">
        <f t="shared" si="44"/>
        <v>0</v>
      </c>
      <c r="AB127" s="128">
        <f t="shared" si="48"/>
        <v>0.63265306122448983</v>
      </c>
      <c r="AC127" s="128" t="e">
        <f t="shared" si="49"/>
        <v>#REF!</v>
      </c>
    </row>
    <row r="128" spans="1:29" ht="50.1" customHeight="1">
      <c r="A128" s="169"/>
      <c r="B128" s="169"/>
      <c r="C128" s="172"/>
      <c r="D128" s="172"/>
      <c r="E128" s="131"/>
      <c r="F128" s="175"/>
      <c r="G128" s="178"/>
      <c r="H128" s="189"/>
      <c r="I128" s="163"/>
      <c r="J128" s="166"/>
      <c r="K128" s="62" t="s">
        <v>86</v>
      </c>
      <c r="L128" s="63">
        <v>1920</v>
      </c>
      <c r="M128" s="63">
        <v>1200</v>
      </c>
      <c r="N128" s="142" t="s">
        <v>300</v>
      </c>
      <c r="O128" s="127"/>
      <c r="P128" s="100"/>
      <c r="Q128" s="63">
        <f t="shared" si="45"/>
        <v>0</v>
      </c>
      <c r="R128" s="64"/>
      <c r="S128" s="67">
        <v>8</v>
      </c>
      <c r="T128" s="46"/>
      <c r="U128" s="106">
        <f>IF(EXACT(O128,Y128),M128,M128*(1-'Расчет ПРЕДЗАКАЗ'!$D$10))</f>
        <v>1176</v>
      </c>
      <c r="V128" s="106">
        <f t="shared" si="46"/>
        <v>0</v>
      </c>
      <c r="W128" s="106" t="e">
        <f>IF(EXACT(O128,Y128),M128,M128*(1-#REF!))</f>
        <v>#REF!</v>
      </c>
      <c r="X128" s="106" t="e">
        <f t="shared" si="47"/>
        <v>#REF!</v>
      </c>
      <c r="Y128" s="107" t="s">
        <v>72</v>
      </c>
      <c r="Z128" s="103">
        <f t="shared" si="43"/>
        <v>0</v>
      </c>
      <c r="AA128" s="103">
        <f t="shared" si="44"/>
        <v>0</v>
      </c>
      <c r="AB128" s="128">
        <f t="shared" si="48"/>
        <v>0.63265306122448983</v>
      </c>
      <c r="AC128" s="128" t="e">
        <f t="shared" si="49"/>
        <v>#REF!</v>
      </c>
    </row>
    <row r="129" spans="1:29" ht="50.1" customHeight="1">
      <c r="A129" s="169"/>
      <c r="B129" s="169"/>
      <c r="C129" s="172"/>
      <c r="D129" s="172"/>
      <c r="E129" s="131"/>
      <c r="F129" s="175"/>
      <c r="G129" s="178"/>
      <c r="H129" s="189"/>
      <c r="I129" s="163"/>
      <c r="J129" s="166"/>
      <c r="K129" s="62"/>
      <c r="L129" s="63"/>
      <c r="M129" s="63"/>
      <c r="N129" s="65"/>
      <c r="O129" s="127"/>
      <c r="P129" s="100"/>
      <c r="Q129" s="63">
        <f t="shared" si="45"/>
        <v>0</v>
      </c>
      <c r="R129" s="65"/>
      <c r="S129" s="67"/>
      <c r="T129" s="40"/>
      <c r="U129" s="106">
        <f>IF(EXACT(O129,Y129),M129,M129*(1-'Расчет ПРЕДЗАКАЗ'!$D$10))</f>
        <v>0</v>
      </c>
      <c r="V129" s="106">
        <f t="shared" si="46"/>
        <v>0</v>
      </c>
      <c r="W129" s="106" t="e">
        <f>IF(EXACT(O129,Y129),M129,M129*(1-#REF!))</f>
        <v>#REF!</v>
      </c>
      <c r="X129" s="106" t="e">
        <f t="shared" si="47"/>
        <v>#REF!</v>
      </c>
      <c r="Y129" s="107" t="s">
        <v>72</v>
      </c>
      <c r="Z129" s="103">
        <f t="shared" si="43"/>
        <v>0</v>
      </c>
      <c r="AA129" s="103">
        <f t="shared" si="44"/>
        <v>0</v>
      </c>
      <c r="AB129" s="128" t="str">
        <f t="shared" si="48"/>
        <v/>
      </c>
      <c r="AC129" s="128" t="e">
        <f t="shared" si="49"/>
        <v>#REF!</v>
      </c>
    </row>
    <row r="130" spans="1:29" ht="50.1" customHeight="1">
      <c r="A130" s="169"/>
      <c r="B130" s="169"/>
      <c r="C130" s="172"/>
      <c r="D130" s="172"/>
      <c r="E130" s="131"/>
      <c r="F130" s="175"/>
      <c r="G130" s="178"/>
      <c r="H130" s="189"/>
      <c r="I130" s="163"/>
      <c r="J130" s="166"/>
      <c r="K130" s="62"/>
      <c r="L130" s="63"/>
      <c r="M130" s="63"/>
      <c r="N130" s="65"/>
      <c r="O130" s="127"/>
      <c r="P130" s="100"/>
      <c r="Q130" s="63">
        <f t="shared" si="45"/>
        <v>0</v>
      </c>
      <c r="R130" s="65"/>
      <c r="S130" s="67"/>
      <c r="T130" s="40"/>
      <c r="U130" s="106">
        <f>IF(EXACT(O130,Y130),M130,M130*(1-'Расчет ПРЕДЗАКАЗ'!$D$10))</f>
        <v>0</v>
      </c>
      <c r="V130" s="106">
        <f t="shared" si="46"/>
        <v>0</v>
      </c>
      <c r="W130" s="106" t="e">
        <f>IF(EXACT(O130,Y130),M130,M130*(1-#REF!))</f>
        <v>#REF!</v>
      </c>
      <c r="X130" s="106" t="e">
        <f t="shared" si="47"/>
        <v>#REF!</v>
      </c>
      <c r="Y130" s="107" t="s">
        <v>72</v>
      </c>
      <c r="Z130" s="103">
        <f t="shared" si="43"/>
        <v>0</v>
      </c>
      <c r="AA130" s="103">
        <f t="shared" si="44"/>
        <v>0</v>
      </c>
      <c r="AB130" s="128" t="str">
        <f t="shared" si="48"/>
        <v/>
      </c>
      <c r="AC130" s="128" t="e">
        <f t="shared" si="49"/>
        <v>#REF!</v>
      </c>
    </row>
    <row r="131" spans="1:29" ht="50.1" customHeight="1">
      <c r="A131" s="169"/>
      <c r="B131" s="169"/>
      <c r="C131" s="172"/>
      <c r="D131" s="172"/>
      <c r="E131" s="131"/>
      <c r="F131" s="175"/>
      <c r="G131" s="178"/>
      <c r="H131" s="189"/>
      <c r="I131" s="163"/>
      <c r="J131" s="166"/>
      <c r="K131" s="62"/>
      <c r="L131" s="63"/>
      <c r="M131" s="63"/>
      <c r="N131" s="65"/>
      <c r="O131" s="127"/>
      <c r="P131" s="100"/>
      <c r="Q131" s="63">
        <f t="shared" si="45"/>
        <v>0</v>
      </c>
      <c r="R131" s="65"/>
      <c r="S131" s="67"/>
      <c r="T131" s="40"/>
      <c r="U131" s="106">
        <f>IF(EXACT(O131,Y131),M131,M131*(1-'Расчет ПРЕДЗАКАЗ'!$D$10))</f>
        <v>0</v>
      </c>
      <c r="V131" s="106">
        <f t="shared" si="46"/>
        <v>0</v>
      </c>
      <c r="W131" s="106" t="e">
        <f>IF(EXACT(O131,Y131),M131,M131*(1-#REF!))</f>
        <v>#REF!</v>
      </c>
      <c r="X131" s="106" t="e">
        <f t="shared" si="47"/>
        <v>#REF!</v>
      </c>
      <c r="Y131" s="107" t="s">
        <v>72</v>
      </c>
      <c r="Z131" s="103">
        <f t="shared" si="43"/>
        <v>0</v>
      </c>
      <c r="AA131" s="103">
        <f t="shared" si="44"/>
        <v>0</v>
      </c>
      <c r="AB131" s="128" t="str">
        <f t="shared" si="48"/>
        <v/>
      </c>
      <c r="AC131" s="128" t="e">
        <f t="shared" si="49"/>
        <v>#REF!</v>
      </c>
    </row>
    <row r="132" spans="1:29" ht="50.1" customHeight="1">
      <c r="A132" s="169"/>
      <c r="B132" s="169"/>
      <c r="C132" s="172"/>
      <c r="D132" s="172"/>
      <c r="E132" s="131"/>
      <c r="F132" s="175"/>
      <c r="G132" s="178"/>
      <c r="H132" s="189"/>
      <c r="I132" s="163"/>
      <c r="J132" s="166"/>
      <c r="K132" s="62"/>
      <c r="L132" s="63"/>
      <c r="M132" s="63"/>
      <c r="N132" s="65"/>
      <c r="O132" s="127"/>
      <c r="P132" s="100"/>
      <c r="Q132" s="63">
        <f t="shared" si="45"/>
        <v>0</v>
      </c>
      <c r="R132" s="65"/>
      <c r="S132" s="67"/>
      <c r="T132" s="40"/>
      <c r="U132" s="106">
        <f>IF(EXACT(O132,Y132),M132,M132*(1-'Расчет ПРЕДЗАКАЗ'!$D$10))</f>
        <v>0</v>
      </c>
      <c r="V132" s="106">
        <f t="shared" si="46"/>
        <v>0</v>
      </c>
      <c r="W132" s="106" t="e">
        <f>IF(EXACT(O132,Y132),M132,M132*(1-#REF!))</f>
        <v>#REF!</v>
      </c>
      <c r="X132" s="106" t="e">
        <f t="shared" si="47"/>
        <v>#REF!</v>
      </c>
      <c r="Y132" s="107" t="s">
        <v>72</v>
      </c>
      <c r="Z132" s="103">
        <f t="shared" si="43"/>
        <v>0</v>
      </c>
      <c r="AA132" s="103">
        <f t="shared" si="44"/>
        <v>0</v>
      </c>
      <c r="AB132" s="128" t="str">
        <f t="shared" si="48"/>
        <v/>
      </c>
      <c r="AC132" s="128" t="e">
        <f t="shared" si="49"/>
        <v>#REF!</v>
      </c>
    </row>
    <row r="133" spans="1:29" ht="50.1" customHeight="1">
      <c r="A133" s="169"/>
      <c r="B133" s="169"/>
      <c r="C133" s="172"/>
      <c r="D133" s="172"/>
      <c r="E133" s="131"/>
      <c r="F133" s="175"/>
      <c r="G133" s="178"/>
      <c r="H133" s="189"/>
      <c r="I133" s="163"/>
      <c r="J133" s="166"/>
      <c r="K133" s="62"/>
      <c r="L133" s="63"/>
      <c r="M133" s="63"/>
      <c r="N133" s="65"/>
      <c r="O133" s="127"/>
      <c r="P133" s="100"/>
      <c r="Q133" s="63">
        <f t="shared" si="45"/>
        <v>0</v>
      </c>
      <c r="R133" s="65"/>
      <c r="S133" s="67"/>
      <c r="T133" s="40"/>
      <c r="U133" s="106">
        <f>IF(EXACT(O133,Y133),M133,M133*(1-'Расчет ПРЕДЗАКАЗ'!$D$10))</f>
        <v>0</v>
      </c>
      <c r="V133" s="106">
        <f t="shared" si="46"/>
        <v>0</v>
      </c>
      <c r="W133" s="106" t="e">
        <f>IF(EXACT(O133,Y133),M133,M133*(1-#REF!))</f>
        <v>#REF!</v>
      </c>
      <c r="X133" s="106" t="e">
        <f t="shared" si="47"/>
        <v>#REF!</v>
      </c>
      <c r="Y133" s="107" t="s">
        <v>72</v>
      </c>
      <c r="Z133" s="103">
        <f t="shared" si="43"/>
        <v>0</v>
      </c>
      <c r="AA133" s="103">
        <f t="shared" si="44"/>
        <v>0</v>
      </c>
      <c r="AB133" s="128" t="str">
        <f t="shared" si="48"/>
        <v/>
      </c>
      <c r="AC133" s="128" t="e">
        <f t="shared" si="49"/>
        <v>#REF!</v>
      </c>
    </row>
    <row r="134" spans="1:29" ht="50.1" customHeight="1">
      <c r="A134" s="170"/>
      <c r="B134" s="170"/>
      <c r="C134" s="173"/>
      <c r="D134" s="173"/>
      <c r="E134" s="132"/>
      <c r="F134" s="176"/>
      <c r="G134" s="179"/>
      <c r="H134" s="190"/>
      <c r="I134" s="164"/>
      <c r="J134" s="167"/>
      <c r="K134" s="62"/>
      <c r="L134" s="63"/>
      <c r="M134" s="63"/>
      <c r="N134" s="65"/>
      <c r="O134" s="127"/>
      <c r="P134" s="100"/>
      <c r="Q134" s="63">
        <f t="shared" si="45"/>
        <v>0</v>
      </c>
      <c r="R134" s="65"/>
      <c r="S134" s="64"/>
      <c r="T134" s="40"/>
      <c r="U134" s="106">
        <f>IF(EXACT(O134,Y134),M134,M134*(1-'Расчет ПРЕДЗАКАЗ'!$D$10))</f>
        <v>0</v>
      </c>
      <c r="V134" s="106">
        <f t="shared" si="46"/>
        <v>0</v>
      </c>
      <c r="W134" s="106" t="e">
        <f>IF(EXACT(O134,Y134),M134,M134*(1-#REF!))</f>
        <v>#REF!</v>
      </c>
      <c r="X134" s="106" t="e">
        <f t="shared" si="47"/>
        <v>#REF!</v>
      </c>
      <c r="Y134" s="107" t="s">
        <v>72</v>
      </c>
      <c r="Z134" s="103">
        <f t="shared" si="43"/>
        <v>0</v>
      </c>
      <c r="AA134" s="103">
        <f t="shared" si="44"/>
        <v>0</v>
      </c>
      <c r="AB134" s="128" t="str">
        <f t="shared" si="48"/>
        <v/>
      </c>
      <c r="AC134" s="128" t="e">
        <f t="shared" si="49"/>
        <v>#REF!</v>
      </c>
    </row>
    <row r="135" spans="1:29" ht="11.25" customHeight="1" thickBot="1"/>
    <row r="136" spans="1:29" ht="50.1" customHeight="1">
      <c r="A136" s="168">
        <v>23</v>
      </c>
      <c r="B136" s="168" t="s">
        <v>301</v>
      </c>
      <c r="C136" s="171" t="s">
        <v>302</v>
      </c>
      <c r="D136" s="171" t="s">
        <v>77</v>
      </c>
      <c r="E136" s="131"/>
      <c r="F136" s="196" t="s">
        <v>303</v>
      </c>
      <c r="G136" s="177" t="s">
        <v>304</v>
      </c>
      <c r="H136" s="162" t="s">
        <v>305</v>
      </c>
      <c r="I136" s="195" t="s">
        <v>306</v>
      </c>
      <c r="J136" s="165" t="s">
        <v>19</v>
      </c>
      <c r="K136" s="62" t="s">
        <v>82</v>
      </c>
      <c r="L136" s="63">
        <v>3820</v>
      </c>
      <c r="M136" s="63">
        <v>2387</v>
      </c>
      <c r="N136" s="142" t="s">
        <v>307</v>
      </c>
      <c r="O136" s="127" t="s">
        <v>72</v>
      </c>
      <c r="P136" s="100"/>
      <c r="Q136" s="63">
        <f>P136*M136</f>
        <v>0</v>
      </c>
      <c r="R136" s="64"/>
      <c r="S136" s="67">
        <v>43</v>
      </c>
      <c r="T136" s="61"/>
      <c r="U136" s="106">
        <f>IF(EXACT(O136,Y136),M136,M136*(1-'Расчет ПРЕДЗАКАЗ'!$D$10))</f>
        <v>2387</v>
      </c>
      <c r="V136" s="106">
        <f>P136*U136</f>
        <v>0</v>
      </c>
      <c r="W136" s="106">
        <f>IF(EXACT(O136,Y136),M136,M136*(1-#REF!))</f>
        <v>2387</v>
      </c>
      <c r="X136" s="106">
        <f>P136*W136</f>
        <v>0</v>
      </c>
      <c r="Y136" s="107" t="s">
        <v>72</v>
      </c>
      <c r="Z136" s="103">
        <f t="shared" ref="Z136:Z150" si="50">IF(EXACT(O136,Y136),Q136,0)</f>
        <v>0</v>
      </c>
      <c r="AA136" s="103">
        <f t="shared" ref="AA136:AA150" si="51">IF(Z136=0,Q136,0)</f>
        <v>0</v>
      </c>
      <c r="AB136" s="128">
        <f>IF(U136=0,"",L136/U136-1)</f>
        <v>0.60033514872224547</v>
      </c>
      <c r="AC136" s="128">
        <f>IF(W136=0,"",L136/W136-1)</f>
        <v>0.60033514872224547</v>
      </c>
    </row>
    <row r="137" spans="1:29" ht="50.1" customHeight="1">
      <c r="A137" s="169"/>
      <c r="B137" s="169"/>
      <c r="C137" s="172"/>
      <c r="D137" s="172"/>
      <c r="E137" s="131"/>
      <c r="F137" s="175"/>
      <c r="G137" s="178"/>
      <c r="H137" s="189"/>
      <c r="I137" s="163"/>
      <c r="J137" s="166"/>
      <c r="K137" s="62" t="s">
        <v>104</v>
      </c>
      <c r="L137" s="63">
        <v>3820</v>
      </c>
      <c r="M137" s="63">
        <v>2387</v>
      </c>
      <c r="N137" s="142" t="s">
        <v>308</v>
      </c>
      <c r="O137" s="127" t="s">
        <v>72</v>
      </c>
      <c r="P137" s="100"/>
      <c r="Q137" s="63">
        <f t="shared" ref="Q137:Q150" si="52">P137*M137</f>
        <v>0</v>
      </c>
      <c r="R137" s="64"/>
      <c r="S137" s="67">
        <v>41</v>
      </c>
      <c r="T137" s="46"/>
      <c r="U137" s="106">
        <f>IF(EXACT(O137,Y137),M137,M137*(1-'Расчет ПРЕДЗАКАЗ'!$D$10))</f>
        <v>2387</v>
      </c>
      <c r="V137" s="106">
        <f t="shared" ref="V137:V150" si="53">P137*U137</f>
        <v>0</v>
      </c>
      <c r="W137" s="106">
        <f>IF(EXACT(O137,Y137),M137,M137*(1-#REF!))</f>
        <v>2387</v>
      </c>
      <c r="X137" s="106">
        <f t="shared" ref="X137:X150" si="54">P137*W137</f>
        <v>0</v>
      </c>
      <c r="Y137" s="107" t="s">
        <v>72</v>
      </c>
      <c r="Z137" s="103">
        <f t="shared" si="50"/>
        <v>0</v>
      </c>
      <c r="AA137" s="103">
        <f t="shared" si="51"/>
        <v>0</v>
      </c>
      <c r="AB137" s="128">
        <f t="shared" ref="AB137:AB150" si="55">IF(U137=0,"",L137/U137-1)</f>
        <v>0.60033514872224547</v>
      </c>
      <c r="AC137" s="128">
        <f t="shared" ref="AC137:AC150" si="56">IF(W137=0,"",L137/W137-1)</f>
        <v>0.60033514872224547</v>
      </c>
    </row>
    <row r="138" spans="1:29" ht="50.1" customHeight="1">
      <c r="A138" s="169"/>
      <c r="B138" s="169"/>
      <c r="C138" s="172"/>
      <c r="D138" s="172"/>
      <c r="E138" s="131"/>
      <c r="F138" s="175"/>
      <c r="G138" s="178"/>
      <c r="H138" s="189"/>
      <c r="I138" s="163"/>
      <c r="J138" s="166"/>
      <c r="K138" s="62" t="s">
        <v>134</v>
      </c>
      <c r="L138" s="63">
        <v>3820</v>
      </c>
      <c r="M138" s="63">
        <v>2387</v>
      </c>
      <c r="N138" s="142" t="s">
        <v>309</v>
      </c>
      <c r="O138" s="127" t="s">
        <v>72</v>
      </c>
      <c r="P138" s="100"/>
      <c r="Q138" s="63">
        <f t="shared" si="52"/>
        <v>0</v>
      </c>
      <c r="R138" s="64"/>
      <c r="S138" s="67">
        <v>5</v>
      </c>
      <c r="T138" s="46"/>
      <c r="U138" s="106">
        <f>IF(EXACT(O138,Y138),M138,M138*(1-'Расчет ПРЕДЗАКАЗ'!$D$10))</f>
        <v>2387</v>
      </c>
      <c r="V138" s="106">
        <f t="shared" si="53"/>
        <v>0</v>
      </c>
      <c r="W138" s="106">
        <f>IF(EXACT(O138,Y138),M138,M138*(1-#REF!))</f>
        <v>2387</v>
      </c>
      <c r="X138" s="106">
        <f t="shared" si="54"/>
        <v>0</v>
      </c>
      <c r="Y138" s="107" t="s">
        <v>72</v>
      </c>
      <c r="Z138" s="103">
        <f t="shared" si="50"/>
        <v>0</v>
      </c>
      <c r="AA138" s="103">
        <f t="shared" si="51"/>
        <v>0</v>
      </c>
      <c r="AB138" s="128">
        <f t="shared" si="55"/>
        <v>0.60033514872224547</v>
      </c>
      <c r="AC138" s="128">
        <f t="shared" si="56"/>
        <v>0.60033514872224547</v>
      </c>
    </row>
    <row r="139" spans="1:29" ht="50.1" customHeight="1">
      <c r="A139" s="169"/>
      <c r="B139" s="169"/>
      <c r="C139" s="172"/>
      <c r="D139" s="172"/>
      <c r="E139" s="131"/>
      <c r="F139" s="175"/>
      <c r="G139" s="178"/>
      <c r="H139" s="189"/>
      <c r="I139" s="163"/>
      <c r="J139" s="166"/>
      <c r="K139" s="62" t="s">
        <v>84</v>
      </c>
      <c r="L139" s="63">
        <v>3820</v>
      </c>
      <c r="M139" s="63">
        <v>2387</v>
      </c>
      <c r="N139" s="142" t="s">
        <v>310</v>
      </c>
      <c r="O139" s="127" t="s">
        <v>72</v>
      </c>
      <c r="P139" s="100"/>
      <c r="Q139" s="63">
        <f t="shared" si="52"/>
        <v>0</v>
      </c>
      <c r="R139" s="64"/>
      <c r="S139" s="67">
        <v>38</v>
      </c>
      <c r="T139" s="46"/>
      <c r="U139" s="106">
        <f>IF(EXACT(O139,Y139),M139,M139*(1-'Расчет ПРЕДЗАКАЗ'!$D$10))</f>
        <v>2387</v>
      </c>
      <c r="V139" s="106">
        <f t="shared" si="53"/>
        <v>0</v>
      </c>
      <c r="W139" s="106">
        <f>IF(EXACT(O139,Y139),M139,M139*(1-#REF!))</f>
        <v>2387</v>
      </c>
      <c r="X139" s="106">
        <f t="shared" si="54"/>
        <v>0</v>
      </c>
      <c r="Y139" s="107" t="s">
        <v>72</v>
      </c>
      <c r="Z139" s="103">
        <f t="shared" si="50"/>
        <v>0</v>
      </c>
      <c r="AA139" s="103">
        <f t="shared" si="51"/>
        <v>0</v>
      </c>
      <c r="AB139" s="128">
        <f t="shared" si="55"/>
        <v>0.60033514872224547</v>
      </c>
      <c r="AC139" s="128">
        <f t="shared" si="56"/>
        <v>0.60033514872224547</v>
      </c>
    </row>
    <row r="140" spans="1:29" ht="50.1" customHeight="1">
      <c r="A140" s="169"/>
      <c r="B140" s="169"/>
      <c r="C140" s="172"/>
      <c r="D140" s="172"/>
      <c r="E140" s="131"/>
      <c r="F140" s="175"/>
      <c r="G140" s="178"/>
      <c r="H140" s="189"/>
      <c r="I140" s="163"/>
      <c r="J140" s="166"/>
      <c r="K140" s="62" t="s">
        <v>86</v>
      </c>
      <c r="L140" s="63">
        <v>3820</v>
      </c>
      <c r="M140" s="63">
        <v>2387</v>
      </c>
      <c r="N140" s="142" t="s">
        <v>311</v>
      </c>
      <c r="O140" s="127" t="s">
        <v>72</v>
      </c>
      <c r="P140" s="100"/>
      <c r="Q140" s="63">
        <f t="shared" si="52"/>
        <v>0</v>
      </c>
      <c r="R140" s="64"/>
      <c r="S140" s="67">
        <v>18</v>
      </c>
      <c r="T140" s="46"/>
      <c r="U140" s="106">
        <f>IF(EXACT(O140,Y140),M140,M140*(1-'Расчет ПРЕДЗАКАЗ'!$D$10))</f>
        <v>2387</v>
      </c>
      <c r="V140" s="106">
        <f t="shared" si="53"/>
        <v>0</v>
      </c>
      <c r="W140" s="106">
        <f>IF(EXACT(O140,Y140),M140,M140*(1-#REF!))</f>
        <v>2387</v>
      </c>
      <c r="X140" s="106">
        <f t="shared" si="54"/>
        <v>0</v>
      </c>
      <c r="Y140" s="107" t="s">
        <v>72</v>
      </c>
      <c r="Z140" s="103">
        <f t="shared" si="50"/>
        <v>0</v>
      </c>
      <c r="AA140" s="103">
        <f t="shared" si="51"/>
        <v>0</v>
      </c>
      <c r="AB140" s="128">
        <f t="shared" si="55"/>
        <v>0.60033514872224547</v>
      </c>
      <c r="AC140" s="128">
        <f t="shared" si="56"/>
        <v>0.60033514872224547</v>
      </c>
    </row>
    <row r="141" spans="1:29" ht="50.1" customHeight="1">
      <c r="A141" s="169"/>
      <c r="B141" s="169"/>
      <c r="C141" s="172"/>
      <c r="D141" s="172"/>
      <c r="E141" s="131"/>
      <c r="F141" s="175"/>
      <c r="G141" s="178"/>
      <c r="H141" s="189"/>
      <c r="I141" s="163"/>
      <c r="J141" s="166"/>
      <c r="K141" s="62" t="s">
        <v>88</v>
      </c>
      <c r="L141" s="63">
        <v>3820</v>
      </c>
      <c r="M141" s="63">
        <v>2387</v>
      </c>
      <c r="N141" s="142" t="s">
        <v>312</v>
      </c>
      <c r="O141" s="127" t="s">
        <v>72</v>
      </c>
      <c r="P141" s="100"/>
      <c r="Q141" s="63">
        <f t="shared" si="52"/>
        <v>0</v>
      </c>
      <c r="R141" s="64"/>
      <c r="S141" s="67">
        <v>16</v>
      </c>
      <c r="T141" s="46"/>
      <c r="U141" s="106">
        <f>IF(EXACT(O141,Y141),M141,M141*(1-'Расчет ПРЕДЗАКАЗ'!$D$10))</f>
        <v>2387</v>
      </c>
      <c r="V141" s="106">
        <f t="shared" si="53"/>
        <v>0</v>
      </c>
      <c r="W141" s="106">
        <f>IF(EXACT(O141,Y141),M141,M141*(1-#REF!))</f>
        <v>2387</v>
      </c>
      <c r="X141" s="106">
        <f t="shared" si="54"/>
        <v>0</v>
      </c>
      <c r="Y141" s="107" t="s">
        <v>72</v>
      </c>
      <c r="Z141" s="103">
        <f t="shared" si="50"/>
        <v>0</v>
      </c>
      <c r="AA141" s="103">
        <f t="shared" si="51"/>
        <v>0</v>
      </c>
      <c r="AB141" s="128">
        <f t="shared" si="55"/>
        <v>0.60033514872224547</v>
      </c>
      <c r="AC141" s="128">
        <f t="shared" si="56"/>
        <v>0.60033514872224547</v>
      </c>
    </row>
    <row r="142" spans="1:29" ht="50.1" customHeight="1">
      <c r="A142" s="169"/>
      <c r="B142" s="169"/>
      <c r="C142" s="172"/>
      <c r="D142" s="172"/>
      <c r="E142" s="131"/>
      <c r="F142" s="175"/>
      <c r="G142" s="178"/>
      <c r="H142" s="189"/>
      <c r="I142" s="163"/>
      <c r="J142" s="166"/>
      <c r="K142" s="62" t="s">
        <v>109</v>
      </c>
      <c r="L142" s="63">
        <v>3820</v>
      </c>
      <c r="M142" s="63">
        <v>2387</v>
      </c>
      <c r="N142" s="142" t="s">
        <v>313</v>
      </c>
      <c r="O142" s="127" t="s">
        <v>72</v>
      </c>
      <c r="P142" s="100"/>
      <c r="Q142" s="63">
        <f t="shared" si="52"/>
        <v>0</v>
      </c>
      <c r="R142" s="64"/>
      <c r="S142" s="67">
        <v>5</v>
      </c>
      <c r="T142" s="46"/>
      <c r="U142" s="106">
        <f>IF(EXACT(O142,Y142),M142,M142*(1-'Расчет ПРЕДЗАКАЗ'!$D$10))</f>
        <v>2387</v>
      </c>
      <c r="V142" s="106">
        <f t="shared" si="53"/>
        <v>0</v>
      </c>
      <c r="W142" s="106">
        <f>IF(EXACT(O142,Y142),M142,M142*(1-#REF!))</f>
        <v>2387</v>
      </c>
      <c r="X142" s="106">
        <f t="shared" si="54"/>
        <v>0</v>
      </c>
      <c r="Y142" s="107" t="s">
        <v>72</v>
      </c>
      <c r="Z142" s="103">
        <f t="shared" si="50"/>
        <v>0</v>
      </c>
      <c r="AA142" s="103">
        <f t="shared" si="51"/>
        <v>0</v>
      </c>
      <c r="AB142" s="128">
        <f t="shared" si="55"/>
        <v>0.60033514872224547</v>
      </c>
      <c r="AC142" s="128">
        <f t="shared" si="56"/>
        <v>0.60033514872224547</v>
      </c>
    </row>
    <row r="143" spans="1:29" ht="50.1" customHeight="1">
      <c r="A143" s="169"/>
      <c r="B143" s="169"/>
      <c r="C143" s="172"/>
      <c r="D143" s="172"/>
      <c r="E143" s="131"/>
      <c r="F143" s="175"/>
      <c r="G143" s="178"/>
      <c r="H143" s="189"/>
      <c r="I143" s="163"/>
      <c r="J143" s="166"/>
      <c r="K143" s="62" t="s">
        <v>142</v>
      </c>
      <c r="L143" s="63">
        <v>3820</v>
      </c>
      <c r="M143" s="63">
        <v>2387</v>
      </c>
      <c r="N143" s="142" t="s">
        <v>314</v>
      </c>
      <c r="O143" s="127" t="s">
        <v>72</v>
      </c>
      <c r="P143" s="100"/>
      <c r="Q143" s="63">
        <f t="shared" si="52"/>
        <v>0</v>
      </c>
      <c r="R143" s="64"/>
      <c r="S143" s="67">
        <v>2</v>
      </c>
      <c r="T143" s="46"/>
      <c r="U143" s="106">
        <f>IF(EXACT(O143,Y143),M143,M143*(1-'Расчет ПРЕДЗАКАЗ'!$D$10))</f>
        <v>2387</v>
      </c>
      <c r="V143" s="106">
        <f t="shared" si="53"/>
        <v>0</v>
      </c>
      <c r="W143" s="106">
        <f>IF(EXACT(O143,Y143),M143,M143*(1-#REF!))</f>
        <v>2387</v>
      </c>
      <c r="X143" s="106">
        <f t="shared" si="54"/>
        <v>0</v>
      </c>
      <c r="Y143" s="107" t="s">
        <v>72</v>
      </c>
      <c r="Z143" s="103">
        <f t="shared" si="50"/>
        <v>0</v>
      </c>
      <c r="AA143" s="103">
        <f t="shared" si="51"/>
        <v>0</v>
      </c>
      <c r="AB143" s="128">
        <f t="shared" si="55"/>
        <v>0.60033514872224547</v>
      </c>
      <c r="AC143" s="128">
        <f t="shared" si="56"/>
        <v>0.60033514872224547</v>
      </c>
    </row>
    <row r="144" spans="1:29" ht="50.1" customHeight="1">
      <c r="A144" s="169"/>
      <c r="B144" s="169"/>
      <c r="C144" s="172"/>
      <c r="D144" s="172"/>
      <c r="E144" s="131"/>
      <c r="F144" s="175"/>
      <c r="G144" s="178"/>
      <c r="H144" s="189"/>
      <c r="I144" s="163"/>
      <c r="J144" s="166"/>
      <c r="K144" s="62"/>
      <c r="L144" s="63"/>
      <c r="M144" s="63"/>
      <c r="N144" s="142"/>
      <c r="O144" s="127"/>
      <c r="P144" s="100"/>
      <c r="Q144" s="63">
        <f t="shared" si="52"/>
        <v>0</v>
      </c>
      <c r="R144" s="64"/>
      <c r="S144" s="67"/>
      <c r="T144" s="46"/>
      <c r="U144" s="106">
        <f>IF(EXACT(O144,Y144),M144,M144*(1-'Расчет ПРЕДЗАКАЗ'!$D$10))</f>
        <v>0</v>
      </c>
      <c r="V144" s="106">
        <f t="shared" si="53"/>
        <v>0</v>
      </c>
      <c r="W144" s="106" t="e">
        <f>IF(EXACT(O144,Y144),M144,M144*(1-#REF!))</f>
        <v>#REF!</v>
      </c>
      <c r="X144" s="106" t="e">
        <f t="shared" si="54"/>
        <v>#REF!</v>
      </c>
      <c r="Y144" s="107" t="s">
        <v>72</v>
      </c>
      <c r="Z144" s="103">
        <f t="shared" si="50"/>
        <v>0</v>
      </c>
      <c r="AA144" s="103">
        <f t="shared" si="51"/>
        <v>0</v>
      </c>
      <c r="AB144" s="128" t="str">
        <f t="shared" si="55"/>
        <v/>
      </c>
      <c r="AC144" s="128" t="e">
        <f t="shared" si="56"/>
        <v>#REF!</v>
      </c>
    </row>
    <row r="145" spans="1:29" ht="50.1" customHeight="1">
      <c r="A145" s="169"/>
      <c r="B145" s="169"/>
      <c r="C145" s="172"/>
      <c r="D145" s="172"/>
      <c r="E145" s="131"/>
      <c r="F145" s="175"/>
      <c r="G145" s="178"/>
      <c r="H145" s="189"/>
      <c r="I145" s="163"/>
      <c r="J145" s="166"/>
      <c r="K145" s="62"/>
      <c r="L145" s="63"/>
      <c r="M145" s="63"/>
      <c r="N145" s="65"/>
      <c r="O145" s="127"/>
      <c r="P145" s="100"/>
      <c r="Q145" s="63">
        <f t="shared" si="52"/>
        <v>0</v>
      </c>
      <c r="R145" s="65"/>
      <c r="S145" s="67"/>
      <c r="T145" s="40"/>
      <c r="U145" s="106">
        <f>IF(EXACT(O145,Y145),M145,M145*(1-'Расчет ПРЕДЗАКАЗ'!$D$10))</f>
        <v>0</v>
      </c>
      <c r="V145" s="106">
        <f t="shared" si="53"/>
        <v>0</v>
      </c>
      <c r="W145" s="106" t="e">
        <f>IF(EXACT(O145,Y145),M145,M145*(1-#REF!))</f>
        <v>#REF!</v>
      </c>
      <c r="X145" s="106" t="e">
        <f t="shared" si="54"/>
        <v>#REF!</v>
      </c>
      <c r="Y145" s="107" t="s">
        <v>72</v>
      </c>
      <c r="Z145" s="103">
        <f t="shared" si="50"/>
        <v>0</v>
      </c>
      <c r="AA145" s="103">
        <f t="shared" si="51"/>
        <v>0</v>
      </c>
      <c r="AB145" s="128" t="str">
        <f t="shared" si="55"/>
        <v/>
      </c>
      <c r="AC145" s="128" t="e">
        <f t="shared" si="56"/>
        <v>#REF!</v>
      </c>
    </row>
    <row r="146" spans="1:29" ht="50.1" customHeight="1">
      <c r="A146" s="169"/>
      <c r="B146" s="169"/>
      <c r="C146" s="172"/>
      <c r="D146" s="172"/>
      <c r="E146" s="131"/>
      <c r="F146" s="175"/>
      <c r="G146" s="178"/>
      <c r="H146" s="189"/>
      <c r="I146" s="163"/>
      <c r="J146" s="166"/>
      <c r="K146" s="62"/>
      <c r="L146" s="63"/>
      <c r="M146" s="63"/>
      <c r="N146" s="65"/>
      <c r="O146" s="127"/>
      <c r="P146" s="100"/>
      <c r="Q146" s="63">
        <f t="shared" si="52"/>
        <v>0</v>
      </c>
      <c r="R146" s="65"/>
      <c r="S146" s="67"/>
      <c r="T146" s="40"/>
      <c r="U146" s="106">
        <f>IF(EXACT(O146,Y146),M146,M146*(1-'Расчет ПРЕДЗАКАЗ'!$D$10))</f>
        <v>0</v>
      </c>
      <c r="V146" s="106">
        <f t="shared" si="53"/>
        <v>0</v>
      </c>
      <c r="W146" s="106" t="e">
        <f>IF(EXACT(O146,Y146),M146,M146*(1-#REF!))</f>
        <v>#REF!</v>
      </c>
      <c r="X146" s="106" t="e">
        <f t="shared" si="54"/>
        <v>#REF!</v>
      </c>
      <c r="Y146" s="107" t="s">
        <v>72</v>
      </c>
      <c r="Z146" s="103">
        <f t="shared" si="50"/>
        <v>0</v>
      </c>
      <c r="AA146" s="103">
        <f t="shared" si="51"/>
        <v>0</v>
      </c>
      <c r="AB146" s="128" t="str">
        <f t="shared" si="55"/>
        <v/>
      </c>
      <c r="AC146" s="128" t="e">
        <f t="shared" si="56"/>
        <v>#REF!</v>
      </c>
    </row>
    <row r="147" spans="1:29" ht="50.1" customHeight="1">
      <c r="A147" s="169"/>
      <c r="B147" s="169"/>
      <c r="C147" s="172"/>
      <c r="D147" s="172"/>
      <c r="E147" s="131"/>
      <c r="F147" s="175"/>
      <c r="G147" s="178"/>
      <c r="H147" s="189"/>
      <c r="I147" s="163"/>
      <c r="J147" s="166"/>
      <c r="K147" s="62"/>
      <c r="L147" s="63"/>
      <c r="M147" s="63"/>
      <c r="N147" s="65"/>
      <c r="O147" s="127"/>
      <c r="P147" s="100"/>
      <c r="Q147" s="63">
        <f t="shared" si="52"/>
        <v>0</v>
      </c>
      <c r="R147" s="65"/>
      <c r="S147" s="67"/>
      <c r="T147" s="40"/>
      <c r="U147" s="106">
        <f>IF(EXACT(O147,Y147),M147,M147*(1-'Расчет ПРЕДЗАКАЗ'!$D$10))</f>
        <v>0</v>
      </c>
      <c r="V147" s="106">
        <f t="shared" si="53"/>
        <v>0</v>
      </c>
      <c r="W147" s="106" t="e">
        <f>IF(EXACT(O147,Y147),M147,M147*(1-#REF!))</f>
        <v>#REF!</v>
      </c>
      <c r="X147" s="106" t="e">
        <f t="shared" si="54"/>
        <v>#REF!</v>
      </c>
      <c r="Y147" s="107" t="s">
        <v>72</v>
      </c>
      <c r="Z147" s="103">
        <f t="shared" si="50"/>
        <v>0</v>
      </c>
      <c r="AA147" s="103">
        <f t="shared" si="51"/>
        <v>0</v>
      </c>
      <c r="AB147" s="128" t="str">
        <f t="shared" si="55"/>
        <v/>
      </c>
      <c r="AC147" s="128" t="e">
        <f t="shared" si="56"/>
        <v>#REF!</v>
      </c>
    </row>
    <row r="148" spans="1:29" ht="50.1" customHeight="1">
      <c r="A148" s="169"/>
      <c r="B148" s="169"/>
      <c r="C148" s="172"/>
      <c r="D148" s="172"/>
      <c r="E148" s="131"/>
      <c r="F148" s="175"/>
      <c r="G148" s="178"/>
      <c r="H148" s="189"/>
      <c r="I148" s="163"/>
      <c r="J148" s="166"/>
      <c r="K148" s="62"/>
      <c r="L148" s="63"/>
      <c r="M148" s="63"/>
      <c r="N148" s="65"/>
      <c r="O148" s="127"/>
      <c r="P148" s="100"/>
      <c r="Q148" s="63">
        <f t="shared" si="52"/>
        <v>0</v>
      </c>
      <c r="R148" s="65"/>
      <c r="S148" s="67"/>
      <c r="T148" s="40"/>
      <c r="U148" s="106">
        <f>IF(EXACT(O148,Y148),M148,M148*(1-'Расчет ПРЕДЗАКАЗ'!$D$10))</f>
        <v>0</v>
      </c>
      <c r="V148" s="106">
        <f t="shared" si="53"/>
        <v>0</v>
      </c>
      <c r="W148" s="106" t="e">
        <f>IF(EXACT(O148,Y148),M148,M148*(1-#REF!))</f>
        <v>#REF!</v>
      </c>
      <c r="X148" s="106" t="e">
        <f t="shared" si="54"/>
        <v>#REF!</v>
      </c>
      <c r="Y148" s="107" t="s">
        <v>72</v>
      </c>
      <c r="Z148" s="103">
        <f t="shared" si="50"/>
        <v>0</v>
      </c>
      <c r="AA148" s="103">
        <f t="shared" si="51"/>
        <v>0</v>
      </c>
      <c r="AB148" s="128" t="str">
        <f t="shared" si="55"/>
        <v/>
      </c>
      <c r="AC148" s="128" t="e">
        <f t="shared" si="56"/>
        <v>#REF!</v>
      </c>
    </row>
    <row r="149" spans="1:29" ht="50.1" customHeight="1">
      <c r="A149" s="169"/>
      <c r="B149" s="169"/>
      <c r="C149" s="172"/>
      <c r="D149" s="172"/>
      <c r="E149" s="131"/>
      <c r="F149" s="175"/>
      <c r="G149" s="178"/>
      <c r="H149" s="189"/>
      <c r="I149" s="163"/>
      <c r="J149" s="166"/>
      <c r="K149" s="62"/>
      <c r="L149" s="63"/>
      <c r="M149" s="63"/>
      <c r="N149" s="65"/>
      <c r="O149" s="127"/>
      <c r="P149" s="100"/>
      <c r="Q149" s="63">
        <f t="shared" si="52"/>
        <v>0</v>
      </c>
      <c r="R149" s="65"/>
      <c r="S149" s="67"/>
      <c r="T149" s="40"/>
      <c r="U149" s="106">
        <f>IF(EXACT(O149,Y149),M149,M149*(1-'Расчет ПРЕДЗАКАЗ'!$D$10))</f>
        <v>0</v>
      </c>
      <c r="V149" s="106">
        <f t="shared" si="53"/>
        <v>0</v>
      </c>
      <c r="W149" s="106" t="e">
        <f>IF(EXACT(O149,Y149),M149,M149*(1-#REF!))</f>
        <v>#REF!</v>
      </c>
      <c r="X149" s="106" t="e">
        <f t="shared" si="54"/>
        <v>#REF!</v>
      </c>
      <c r="Y149" s="107" t="s">
        <v>72</v>
      </c>
      <c r="Z149" s="103">
        <f t="shared" si="50"/>
        <v>0</v>
      </c>
      <c r="AA149" s="103">
        <f t="shared" si="51"/>
        <v>0</v>
      </c>
      <c r="AB149" s="128" t="str">
        <f t="shared" si="55"/>
        <v/>
      </c>
      <c r="AC149" s="128" t="e">
        <f t="shared" si="56"/>
        <v>#REF!</v>
      </c>
    </row>
    <row r="150" spans="1:29" ht="50.1" customHeight="1">
      <c r="A150" s="170"/>
      <c r="B150" s="170"/>
      <c r="C150" s="173"/>
      <c r="D150" s="173"/>
      <c r="E150" s="132"/>
      <c r="F150" s="176"/>
      <c r="G150" s="179"/>
      <c r="H150" s="190"/>
      <c r="I150" s="164"/>
      <c r="J150" s="167"/>
      <c r="K150" s="62"/>
      <c r="L150" s="63"/>
      <c r="M150" s="63"/>
      <c r="N150" s="65"/>
      <c r="O150" s="127"/>
      <c r="P150" s="100"/>
      <c r="Q150" s="63">
        <f t="shared" si="52"/>
        <v>0</v>
      </c>
      <c r="R150" s="65"/>
      <c r="S150" s="64"/>
      <c r="T150" s="40"/>
      <c r="U150" s="106">
        <f>IF(EXACT(O150,Y150),M150,M150*(1-'Расчет ПРЕДЗАКАЗ'!$D$10))</f>
        <v>0</v>
      </c>
      <c r="V150" s="106">
        <f t="shared" si="53"/>
        <v>0</v>
      </c>
      <c r="W150" s="106" t="e">
        <f>IF(EXACT(O150,Y150),M150,M150*(1-#REF!))</f>
        <v>#REF!</v>
      </c>
      <c r="X150" s="106" t="e">
        <f t="shared" si="54"/>
        <v>#REF!</v>
      </c>
      <c r="Y150" s="107" t="s">
        <v>72</v>
      </c>
      <c r="Z150" s="103">
        <f t="shared" si="50"/>
        <v>0</v>
      </c>
      <c r="AA150" s="103">
        <f t="shared" si="51"/>
        <v>0</v>
      </c>
      <c r="AB150" s="128" t="str">
        <f t="shared" si="55"/>
        <v/>
      </c>
      <c r="AC150" s="128" t="e">
        <f t="shared" si="56"/>
        <v>#REF!</v>
      </c>
    </row>
    <row r="151" spans="1:29" ht="11.25" customHeight="1" thickBot="1"/>
    <row r="152" spans="1:29" ht="50.1" customHeight="1">
      <c r="A152" s="168">
        <v>24</v>
      </c>
      <c r="B152" s="168" t="s">
        <v>315</v>
      </c>
      <c r="C152" s="171" t="s">
        <v>316</v>
      </c>
      <c r="D152" s="171" t="s">
        <v>77</v>
      </c>
      <c r="E152" s="131"/>
      <c r="F152" s="196" t="s">
        <v>303</v>
      </c>
      <c r="G152" s="177" t="s">
        <v>317</v>
      </c>
      <c r="H152" s="162" t="s">
        <v>318</v>
      </c>
      <c r="I152" s="195" t="s">
        <v>319</v>
      </c>
      <c r="J152" s="165" t="s">
        <v>19</v>
      </c>
      <c r="K152" s="62" t="s">
        <v>226</v>
      </c>
      <c r="L152" s="63">
        <v>4360</v>
      </c>
      <c r="M152" s="63">
        <v>2720</v>
      </c>
      <c r="N152" s="142" t="s">
        <v>320</v>
      </c>
      <c r="O152" s="127" t="s">
        <v>72</v>
      </c>
      <c r="P152" s="100"/>
      <c r="Q152" s="63">
        <f>P152*M152</f>
        <v>0</v>
      </c>
      <c r="R152" s="64"/>
      <c r="S152" s="67">
        <v>53</v>
      </c>
      <c r="T152" s="61"/>
      <c r="U152" s="106">
        <f>IF(EXACT(O152,Y152),M152,M152*(1-'Расчет ПРЕДЗАКАЗ'!$D$10))</f>
        <v>2720</v>
      </c>
      <c r="V152" s="106">
        <f>P152*U152</f>
        <v>0</v>
      </c>
      <c r="W152" s="106">
        <f>IF(EXACT(O152,Y152),M152,M152*(1-#REF!))</f>
        <v>2720</v>
      </c>
      <c r="X152" s="106">
        <f>P152*W152</f>
        <v>0</v>
      </c>
      <c r="Y152" s="107" t="s">
        <v>72</v>
      </c>
      <c r="Z152" s="103">
        <f t="shared" ref="Z152:Z166" si="57">IF(EXACT(O152,Y152),Q152,0)</f>
        <v>0</v>
      </c>
      <c r="AA152" s="103">
        <f t="shared" ref="AA152:AA166" si="58">IF(Z152=0,Q152,0)</f>
        <v>0</v>
      </c>
      <c r="AB152" s="128">
        <f>IF(U152=0,"",L152/U152-1)</f>
        <v>0.60294117647058831</v>
      </c>
      <c r="AC152" s="128">
        <f>IF(W152=0,"",L152/W152-1)</f>
        <v>0.60294117647058831</v>
      </c>
    </row>
    <row r="153" spans="1:29" ht="50.1" customHeight="1">
      <c r="A153" s="169"/>
      <c r="B153" s="169"/>
      <c r="C153" s="172"/>
      <c r="D153" s="172"/>
      <c r="E153" s="131"/>
      <c r="F153" s="175"/>
      <c r="G153" s="178"/>
      <c r="H153" s="189"/>
      <c r="I153" s="163"/>
      <c r="J153" s="166"/>
      <c r="K153" s="62" t="s">
        <v>228</v>
      </c>
      <c r="L153" s="63">
        <v>4360</v>
      </c>
      <c r="M153" s="63">
        <v>2720</v>
      </c>
      <c r="N153" s="142" t="s">
        <v>321</v>
      </c>
      <c r="O153" s="127" t="s">
        <v>72</v>
      </c>
      <c r="P153" s="100"/>
      <c r="Q153" s="63">
        <f t="shared" ref="Q153:Q166" si="59">P153*M153</f>
        <v>0</v>
      </c>
      <c r="R153" s="64"/>
      <c r="S153" s="67">
        <v>48</v>
      </c>
      <c r="T153" s="46"/>
      <c r="U153" s="106">
        <f>IF(EXACT(O153,Y153),M153,M153*(1-'Расчет ПРЕДЗАКАЗ'!$D$10))</f>
        <v>2720</v>
      </c>
      <c r="V153" s="106">
        <f t="shared" ref="V153:V166" si="60">P153*U153</f>
        <v>0</v>
      </c>
      <c r="W153" s="106">
        <f>IF(EXACT(O153,Y153),M153,M153*(1-#REF!))</f>
        <v>2720</v>
      </c>
      <c r="X153" s="106">
        <f t="shared" ref="X153:X166" si="61">P153*W153</f>
        <v>0</v>
      </c>
      <c r="Y153" s="107" t="s">
        <v>72</v>
      </c>
      <c r="Z153" s="103">
        <f t="shared" si="57"/>
        <v>0</v>
      </c>
      <c r="AA153" s="103">
        <f t="shared" si="58"/>
        <v>0</v>
      </c>
      <c r="AB153" s="128">
        <f t="shared" ref="AB153:AB166" si="62">IF(U153=0,"",L153/U153-1)</f>
        <v>0.60294117647058831</v>
      </c>
      <c r="AC153" s="128">
        <f t="shared" ref="AC153:AC166" si="63">IF(W153=0,"",L153/W153-1)</f>
        <v>0.60294117647058831</v>
      </c>
    </row>
    <row r="154" spans="1:29" ht="50.1" customHeight="1">
      <c r="A154" s="169"/>
      <c r="B154" s="169"/>
      <c r="C154" s="172"/>
      <c r="D154" s="172"/>
      <c r="E154" s="131"/>
      <c r="F154" s="175"/>
      <c r="G154" s="178"/>
      <c r="H154" s="189"/>
      <c r="I154" s="163"/>
      <c r="J154" s="166"/>
      <c r="K154" s="62" t="s">
        <v>86</v>
      </c>
      <c r="L154" s="63">
        <v>4360</v>
      </c>
      <c r="M154" s="63">
        <v>2720</v>
      </c>
      <c r="N154" s="142" t="s">
        <v>322</v>
      </c>
      <c r="O154" s="127" t="s">
        <v>72</v>
      </c>
      <c r="P154" s="100"/>
      <c r="Q154" s="63">
        <f t="shared" si="59"/>
        <v>0</v>
      </c>
      <c r="R154" s="64"/>
      <c r="S154" s="67">
        <v>9</v>
      </c>
      <c r="T154" s="46"/>
      <c r="U154" s="106">
        <f>IF(EXACT(O154,Y154),M154,M154*(1-'Расчет ПРЕДЗАКАЗ'!$D$10))</f>
        <v>2720</v>
      </c>
      <c r="V154" s="106">
        <f t="shared" si="60"/>
        <v>0</v>
      </c>
      <c r="W154" s="106">
        <f>IF(EXACT(O154,Y154),M154,M154*(1-#REF!))</f>
        <v>2720</v>
      </c>
      <c r="X154" s="106">
        <f t="shared" si="61"/>
        <v>0</v>
      </c>
      <c r="Y154" s="107" t="s">
        <v>72</v>
      </c>
      <c r="Z154" s="103">
        <f t="shared" si="57"/>
        <v>0</v>
      </c>
      <c r="AA154" s="103">
        <f t="shared" si="58"/>
        <v>0</v>
      </c>
      <c r="AB154" s="128">
        <f t="shared" si="62"/>
        <v>0.60294117647058831</v>
      </c>
      <c r="AC154" s="128">
        <f t="shared" si="63"/>
        <v>0.60294117647058831</v>
      </c>
    </row>
    <row r="155" spans="1:29" ht="50.1" customHeight="1">
      <c r="A155" s="169"/>
      <c r="B155" s="169"/>
      <c r="C155" s="172"/>
      <c r="D155" s="172"/>
      <c r="E155" s="131"/>
      <c r="F155" s="175"/>
      <c r="G155" s="178"/>
      <c r="H155" s="189"/>
      <c r="I155" s="163"/>
      <c r="J155" s="166"/>
      <c r="K155" s="62"/>
      <c r="L155" s="63"/>
      <c r="M155" s="63"/>
      <c r="N155" s="142"/>
      <c r="O155" s="127"/>
      <c r="P155" s="100"/>
      <c r="Q155" s="63">
        <f t="shared" si="59"/>
        <v>0</v>
      </c>
      <c r="R155" s="64"/>
      <c r="S155" s="67"/>
      <c r="T155" s="46"/>
      <c r="U155" s="106">
        <f>IF(EXACT(O155,Y155),M155,M155*(1-'Расчет ПРЕДЗАКАЗ'!$D$10))</f>
        <v>0</v>
      </c>
      <c r="V155" s="106">
        <f t="shared" si="60"/>
        <v>0</v>
      </c>
      <c r="W155" s="106" t="e">
        <f>IF(EXACT(O155,Y155),M155,M155*(1-#REF!))</f>
        <v>#REF!</v>
      </c>
      <c r="X155" s="106" t="e">
        <f t="shared" si="61"/>
        <v>#REF!</v>
      </c>
      <c r="Y155" s="107" t="s">
        <v>72</v>
      </c>
      <c r="Z155" s="103">
        <f t="shared" si="57"/>
        <v>0</v>
      </c>
      <c r="AA155" s="103">
        <f t="shared" si="58"/>
        <v>0</v>
      </c>
      <c r="AB155" s="128" t="str">
        <f t="shared" si="62"/>
        <v/>
      </c>
      <c r="AC155" s="128" t="e">
        <f t="shared" si="63"/>
        <v>#REF!</v>
      </c>
    </row>
    <row r="156" spans="1:29" ht="50.1" customHeight="1">
      <c r="A156" s="169"/>
      <c r="B156" s="169"/>
      <c r="C156" s="172"/>
      <c r="D156" s="172"/>
      <c r="E156" s="131"/>
      <c r="F156" s="175"/>
      <c r="G156" s="178"/>
      <c r="H156" s="189"/>
      <c r="I156" s="163"/>
      <c r="J156" s="166"/>
      <c r="K156" s="62"/>
      <c r="L156" s="63"/>
      <c r="M156" s="63"/>
      <c r="N156" s="142"/>
      <c r="O156" s="127"/>
      <c r="P156" s="100"/>
      <c r="Q156" s="63">
        <f t="shared" si="59"/>
        <v>0</v>
      </c>
      <c r="R156" s="64"/>
      <c r="S156" s="67"/>
      <c r="T156" s="46"/>
      <c r="U156" s="106">
        <f>IF(EXACT(O156,Y156),M156,M156*(1-'Расчет ПРЕДЗАКАЗ'!$D$10))</f>
        <v>0</v>
      </c>
      <c r="V156" s="106">
        <f t="shared" si="60"/>
        <v>0</v>
      </c>
      <c r="W156" s="106" t="e">
        <f>IF(EXACT(O156,Y156),M156,M156*(1-#REF!))</f>
        <v>#REF!</v>
      </c>
      <c r="X156" s="106" t="e">
        <f t="shared" si="61"/>
        <v>#REF!</v>
      </c>
      <c r="Y156" s="107" t="s">
        <v>72</v>
      </c>
      <c r="Z156" s="103">
        <f t="shared" si="57"/>
        <v>0</v>
      </c>
      <c r="AA156" s="103">
        <f t="shared" si="58"/>
        <v>0</v>
      </c>
      <c r="AB156" s="128" t="str">
        <f t="shared" si="62"/>
        <v/>
      </c>
      <c r="AC156" s="128" t="e">
        <f t="shared" si="63"/>
        <v>#REF!</v>
      </c>
    </row>
    <row r="157" spans="1:29" ht="50.1" customHeight="1">
      <c r="A157" s="169"/>
      <c r="B157" s="169"/>
      <c r="C157" s="172"/>
      <c r="D157" s="172"/>
      <c r="E157" s="131"/>
      <c r="F157" s="175"/>
      <c r="G157" s="178"/>
      <c r="H157" s="189"/>
      <c r="I157" s="163"/>
      <c r="J157" s="166"/>
      <c r="K157" s="62"/>
      <c r="L157" s="63"/>
      <c r="M157" s="63"/>
      <c r="N157" s="142"/>
      <c r="O157" s="127"/>
      <c r="P157" s="100"/>
      <c r="Q157" s="63">
        <f t="shared" si="59"/>
        <v>0</v>
      </c>
      <c r="R157" s="64"/>
      <c r="S157" s="67"/>
      <c r="T157" s="46"/>
      <c r="U157" s="106">
        <f>IF(EXACT(O157,Y157),M157,M157*(1-'Расчет ПРЕДЗАКАЗ'!$D$10))</f>
        <v>0</v>
      </c>
      <c r="V157" s="106">
        <f t="shared" si="60"/>
        <v>0</v>
      </c>
      <c r="W157" s="106" t="e">
        <f>IF(EXACT(O157,Y157),M157,M157*(1-#REF!))</f>
        <v>#REF!</v>
      </c>
      <c r="X157" s="106" t="e">
        <f t="shared" si="61"/>
        <v>#REF!</v>
      </c>
      <c r="Y157" s="107" t="s">
        <v>72</v>
      </c>
      <c r="Z157" s="103">
        <f t="shared" si="57"/>
        <v>0</v>
      </c>
      <c r="AA157" s="103">
        <f t="shared" si="58"/>
        <v>0</v>
      </c>
      <c r="AB157" s="128" t="str">
        <f t="shared" si="62"/>
        <v/>
      </c>
      <c r="AC157" s="128" t="e">
        <f t="shared" si="63"/>
        <v>#REF!</v>
      </c>
    </row>
    <row r="158" spans="1:29" ht="50.1" customHeight="1">
      <c r="A158" s="169"/>
      <c r="B158" s="169"/>
      <c r="C158" s="172"/>
      <c r="D158" s="172"/>
      <c r="E158" s="131"/>
      <c r="F158" s="175"/>
      <c r="G158" s="178"/>
      <c r="H158" s="189"/>
      <c r="I158" s="163"/>
      <c r="J158" s="166"/>
      <c r="K158" s="62"/>
      <c r="L158" s="63"/>
      <c r="M158" s="63"/>
      <c r="N158" s="142"/>
      <c r="O158" s="127"/>
      <c r="P158" s="100"/>
      <c r="Q158" s="63">
        <f t="shared" si="59"/>
        <v>0</v>
      </c>
      <c r="R158" s="64"/>
      <c r="S158" s="67"/>
      <c r="T158" s="46"/>
      <c r="U158" s="106">
        <f>IF(EXACT(O158,Y158),M158,M158*(1-'Расчет ПРЕДЗАКАЗ'!$D$10))</f>
        <v>0</v>
      </c>
      <c r="V158" s="106">
        <f t="shared" si="60"/>
        <v>0</v>
      </c>
      <c r="W158" s="106" t="e">
        <f>IF(EXACT(O158,Y158),M158,M158*(1-#REF!))</f>
        <v>#REF!</v>
      </c>
      <c r="X158" s="106" t="e">
        <f t="shared" si="61"/>
        <v>#REF!</v>
      </c>
      <c r="Y158" s="107" t="s">
        <v>72</v>
      </c>
      <c r="Z158" s="103">
        <f t="shared" si="57"/>
        <v>0</v>
      </c>
      <c r="AA158" s="103">
        <f t="shared" si="58"/>
        <v>0</v>
      </c>
      <c r="AB158" s="128" t="str">
        <f t="shared" si="62"/>
        <v/>
      </c>
      <c r="AC158" s="128" t="e">
        <f t="shared" si="63"/>
        <v>#REF!</v>
      </c>
    </row>
    <row r="159" spans="1:29" ht="50.1" customHeight="1">
      <c r="A159" s="169"/>
      <c r="B159" s="169"/>
      <c r="C159" s="172"/>
      <c r="D159" s="172"/>
      <c r="E159" s="131"/>
      <c r="F159" s="175"/>
      <c r="G159" s="178"/>
      <c r="H159" s="189"/>
      <c r="I159" s="163"/>
      <c r="J159" s="166"/>
      <c r="K159" s="62"/>
      <c r="L159" s="63"/>
      <c r="M159" s="63"/>
      <c r="N159" s="142"/>
      <c r="O159" s="127"/>
      <c r="P159" s="100"/>
      <c r="Q159" s="63">
        <f t="shared" si="59"/>
        <v>0</v>
      </c>
      <c r="R159" s="64"/>
      <c r="S159" s="67"/>
      <c r="T159" s="46"/>
      <c r="U159" s="106">
        <f>IF(EXACT(O159,Y159),M159,M159*(1-'Расчет ПРЕДЗАКАЗ'!$D$10))</f>
        <v>0</v>
      </c>
      <c r="V159" s="106">
        <f t="shared" si="60"/>
        <v>0</v>
      </c>
      <c r="W159" s="106" t="e">
        <f>IF(EXACT(O159,Y159),M159,M159*(1-#REF!))</f>
        <v>#REF!</v>
      </c>
      <c r="X159" s="106" t="e">
        <f t="shared" si="61"/>
        <v>#REF!</v>
      </c>
      <c r="Y159" s="107" t="s">
        <v>72</v>
      </c>
      <c r="Z159" s="103">
        <f t="shared" si="57"/>
        <v>0</v>
      </c>
      <c r="AA159" s="103">
        <f t="shared" si="58"/>
        <v>0</v>
      </c>
      <c r="AB159" s="128" t="str">
        <f t="shared" si="62"/>
        <v/>
      </c>
      <c r="AC159" s="128" t="e">
        <f t="shared" si="63"/>
        <v>#REF!</v>
      </c>
    </row>
    <row r="160" spans="1:29" ht="50.1" customHeight="1">
      <c r="A160" s="169"/>
      <c r="B160" s="169"/>
      <c r="C160" s="172"/>
      <c r="D160" s="172"/>
      <c r="E160" s="131"/>
      <c r="F160" s="175"/>
      <c r="G160" s="178"/>
      <c r="H160" s="189"/>
      <c r="I160" s="163"/>
      <c r="J160" s="166"/>
      <c r="K160" s="62"/>
      <c r="L160" s="63"/>
      <c r="M160" s="63"/>
      <c r="N160" s="142"/>
      <c r="O160" s="127"/>
      <c r="P160" s="100"/>
      <c r="Q160" s="63">
        <f t="shared" si="59"/>
        <v>0</v>
      </c>
      <c r="R160" s="64"/>
      <c r="S160" s="67"/>
      <c r="T160" s="46"/>
      <c r="U160" s="106">
        <f>IF(EXACT(O160,Y160),M160,M160*(1-'Расчет ПРЕДЗАКАЗ'!$D$10))</f>
        <v>0</v>
      </c>
      <c r="V160" s="106">
        <f t="shared" si="60"/>
        <v>0</v>
      </c>
      <c r="W160" s="106" t="e">
        <f>IF(EXACT(O160,Y160),M160,M160*(1-#REF!))</f>
        <v>#REF!</v>
      </c>
      <c r="X160" s="106" t="e">
        <f t="shared" si="61"/>
        <v>#REF!</v>
      </c>
      <c r="Y160" s="107" t="s">
        <v>72</v>
      </c>
      <c r="Z160" s="103">
        <f t="shared" si="57"/>
        <v>0</v>
      </c>
      <c r="AA160" s="103">
        <f t="shared" si="58"/>
        <v>0</v>
      </c>
      <c r="AB160" s="128" t="str">
        <f t="shared" si="62"/>
        <v/>
      </c>
      <c r="AC160" s="128" t="e">
        <f t="shared" si="63"/>
        <v>#REF!</v>
      </c>
    </row>
    <row r="161" spans="1:29" ht="50.1" customHeight="1">
      <c r="A161" s="169"/>
      <c r="B161" s="169"/>
      <c r="C161" s="172"/>
      <c r="D161" s="172"/>
      <c r="E161" s="131"/>
      <c r="F161" s="175"/>
      <c r="G161" s="178"/>
      <c r="H161" s="189"/>
      <c r="I161" s="163"/>
      <c r="J161" s="166"/>
      <c r="K161" s="62"/>
      <c r="L161" s="63"/>
      <c r="M161" s="63"/>
      <c r="N161" s="65"/>
      <c r="O161" s="127"/>
      <c r="P161" s="100"/>
      <c r="Q161" s="63">
        <f t="shared" si="59"/>
        <v>0</v>
      </c>
      <c r="R161" s="65"/>
      <c r="S161" s="67"/>
      <c r="T161" s="40"/>
      <c r="U161" s="106">
        <f>IF(EXACT(O161,Y161),M161,M161*(1-'Расчет ПРЕДЗАКАЗ'!$D$10))</f>
        <v>0</v>
      </c>
      <c r="V161" s="106">
        <f t="shared" si="60"/>
        <v>0</v>
      </c>
      <c r="W161" s="106" t="e">
        <f>IF(EXACT(O161,Y161),M161,M161*(1-#REF!))</f>
        <v>#REF!</v>
      </c>
      <c r="X161" s="106" t="e">
        <f t="shared" si="61"/>
        <v>#REF!</v>
      </c>
      <c r="Y161" s="107" t="s">
        <v>72</v>
      </c>
      <c r="Z161" s="103">
        <f t="shared" si="57"/>
        <v>0</v>
      </c>
      <c r="AA161" s="103">
        <f t="shared" si="58"/>
        <v>0</v>
      </c>
      <c r="AB161" s="128" t="str">
        <f t="shared" si="62"/>
        <v/>
      </c>
      <c r="AC161" s="128" t="e">
        <f t="shared" si="63"/>
        <v>#REF!</v>
      </c>
    </row>
    <row r="162" spans="1:29" ht="50.1" customHeight="1">
      <c r="A162" s="169"/>
      <c r="B162" s="169"/>
      <c r="C162" s="172"/>
      <c r="D162" s="172"/>
      <c r="E162" s="131"/>
      <c r="F162" s="175"/>
      <c r="G162" s="178"/>
      <c r="H162" s="189"/>
      <c r="I162" s="163"/>
      <c r="J162" s="166"/>
      <c r="K162" s="62"/>
      <c r="L162" s="63"/>
      <c r="M162" s="63"/>
      <c r="N162" s="65"/>
      <c r="O162" s="127"/>
      <c r="P162" s="100"/>
      <c r="Q162" s="63">
        <f t="shared" si="59"/>
        <v>0</v>
      </c>
      <c r="R162" s="65"/>
      <c r="S162" s="67"/>
      <c r="T162" s="40"/>
      <c r="U162" s="106">
        <f>IF(EXACT(O162,Y162),M162,M162*(1-'Расчет ПРЕДЗАКАЗ'!$D$10))</f>
        <v>0</v>
      </c>
      <c r="V162" s="106">
        <f t="shared" si="60"/>
        <v>0</v>
      </c>
      <c r="W162" s="106" t="e">
        <f>IF(EXACT(O162,Y162),M162,M162*(1-#REF!))</f>
        <v>#REF!</v>
      </c>
      <c r="X162" s="106" t="e">
        <f t="shared" si="61"/>
        <v>#REF!</v>
      </c>
      <c r="Y162" s="107" t="s">
        <v>72</v>
      </c>
      <c r="Z162" s="103">
        <f t="shared" si="57"/>
        <v>0</v>
      </c>
      <c r="AA162" s="103">
        <f t="shared" si="58"/>
        <v>0</v>
      </c>
      <c r="AB162" s="128" t="str">
        <f t="shared" si="62"/>
        <v/>
      </c>
      <c r="AC162" s="128" t="e">
        <f t="shared" si="63"/>
        <v>#REF!</v>
      </c>
    </row>
    <row r="163" spans="1:29" ht="50.1" customHeight="1">
      <c r="A163" s="169"/>
      <c r="B163" s="169"/>
      <c r="C163" s="172"/>
      <c r="D163" s="172"/>
      <c r="E163" s="131"/>
      <c r="F163" s="175"/>
      <c r="G163" s="178"/>
      <c r="H163" s="189"/>
      <c r="I163" s="163"/>
      <c r="J163" s="166"/>
      <c r="K163" s="62"/>
      <c r="L163" s="63"/>
      <c r="M163" s="63"/>
      <c r="N163" s="65"/>
      <c r="O163" s="127"/>
      <c r="P163" s="100"/>
      <c r="Q163" s="63">
        <f t="shared" si="59"/>
        <v>0</v>
      </c>
      <c r="R163" s="65"/>
      <c r="S163" s="67"/>
      <c r="T163" s="40"/>
      <c r="U163" s="106">
        <f>IF(EXACT(O163,Y163),M163,M163*(1-'Расчет ПРЕДЗАКАЗ'!$D$10))</f>
        <v>0</v>
      </c>
      <c r="V163" s="106">
        <f t="shared" si="60"/>
        <v>0</v>
      </c>
      <c r="W163" s="106" t="e">
        <f>IF(EXACT(O163,Y163),M163,M163*(1-#REF!))</f>
        <v>#REF!</v>
      </c>
      <c r="X163" s="106" t="e">
        <f t="shared" si="61"/>
        <v>#REF!</v>
      </c>
      <c r="Y163" s="107" t="s">
        <v>72</v>
      </c>
      <c r="Z163" s="103">
        <f t="shared" si="57"/>
        <v>0</v>
      </c>
      <c r="AA163" s="103">
        <f t="shared" si="58"/>
        <v>0</v>
      </c>
      <c r="AB163" s="128" t="str">
        <f t="shared" si="62"/>
        <v/>
      </c>
      <c r="AC163" s="128" t="e">
        <f t="shared" si="63"/>
        <v>#REF!</v>
      </c>
    </row>
    <row r="164" spans="1:29" ht="50.1" customHeight="1">
      <c r="A164" s="169"/>
      <c r="B164" s="169"/>
      <c r="C164" s="172"/>
      <c r="D164" s="172"/>
      <c r="E164" s="131"/>
      <c r="F164" s="175"/>
      <c r="G164" s="178"/>
      <c r="H164" s="189"/>
      <c r="I164" s="163"/>
      <c r="J164" s="166"/>
      <c r="K164" s="62"/>
      <c r="L164" s="63"/>
      <c r="M164" s="63"/>
      <c r="N164" s="65"/>
      <c r="O164" s="127"/>
      <c r="P164" s="100"/>
      <c r="Q164" s="63">
        <f t="shared" si="59"/>
        <v>0</v>
      </c>
      <c r="R164" s="65"/>
      <c r="S164" s="67"/>
      <c r="T164" s="40"/>
      <c r="U164" s="106">
        <f>IF(EXACT(O164,Y164),M164,M164*(1-'Расчет ПРЕДЗАКАЗ'!$D$10))</f>
        <v>0</v>
      </c>
      <c r="V164" s="106">
        <f t="shared" si="60"/>
        <v>0</v>
      </c>
      <c r="W164" s="106" t="e">
        <f>IF(EXACT(O164,Y164),M164,M164*(1-#REF!))</f>
        <v>#REF!</v>
      </c>
      <c r="X164" s="106" t="e">
        <f t="shared" si="61"/>
        <v>#REF!</v>
      </c>
      <c r="Y164" s="107" t="s">
        <v>72</v>
      </c>
      <c r="Z164" s="103">
        <f t="shared" si="57"/>
        <v>0</v>
      </c>
      <c r="AA164" s="103">
        <f t="shared" si="58"/>
        <v>0</v>
      </c>
      <c r="AB164" s="128" t="str">
        <f t="shared" si="62"/>
        <v/>
      </c>
      <c r="AC164" s="128" t="e">
        <f t="shared" si="63"/>
        <v>#REF!</v>
      </c>
    </row>
    <row r="165" spans="1:29" ht="50.1" customHeight="1">
      <c r="A165" s="169"/>
      <c r="B165" s="169"/>
      <c r="C165" s="172"/>
      <c r="D165" s="172"/>
      <c r="E165" s="131"/>
      <c r="F165" s="175"/>
      <c r="G165" s="178"/>
      <c r="H165" s="189"/>
      <c r="I165" s="163"/>
      <c r="J165" s="166"/>
      <c r="K165" s="62"/>
      <c r="L165" s="63"/>
      <c r="M165" s="63"/>
      <c r="N165" s="65"/>
      <c r="O165" s="127"/>
      <c r="P165" s="100"/>
      <c r="Q165" s="63">
        <f t="shared" si="59"/>
        <v>0</v>
      </c>
      <c r="R165" s="65"/>
      <c r="S165" s="67"/>
      <c r="T165" s="40"/>
      <c r="U165" s="106">
        <f>IF(EXACT(O165,Y165),M165,M165*(1-'Расчет ПРЕДЗАКАЗ'!$D$10))</f>
        <v>0</v>
      </c>
      <c r="V165" s="106">
        <f t="shared" si="60"/>
        <v>0</v>
      </c>
      <c r="W165" s="106" t="e">
        <f>IF(EXACT(O165,Y165),M165,M165*(1-#REF!))</f>
        <v>#REF!</v>
      </c>
      <c r="X165" s="106" t="e">
        <f t="shared" si="61"/>
        <v>#REF!</v>
      </c>
      <c r="Y165" s="107" t="s">
        <v>72</v>
      </c>
      <c r="Z165" s="103">
        <f t="shared" si="57"/>
        <v>0</v>
      </c>
      <c r="AA165" s="103">
        <f t="shared" si="58"/>
        <v>0</v>
      </c>
      <c r="AB165" s="128" t="str">
        <f t="shared" si="62"/>
        <v/>
      </c>
      <c r="AC165" s="128" t="e">
        <f t="shared" si="63"/>
        <v>#REF!</v>
      </c>
    </row>
    <row r="166" spans="1:29" ht="50.1" customHeight="1">
      <c r="A166" s="170"/>
      <c r="B166" s="170"/>
      <c r="C166" s="173"/>
      <c r="D166" s="173"/>
      <c r="E166" s="132"/>
      <c r="F166" s="176"/>
      <c r="G166" s="179"/>
      <c r="H166" s="190"/>
      <c r="I166" s="164"/>
      <c r="J166" s="167"/>
      <c r="K166" s="62"/>
      <c r="L166" s="63"/>
      <c r="M166" s="63"/>
      <c r="N166" s="65"/>
      <c r="O166" s="127"/>
      <c r="P166" s="100"/>
      <c r="Q166" s="63">
        <f t="shared" si="59"/>
        <v>0</v>
      </c>
      <c r="R166" s="65"/>
      <c r="S166" s="64"/>
      <c r="T166" s="40"/>
      <c r="U166" s="106">
        <f>IF(EXACT(O166,Y166),M166,M166*(1-'Расчет ПРЕДЗАКАЗ'!$D$10))</f>
        <v>0</v>
      </c>
      <c r="V166" s="106">
        <f t="shared" si="60"/>
        <v>0</v>
      </c>
      <c r="W166" s="106" t="e">
        <f>IF(EXACT(O166,Y166),M166,M166*(1-#REF!))</f>
        <v>#REF!</v>
      </c>
      <c r="X166" s="106" t="e">
        <f t="shared" si="61"/>
        <v>#REF!</v>
      </c>
      <c r="Y166" s="107" t="s">
        <v>72</v>
      </c>
      <c r="Z166" s="103">
        <f t="shared" si="57"/>
        <v>0</v>
      </c>
      <c r="AA166" s="103">
        <f t="shared" si="58"/>
        <v>0</v>
      </c>
      <c r="AB166" s="128" t="str">
        <f t="shared" si="62"/>
        <v/>
      </c>
      <c r="AC166" s="128" t="e">
        <f t="shared" si="63"/>
        <v>#REF!</v>
      </c>
    </row>
    <row r="167" spans="1:29" ht="11.25" customHeight="1" thickBot="1"/>
    <row r="168" spans="1:29" ht="50.1" customHeight="1">
      <c r="A168" s="168">
        <v>25</v>
      </c>
      <c r="B168" s="168" t="s">
        <v>323</v>
      </c>
      <c r="C168" s="171" t="s">
        <v>324</v>
      </c>
      <c r="D168" s="171" t="s">
        <v>77</v>
      </c>
      <c r="E168" s="131"/>
      <c r="F168" s="196" t="s">
        <v>325</v>
      </c>
      <c r="G168" s="177" t="s">
        <v>326</v>
      </c>
      <c r="H168" s="162" t="s">
        <v>327</v>
      </c>
      <c r="I168" s="195" t="s">
        <v>328</v>
      </c>
      <c r="J168" s="165" t="s">
        <v>19</v>
      </c>
      <c r="K168" s="62" t="s">
        <v>226</v>
      </c>
      <c r="L168" s="63">
        <v>2930</v>
      </c>
      <c r="M168" s="63">
        <v>1830</v>
      </c>
      <c r="N168" s="142" t="s">
        <v>329</v>
      </c>
      <c r="O168" s="127" t="s">
        <v>72</v>
      </c>
      <c r="P168" s="100"/>
      <c r="Q168" s="63">
        <f>P168*M168</f>
        <v>0</v>
      </c>
      <c r="R168" s="64"/>
      <c r="S168" s="67">
        <v>15</v>
      </c>
      <c r="T168" s="61"/>
      <c r="U168" s="106">
        <f>IF(EXACT(O168,Y168),M168,M168*(1-'Расчет ПРЕДЗАКАЗ'!$D$10))</f>
        <v>1830</v>
      </c>
      <c r="V168" s="106">
        <f>P168*U168</f>
        <v>0</v>
      </c>
      <c r="W168" s="106">
        <f>IF(EXACT(O168,Y168),M168,M168*(1-#REF!))</f>
        <v>1830</v>
      </c>
      <c r="X168" s="106">
        <f>P168*W168</f>
        <v>0</v>
      </c>
      <c r="Y168" s="107" t="s">
        <v>72</v>
      </c>
      <c r="Z168" s="103">
        <f t="shared" ref="Z168:Z182" si="64">IF(EXACT(O168,Y168),Q168,0)</f>
        <v>0</v>
      </c>
      <c r="AA168" s="103">
        <f t="shared" ref="AA168:AA182" si="65">IF(Z168=0,Q168,0)</f>
        <v>0</v>
      </c>
      <c r="AB168" s="128">
        <f>IF(U168=0,"",L168/U168-1)</f>
        <v>0.60109289617486339</v>
      </c>
      <c r="AC168" s="128">
        <f>IF(W168=0,"",L168/W168-1)</f>
        <v>0.60109289617486339</v>
      </c>
    </row>
    <row r="169" spans="1:29" ht="50.1" customHeight="1">
      <c r="A169" s="169"/>
      <c r="B169" s="169"/>
      <c r="C169" s="172"/>
      <c r="D169" s="172"/>
      <c r="E169" s="131"/>
      <c r="F169" s="175"/>
      <c r="G169" s="178"/>
      <c r="H169" s="189"/>
      <c r="I169" s="163"/>
      <c r="J169" s="166"/>
      <c r="K169" s="62" t="s">
        <v>228</v>
      </c>
      <c r="L169" s="63">
        <v>2930</v>
      </c>
      <c r="M169" s="63">
        <v>1830</v>
      </c>
      <c r="N169" s="142" t="s">
        <v>330</v>
      </c>
      <c r="O169" s="127" t="s">
        <v>72</v>
      </c>
      <c r="P169" s="100"/>
      <c r="Q169" s="63">
        <f t="shared" ref="Q169:Q182" si="66">P169*M169</f>
        <v>0</v>
      </c>
      <c r="R169" s="64"/>
      <c r="S169" s="67">
        <v>11</v>
      </c>
      <c r="T169" s="46"/>
      <c r="U169" s="106">
        <f>IF(EXACT(O169,Y169),M169,M169*(1-'Расчет ПРЕДЗАКАЗ'!$D$10))</f>
        <v>1830</v>
      </c>
      <c r="V169" s="106">
        <f t="shared" ref="V169:V182" si="67">P169*U169</f>
        <v>0</v>
      </c>
      <c r="W169" s="106">
        <f>IF(EXACT(O169,Y169),M169,M169*(1-#REF!))</f>
        <v>1830</v>
      </c>
      <c r="X169" s="106">
        <f t="shared" ref="X169:X182" si="68">P169*W169</f>
        <v>0</v>
      </c>
      <c r="Y169" s="107" t="s">
        <v>72</v>
      </c>
      <c r="Z169" s="103">
        <f t="shared" si="64"/>
        <v>0</v>
      </c>
      <c r="AA169" s="103">
        <f t="shared" si="65"/>
        <v>0</v>
      </c>
      <c r="AB169" s="128">
        <f t="shared" ref="AB169:AB182" si="69">IF(U169=0,"",L169/U169-1)</f>
        <v>0.60109289617486339</v>
      </c>
      <c r="AC169" s="128">
        <f t="shared" ref="AC169:AC182" si="70">IF(W169=0,"",L169/W169-1)</f>
        <v>0.60109289617486339</v>
      </c>
    </row>
    <row r="170" spans="1:29" ht="50.1" customHeight="1">
      <c r="A170" s="169"/>
      <c r="B170" s="169"/>
      <c r="C170" s="172"/>
      <c r="D170" s="172"/>
      <c r="E170" s="131"/>
      <c r="F170" s="175"/>
      <c r="G170" s="178"/>
      <c r="H170" s="189"/>
      <c r="I170" s="163"/>
      <c r="J170" s="166"/>
      <c r="K170" s="62"/>
      <c r="L170" s="63"/>
      <c r="M170" s="63"/>
      <c r="N170" s="142"/>
      <c r="O170" s="127"/>
      <c r="P170" s="100"/>
      <c r="Q170" s="63">
        <f t="shared" si="66"/>
        <v>0</v>
      </c>
      <c r="R170" s="64"/>
      <c r="S170" s="67"/>
      <c r="T170" s="46"/>
      <c r="U170" s="106">
        <f>IF(EXACT(O170,Y170),M170,M170*(1-'Расчет ПРЕДЗАКАЗ'!$D$10))</f>
        <v>0</v>
      </c>
      <c r="V170" s="106">
        <f t="shared" si="67"/>
        <v>0</v>
      </c>
      <c r="W170" s="106" t="e">
        <f>IF(EXACT(O170,Y170),M170,M170*(1-#REF!))</f>
        <v>#REF!</v>
      </c>
      <c r="X170" s="106" t="e">
        <f t="shared" si="68"/>
        <v>#REF!</v>
      </c>
      <c r="Y170" s="107" t="s">
        <v>72</v>
      </c>
      <c r="Z170" s="103">
        <f t="shared" si="64"/>
        <v>0</v>
      </c>
      <c r="AA170" s="103">
        <f t="shared" si="65"/>
        <v>0</v>
      </c>
      <c r="AB170" s="128" t="str">
        <f t="shared" si="69"/>
        <v/>
      </c>
      <c r="AC170" s="128" t="e">
        <f t="shared" si="70"/>
        <v>#REF!</v>
      </c>
    </row>
    <row r="171" spans="1:29" ht="50.1" customHeight="1">
      <c r="A171" s="169"/>
      <c r="B171" s="169"/>
      <c r="C171" s="172"/>
      <c r="D171" s="172"/>
      <c r="E171" s="131"/>
      <c r="F171" s="175"/>
      <c r="G171" s="178"/>
      <c r="H171" s="189"/>
      <c r="I171" s="163"/>
      <c r="J171" s="166"/>
      <c r="K171" s="62"/>
      <c r="L171" s="63"/>
      <c r="M171" s="63"/>
      <c r="N171" s="142"/>
      <c r="O171" s="127"/>
      <c r="P171" s="100"/>
      <c r="Q171" s="63">
        <f t="shared" si="66"/>
        <v>0</v>
      </c>
      <c r="R171" s="64"/>
      <c r="S171" s="67"/>
      <c r="T171" s="46"/>
      <c r="U171" s="106">
        <f>IF(EXACT(O171,Y171),M171,M171*(1-'Расчет ПРЕДЗАКАЗ'!$D$10))</f>
        <v>0</v>
      </c>
      <c r="V171" s="106">
        <f t="shared" si="67"/>
        <v>0</v>
      </c>
      <c r="W171" s="106" t="e">
        <f>IF(EXACT(O171,Y171),M171,M171*(1-#REF!))</f>
        <v>#REF!</v>
      </c>
      <c r="X171" s="106" t="e">
        <f t="shared" si="68"/>
        <v>#REF!</v>
      </c>
      <c r="Y171" s="107" t="s">
        <v>72</v>
      </c>
      <c r="Z171" s="103">
        <f t="shared" si="64"/>
        <v>0</v>
      </c>
      <c r="AA171" s="103">
        <f t="shared" si="65"/>
        <v>0</v>
      </c>
      <c r="AB171" s="128" t="str">
        <f t="shared" si="69"/>
        <v/>
      </c>
      <c r="AC171" s="128" t="e">
        <f t="shared" si="70"/>
        <v>#REF!</v>
      </c>
    </row>
    <row r="172" spans="1:29" ht="50.1" customHeight="1">
      <c r="A172" s="169"/>
      <c r="B172" s="169"/>
      <c r="C172" s="172"/>
      <c r="D172" s="172"/>
      <c r="E172" s="131"/>
      <c r="F172" s="175"/>
      <c r="G172" s="178"/>
      <c r="H172" s="189"/>
      <c r="I172" s="163"/>
      <c r="J172" s="166"/>
      <c r="K172" s="62"/>
      <c r="L172" s="63"/>
      <c r="M172" s="63"/>
      <c r="N172" s="142"/>
      <c r="O172" s="127"/>
      <c r="P172" s="100"/>
      <c r="Q172" s="63">
        <f t="shared" si="66"/>
        <v>0</v>
      </c>
      <c r="R172" s="64"/>
      <c r="S172" s="67"/>
      <c r="T172" s="46"/>
      <c r="U172" s="106">
        <f>IF(EXACT(O172,Y172),M172,M172*(1-'Расчет ПРЕДЗАКАЗ'!$D$10))</f>
        <v>0</v>
      </c>
      <c r="V172" s="106">
        <f t="shared" si="67"/>
        <v>0</v>
      </c>
      <c r="W172" s="106" t="e">
        <f>IF(EXACT(O172,Y172),M172,M172*(1-#REF!))</f>
        <v>#REF!</v>
      </c>
      <c r="X172" s="106" t="e">
        <f t="shared" si="68"/>
        <v>#REF!</v>
      </c>
      <c r="Y172" s="107" t="s">
        <v>72</v>
      </c>
      <c r="Z172" s="103">
        <f t="shared" si="64"/>
        <v>0</v>
      </c>
      <c r="AA172" s="103">
        <f t="shared" si="65"/>
        <v>0</v>
      </c>
      <c r="AB172" s="128" t="str">
        <f t="shared" si="69"/>
        <v/>
      </c>
      <c r="AC172" s="128" t="e">
        <f t="shared" si="70"/>
        <v>#REF!</v>
      </c>
    </row>
    <row r="173" spans="1:29" ht="50.1" customHeight="1">
      <c r="A173" s="169"/>
      <c r="B173" s="169"/>
      <c r="C173" s="172"/>
      <c r="D173" s="172"/>
      <c r="E173" s="131"/>
      <c r="F173" s="175"/>
      <c r="G173" s="178"/>
      <c r="H173" s="189"/>
      <c r="I173" s="163"/>
      <c r="J173" s="166"/>
      <c r="K173" s="62"/>
      <c r="L173" s="63"/>
      <c r="M173" s="63"/>
      <c r="N173" s="142"/>
      <c r="O173" s="127"/>
      <c r="P173" s="100"/>
      <c r="Q173" s="63">
        <f t="shared" si="66"/>
        <v>0</v>
      </c>
      <c r="R173" s="64"/>
      <c r="S173" s="67"/>
      <c r="T173" s="46"/>
      <c r="U173" s="106">
        <f>IF(EXACT(O173,Y173),M173,M173*(1-'Расчет ПРЕДЗАКАЗ'!$D$10))</f>
        <v>0</v>
      </c>
      <c r="V173" s="106">
        <f t="shared" si="67"/>
        <v>0</v>
      </c>
      <c r="W173" s="106" t="e">
        <f>IF(EXACT(O173,Y173),M173,M173*(1-#REF!))</f>
        <v>#REF!</v>
      </c>
      <c r="X173" s="106" t="e">
        <f t="shared" si="68"/>
        <v>#REF!</v>
      </c>
      <c r="Y173" s="107" t="s">
        <v>72</v>
      </c>
      <c r="Z173" s="103">
        <f t="shared" si="64"/>
        <v>0</v>
      </c>
      <c r="AA173" s="103">
        <f t="shared" si="65"/>
        <v>0</v>
      </c>
      <c r="AB173" s="128" t="str">
        <f t="shared" si="69"/>
        <v/>
      </c>
      <c r="AC173" s="128" t="e">
        <f t="shared" si="70"/>
        <v>#REF!</v>
      </c>
    </row>
    <row r="174" spans="1:29" ht="50.1" customHeight="1">
      <c r="A174" s="169"/>
      <c r="B174" s="169"/>
      <c r="C174" s="172"/>
      <c r="D174" s="172"/>
      <c r="E174" s="131"/>
      <c r="F174" s="175"/>
      <c r="G174" s="178"/>
      <c r="H174" s="189"/>
      <c r="I174" s="163"/>
      <c r="J174" s="166"/>
      <c r="K174" s="62"/>
      <c r="L174" s="63"/>
      <c r="M174" s="63"/>
      <c r="N174" s="142"/>
      <c r="O174" s="127"/>
      <c r="P174" s="100"/>
      <c r="Q174" s="63">
        <f t="shared" si="66"/>
        <v>0</v>
      </c>
      <c r="R174" s="64"/>
      <c r="S174" s="67"/>
      <c r="T174" s="46"/>
      <c r="U174" s="106">
        <f>IF(EXACT(O174,Y174),M174,M174*(1-'Расчет ПРЕДЗАКАЗ'!$D$10))</f>
        <v>0</v>
      </c>
      <c r="V174" s="106">
        <f t="shared" si="67"/>
        <v>0</v>
      </c>
      <c r="W174" s="106" t="e">
        <f>IF(EXACT(O174,Y174),M174,M174*(1-#REF!))</f>
        <v>#REF!</v>
      </c>
      <c r="X174" s="106" t="e">
        <f t="shared" si="68"/>
        <v>#REF!</v>
      </c>
      <c r="Y174" s="107" t="s">
        <v>72</v>
      </c>
      <c r="Z174" s="103">
        <f t="shared" si="64"/>
        <v>0</v>
      </c>
      <c r="AA174" s="103">
        <f t="shared" si="65"/>
        <v>0</v>
      </c>
      <c r="AB174" s="128" t="str">
        <f t="shared" si="69"/>
        <v/>
      </c>
      <c r="AC174" s="128" t="e">
        <f t="shared" si="70"/>
        <v>#REF!</v>
      </c>
    </row>
    <row r="175" spans="1:29" ht="50.1" customHeight="1">
      <c r="A175" s="169"/>
      <c r="B175" s="169"/>
      <c r="C175" s="172"/>
      <c r="D175" s="172"/>
      <c r="E175" s="131"/>
      <c r="F175" s="175"/>
      <c r="G175" s="178"/>
      <c r="H175" s="189"/>
      <c r="I175" s="163"/>
      <c r="J175" s="166"/>
      <c r="K175" s="62"/>
      <c r="L175" s="63"/>
      <c r="M175" s="63"/>
      <c r="N175" s="142"/>
      <c r="O175" s="127"/>
      <c r="P175" s="100"/>
      <c r="Q175" s="63">
        <f t="shared" si="66"/>
        <v>0</v>
      </c>
      <c r="R175" s="64"/>
      <c r="S175" s="67"/>
      <c r="T175" s="46"/>
      <c r="U175" s="106">
        <f>IF(EXACT(O175,Y175),M175,M175*(1-'Расчет ПРЕДЗАКАЗ'!$D$10))</f>
        <v>0</v>
      </c>
      <c r="V175" s="106">
        <f t="shared" si="67"/>
        <v>0</v>
      </c>
      <c r="W175" s="106" t="e">
        <f>IF(EXACT(O175,Y175),M175,M175*(1-#REF!))</f>
        <v>#REF!</v>
      </c>
      <c r="X175" s="106" t="e">
        <f t="shared" si="68"/>
        <v>#REF!</v>
      </c>
      <c r="Y175" s="107" t="s">
        <v>72</v>
      </c>
      <c r="Z175" s="103">
        <f t="shared" si="64"/>
        <v>0</v>
      </c>
      <c r="AA175" s="103">
        <f t="shared" si="65"/>
        <v>0</v>
      </c>
      <c r="AB175" s="128" t="str">
        <f t="shared" si="69"/>
        <v/>
      </c>
      <c r="AC175" s="128" t="e">
        <f t="shared" si="70"/>
        <v>#REF!</v>
      </c>
    </row>
    <row r="176" spans="1:29" ht="50.1" customHeight="1">
      <c r="A176" s="169"/>
      <c r="B176" s="169"/>
      <c r="C176" s="172"/>
      <c r="D176" s="172"/>
      <c r="E176" s="131"/>
      <c r="F176" s="175"/>
      <c r="G176" s="178"/>
      <c r="H176" s="189"/>
      <c r="I176" s="163"/>
      <c r="J176" s="166"/>
      <c r="K176" s="62"/>
      <c r="L176" s="63"/>
      <c r="M176" s="63"/>
      <c r="N176" s="142"/>
      <c r="O176" s="127"/>
      <c r="P176" s="100"/>
      <c r="Q176" s="63">
        <f t="shared" si="66"/>
        <v>0</v>
      </c>
      <c r="R176" s="64"/>
      <c r="S176" s="67"/>
      <c r="T176" s="46"/>
      <c r="U176" s="106">
        <f>IF(EXACT(O176,Y176),M176,M176*(1-'Расчет ПРЕДЗАКАЗ'!$D$10))</f>
        <v>0</v>
      </c>
      <c r="V176" s="106">
        <f t="shared" si="67"/>
        <v>0</v>
      </c>
      <c r="W176" s="106" t="e">
        <f>IF(EXACT(O176,Y176),M176,M176*(1-#REF!))</f>
        <v>#REF!</v>
      </c>
      <c r="X176" s="106" t="e">
        <f t="shared" si="68"/>
        <v>#REF!</v>
      </c>
      <c r="Y176" s="107" t="s">
        <v>72</v>
      </c>
      <c r="Z176" s="103">
        <f t="shared" si="64"/>
        <v>0</v>
      </c>
      <c r="AA176" s="103">
        <f t="shared" si="65"/>
        <v>0</v>
      </c>
      <c r="AB176" s="128" t="str">
        <f t="shared" si="69"/>
        <v/>
      </c>
      <c r="AC176" s="128" t="e">
        <f t="shared" si="70"/>
        <v>#REF!</v>
      </c>
    </row>
    <row r="177" spans="1:29" ht="50.1" customHeight="1">
      <c r="A177" s="169"/>
      <c r="B177" s="169"/>
      <c r="C177" s="172"/>
      <c r="D177" s="172"/>
      <c r="E177" s="131"/>
      <c r="F177" s="175"/>
      <c r="G177" s="178"/>
      <c r="H177" s="189"/>
      <c r="I177" s="163"/>
      <c r="J177" s="166"/>
      <c r="K177" s="62"/>
      <c r="L177" s="63"/>
      <c r="M177" s="63"/>
      <c r="N177" s="65"/>
      <c r="O177" s="127"/>
      <c r="P177" s="100"/>
      <c r="Q177" s="63">
        <f t="shared" si="66"/>
        <v>0</v>
      </c>
      <c r="R177" s="65"/>
      <c r="S177" s="67"/>
      <c r="T177" s="40"/>
      <c r="U177" s="106">
        <f>IF(EXACT(O177,Y177),M177,M177*(1-'Расчет ПРЕДЗАКАЗ'!$D$10))</f>
        <v>0</v>
      </c>
      <c r="V177" s="106">
        <f t="shared" si="67"/>
        <v>0</v>
      </c>
      <c r="W177" s="106" t="e">
        <f>IF(EXACT(O177,Y177),M177,M177*(1-#REF!))</f>
        <v>#REF!</v>
      </c>
      <c r="X177" s="106" t="e">
        <f t="shared" si="68"/>
        <v>#REF!</v>
      </c>
      <c r="Y177" s="107" t="s">
        <v>72</v>
      </c>
      <c r="Z177" s="103">
        <f t="shared" si="64"/>
        <v>0</v>
      </c>
      <c r="AA177" s="103">
        <f t="shared" si="65"/>
        <v>0</v>
      </c>
      <c r="AB177" s="128" t="str">
        <f t="shared" si="69"/>
        <v/>
      </c>
      <c r="AC177" s="128" t="e">
        <f t="shared" si="70"/>
        <v>#REF!</v>
      </c>
    </row>
    <row r="178" spans="1:29" ht="50.1" customHeight="1">
      <c r="A178" s="169"/>
      <c r="B178" s="169"/>
      <c r="C178" s="172"/>
      <c r="D178" s="172"/>
      <c r="E178" s="131"/>
      <c r="F178" s="175"/>
      <c r="G178" s="178"/>
      <c r="H178" s="189"/>
      <c r="I178" s="163"/>
      <c r="J178" s="166"/>
      <c r="K178" s="62"/>
      <c r="L178" s="63"/>
      <c r="M178" s="63"/>
      <c r="N178" s="65"/>
      <c r="O178" s="127"/>
      <c r="P178" s="100"/>
      <c r="Q178" s="63">
        <f t="shared" si="66"/>
        <v>0</v>
      </c>
      <c r="R178" s="65"/>
      <c r="S178" s="67"/>
      <c r="T178" s="40"/>
      <c r="U178" s="106">
        <f>IF(EXACT(O178,Y178),M178,M178*(1-'Расчет ПРЕДЗАКАЗ'!$D$10))</f>
        <v>0</v>
      </c>
      <c r="V178" s="106">
        <f t="shared" si="67"/>
        <v>0</v>
      </c>
      <c r="W178" s="106" t="e">
        <f>IF(EXACT(O178,Y178),M178,M178*(1-#REF!))</f>
        <v>#REF!</v>
      </c>
      <c r="X178" s="106" t="e">
        <f t="shared" si="68"/>
        <v>#REF!</v>
      </c>
      <c r="Y178" s="107" t="s">
        <v>72</v>
      </c>
      <c r="Z178" s="103">
        <f t="shared" si="64"/>
        <v>0</v>
      </c>
      <c r="AA178" s="103">
        <f t="shared" si="65"/>
        <v>0</v>
      </c>
      <c r="AB178" s="128" t="str">
        <f t="shared" si="69"/>
        <v/>
      </c>
      <c r="AC178" s="128" t="e">
        <f t="shared" si="70"/>
        <v>#REF!</v>
      </c>
    </row>
    <row r="179" spans="1:29" ht="50.1" customHeight="1">
      <c r="A179" s="169"/>
      <c r="B179" s="169"/>
      <c r="C179" s="172"/>
      <c r="D179" s="172"/>
      <c r="E179" s="131"/>
      <c r="F179" s="175"/>
      <c r="G179" s="178"/>
      <c r="H179" s="189"/>
      <c r="I179" s="163"/>
      <c r="J179" s="166"/>
      <c r="K179" s="62"/>
      <c r="L179" s="63"/>
      <c r="M179" s="63"/>
      <c r="N179" s="65"/>
      <c r="O179" s="127"/>
      <c r="P179" s="100"/>
      <c r="Q179" s="63">
        <f t="shared" si="66"/>
        <v>0</v>
      </c>
      <c r="R179" s="65"/>
      <c r="S179" s="67"/>
      <c r="T179" s="40"/>
      <c r="U179" s="106">
        <f>IF(EXACT(O179,Y179),M179,M179*(1-'Расчет ПРЕДЗАКАЗ'!$D$10))</f>
        <v>0</v>
      </c>
      <c r="V179" s="106">
        <f t="shared" si="67"/>
        <v>0</v>
      </c>
      <c r="W179" s="106" t="e">
        <f>IF(EXACT(O179,Y179),M179,M179*(1-#REF!))</f>
        <v>#REF!</v>
      </c>
      <c r="X179" s="106" t="e">
        <f t="shared" si="68"/>
        <v>#REF!</v>
      </c>
      <c r="Y179" s="107" t="s">
        <v>72</v>
      </c>
      <c r="Z179" s="103">
        <f t="shared" si="64"/>
        <v>0</v>
      </c>
      <c r="AA179" s="103">
        <f t="shared" si="65"/>
        <v>0</v>
      </c>
      <c r="AB179" s="128" t="str">
        <f t="shared" si="69"/>
        <v/>
      </c>
      <c r="AC179" s="128" t="e">
        <f t="shared" si="70"/>
        <v>#REF!</v>
      </c>
    </row>
    <row r="180" spans="1:29" ht="50.1" customHeight="1">
      <c r="A180" s="169"/>
      <c r="B180" s="169"/>
      <c r="C180" s="172"/>
      <c r="D180" s="172"/>
      <c r="E180" s="131"/>
      <c r="F180" s="175"/>
      <c r="G180" s="178"/>
      <c r="H180" s="189"/>
      <c r="I180" s="163"/>
      <c r="J180" s="166"/>
      <c r="K180" s="62"/>
      <c r="L180" s="63"/>
      <c r="M180" s="63"/>
      <c r="N180" s="65"/>
      <c r="O180" s="127"/>
      <c r="P180" s="100"/>
      <c r="Q180" s="63">
        <f t="shared" si="66"/>
        <v>0</v>
      </c>
      <c r="R180" s="65"/>
      <c r="S180" s="67"/>
      <c r="T180" s="40"/>
      <c r="U180" s="106">
        <f>IF(EXACT(O180,Y180),M180,M180*(1-'Расчет ПРЕДЗАКАЗ'!$D$10))</f>
        <v>0</v>
      </c>
      <c r="V180" s="106">
        <f t="shared" si="67"/>
        <v>0</v>
      </c>
      <c r="W180" s="106" t="e">
        <f>IF(EXACT(O180,Y180),M180,M180*(1-#REF!))</f>
        <v>#REF!</v>
      </c>
      <c r="X180" s="106" t="e">
        <f t="shared" si="68"/>
        <v>#REF!</v>
      </c>
      <c r="Y180" s="107" t="s">
        <v>72</v>
      </c>
      <c r="Z180" s="103">
        <f t="shared" si="64"/>
        <v>0</v>
      </c>
      <c r="AA180" s="103">
        <f t="shared" si="65"/>
        <v>0</v>
      </c>
      <c r="AB180" s="128" t="str">
        <f t="shared" si="69"/>
        <v/>
      </c>
      <c r="AC180" s="128" t="e">
        <f t="shared" si="70"/>
        <v>#REF!</v>
      </c>
    </row>
    <row r="181" spans="1:29" ht="50.1" customHeight="1">
      <c r="A181" s="169"/>
      <c r="B181" s="169"/>
      <c r="C181" s="172"/>
      <c r="D181" s="172"/>
      <c r="E181" s="131"/>
      <c r="F181" s="175"/>
      <c r="G181" s="178"/>
      <c r="H181" s="189"/>
      <c r="I181" s="163"/>
      <c r="J181" s="166"/>
      <c r="K181" s="62"/>
      <c r="L181" s="63"/>
      <c r="M181" s="63"/>
      <c r="N181" s="65"/>
      <c r="O181" s="127"/>
      <c r="P181" s="100"/>
      <c r="Q181" s="63">
        <f t="shared" si="66"/>
        <v>0</v>
      </c>
      <c r="R181" s="65"/>
      <c r="S181" s="67"/>
      <c r="T181" s="40"/>
      <c r="U181" s="106">
        <f>IF(EXACT(O181,Y181),M181,M181*(1-'Расчет ПРЕДЗАКАЗ'!$D$10))</f>
        <v>0</v>
      </c>
      <c r="V181" s="106">
        <f t="shared" si="67"/>
        <v>0</v>
      </c>
      <c r="W181" s="106" t="e">
        <f>IF(EXACT(O181,Y181),M181,M181*(1-#REF!))</f>
        <v>#REF!</v>
      </c>
      <c r="X181" s="106" t="e">
        <f t="shared" si="68"/>
        <v>#REF!</v>
      </c>
      <c r="Y181" s="107" t="s">
        <v>72</v>
      </c>
      <c r="Z181" s="103">
        <f t="shared" si="64"/>
        <v>0</v>
      </c>
      <c r="AA181" s="103">
        <f t="shared" si="65"/>
        <v>0</v>
      </c>
      <c r="AB181" s="128" t="str">
        <f t="shared" si="69"/>
        <v/>
      </c>
      <c r="AC181" s="128" t="e">
        <f t="shared" si="70"/>
        <v>#REF!</v>
      </c>
    </row>
    <row r="182" spans="1:29" ht="50.1" customHeight="1">
      <c r="A182" s="170"/>
      <c r="B182" s="170"/>
      <c r="C182" s="173"/>
      <c r="D182" s="173"/>
      <c r="E182" s="132"/>
      <c r="F182" s="176"/>
      <c r="G182" s="179"/>
      <c r="H182" s="190"/>
      <c r="I182" s="164"/>
      <c r="J182" s="167"/>
      <c r="K182" s="62"/>
      <c r="L182" s="63"/>
      <c r="M182" s="63"/>
      <c r="N182" s="65"/>
      <c r="O182" s="127"/>
      <c r="P182" s="100"/>
      <c r="Q182" s="63">
        <f t="shared" si="66"/>
        <v>0</v>
      </c>
      <c r="R182" s="65"/>
      <c r="S182" s="64"/>
      <c r="T182" s="40"/>
      <c r="U182" s="106">
        <f>IF(EXACT(O182,Y182),M182,M182*(1-'Расчет ПРЕДЗАКАЗ'!$D$10))</f>
        <v>0</v>
      </c>
      <c r="V182" s="106">
        <f t="shared" si="67"/>
        <v>0</v>
      </c>
      <c r="W182" s="106" t="e">
        <f>IF(EXACT(O182,Y182),M182,M182*(1-#REF!))</f>
        <v>#REF!</v>
      </c>
      <c r="X182" s="106" t="e">
        <f t="shared" si="68"/>
        <v>#REF!</v>
      </c>
      <c r="Y182" s="107" t="s">
        <v>72</v>
      </c>
      <c r="Z182" s="103">
        <f t="shared" si="64"/>
        <v>0</v>
      </c>
      <c r="AA182" s="103">
        <f t="shared" si="65"/>
        <v>0</v>
      </c>
      <c r="AB182" s="128" t="str">
        <f t="shared" si="69"/>
        <v/>
      </c>
      <c r="AC182" s="128" t="e">
        <f t="shared" si="70"/>
        <v>#REF!</v>
      </c>
    </row>
    <row r="183" spans="1:29" ht="11.25" customHeight="1" thickBot="1"/>
    <row r="184" spans="1:29" ht="50.1" customHeight="1">
      <c r="A184" s="168">
        <v>26</v>
      </c>
      <c r="B184" s="168" t="s">
        <v>331</v>
      </c>
      <c r="C184" s="171" t="s">
        <v>332</v>
      </c>
      <c r="D184" s="171" t="s">
        <v>77</v>
      </c>
      <c r="E184" s="131"/>
      <c r="F184" s="196" t="s">
        <v>333</v>
      </c>
      <c r="G184" s="177" t="s">
        <v>326</v>
      </c>
      <c r="H184" s="162"/>
      <c r="I184" s="195" t="s">
        <v>334</v>
      </c>
      <c r="J184" s="165" t="s">
        <v>19</v>
      </c>
      <c r="K184" s="62" t="s">
        <v>335</v>
      </c>
      <c r="L184" s="63">
        <v>2870</v>
      </c>
      <c r="M184" s="63">
        <v>1593</v>
      </c>
      <c r="N184" s="142" t="s">
        <v>336</v>
      </c>
      <c r="O184" s="127" t="s">
        <v>72</v>
      </c>
      <c r="P184" s="100"/>
      <c r="Q184" s="63">
        <f>P184*M184</f>
        <v>0</v>
      </c>
      <c r="R184" s="64"/>
      <c r="S184" s="67">
        <v>8</v>
      </c>
      <c r="T184" s="61"/>
      <c r="U184" s="106">
        <f>IF(EXACT(O184,Y184),M184,M184*(1-'Расчет ПРЕДЗАКАЗ'!$D$10))</f>
        <v>1593</v>
      </c>
      <c r="V184" s="106">
        <f>P184*U184</f>
        <v>0</v>
      </c>
      <c r="W184" s="106">
        <f>IF(EXACT(O184,Y184),M184,M184*(1-#REF!))</f>
        <v>1593</v>
      </c>
      <c r="X184" s="106">
        <f>P184*W184</f>
        <v>0</v>
      </c>
      <c r="Y184" s="107" t="s">
        <v>72</v>
      </c>
      <c r="Z184" s="103">
        <f t="shared" ref="Z184:Z198" si="71">IF(EXACT(O184,Y184),Q184,0)</f>
        <v>0</v>
      </c>
      <c r="AA184" s="103">
        <f t="shared" ref="AA184:AA198" si="72">IF(Z184=0,Q184,0)</f>
        <v>0</v>
      </c>
      <c r="AB184" s="128">
        <f>IF(U184=0,"",L184/U184-1)</f>
        <v>0.80163214061519139</v>
      </c>
      <c r="AC184" s="128">
        <f>IF(W184=0,"",L184/W184-1)</f>
        <v>0.80163214061519139</v>
      </c>
    </row>
    <row r="185" spans="1:29" ht="50.1" customHeight="1">
      <c r="A185" s="169"/>
      <c r="B185" s="169"/>
      <c r="C185" s="172"/>
      <c r="D185" s="172"/>
      <c r="E185" s="131"/>
      <c r="F185" s="175"/>
      <c r="G185" s="178"/>
      <c r="H185" s="189"/>
      <c r="I185" s="163"/>
      <c r="J185" s="166"/>
      <c r="K185" s="62" t="s">
        <v>337</v>
      </c>
      <c r="L185" s="63">
        <v>2870</v>
      </c>
      <c r="M185" s="63">
        <v>1593</v>
      </c>
      <c r="N185" s="142" t="s">
        <v>338</v>
      </c>
      <c r="O185" s="127" t="s">
        <v>72</v>
      </c>
      <c r="P185" s="100"/>
      <c r="Q185" s="63">
        <f t="shared" ref="Q185:Q198" si="73">P185*M185</f>
        <v>0</v>
      </c>
      <c r="R185" s="64"/>
      <c r="S185" s="67">
        <v>1</v>
      </c>
      <c r="T185" s="46"/>
      <c r="U185" s="106">
        <f>IF(EXACT(O185,Y185),M185,M185*(1-'Расчет ПРЕДЗАКАЗ'!$D$10))</f>
        <v>1593</v>
      </c>
      <c r="V185" s="106">
        <f t="shared" ref="V185:V198" si="74">P185*U185</f>
        <v>0</v>
      </c>
      <c r="W185" s="106">
        <f>IF(EXACT(O185,Y185),M185,M185*(1-#REF!))</f>
        <v>1593</v>
      </c>
      <c r="X185" s="106">
        <f t="shared" ref="X185:X198" si="75">P185*W185</f>
        <v>0</v>
      </c>
      <c r="Y185" s="107" t="s">
        <v>72</v>
      </c>
      <c r="Z185" s="103">
        <f t="shared" si="71"/>
        <v>0</v>
      </c>
      <c r="AA185" s="103">
        <f t="shared" si="72"/>
        <v>0</v>
      </c>
      <c r="AB185" s="128">
        <f t="shared" ref="AB185:AB198" si="76">IF(U185=0,"",L185/U185-1)</f>
        <v>0.80163214061519139</v>
      </c>
      <c r="AC185" s="128">
        <f t="shared" ref="AC185:AC198" si="77">IF(W185=0,"",L185/W185-1)</f>
        <v>0.80163214061519139</v>
      </c>
    </row>
    <row r="186" spans="1:29" ht="50.1" customHeight="1">
      <c r="A186" s="169"/>
      <c r="B186" s="169"/>
      <c r="C186" s="172"/>
      <c r="D186" s="172"/>
      <c r="E186" s="131"/>
      <c r="F186" s="175"/>
      <c r="G186" s="178"/>
      <c r="H186" s="189"/>
      <c r="I186" s="163"/>
      <c r="J186" s="166"/>
      <c r="K186" s="62"/>
      <c r="L186" s="63"/>
      <c r="M186" s="63"/>
      <c r="N186" s="142"/>
      <c r="O186" s="127"/>
      <c r="P186" s="100"/>
      <c r="Q186" s="63">
        <f t="shared" si="73"/>
        <v>0</v>
      </c>
      <c r="R186" s="64"/>
      <c r="S186" s="67"/>
      <c r="T186" s="46"/>
      <c r="U186" s="106">
        <f>IF(EXACT(O186,Y186),M186,M186*(1-'Расчет ПРЕДЗАКАЗ'!$D$10))</f>
        <v>0</v>
      </c>
      <c r="V186" s="106">
        <f t="shared" si="74"/>
        <v>0</v>
      </c>
      <c r="W186" s="106" t="e">
        <f>IF(EXACT(O186,Y186),M186,M186*(1-#REF!))</f>
        <v>#REF!</v>
      </c>
      <c r="X186" s="106" t="e">
        <f t="shared" si="75"/>
        <v>#REF!</v>
      </c>
      <c r="Y186" s="107" t="s">
        <v>72</v>
      </c>
      <c r="Z186" s="103">
        <f t="shared" si="71"/>
        <v>0</v>
      </c>
      <c r="AA186" s="103">
        <f t="shared" si="72"/>
        <v>0</v>
      </c>
      <c r="AB186" s="128" t="str">
        <f t="shared" si="76"/>
        <v/>
      </c>
      <c r="AC186" s="128" t="e">
        <f t="shared" si="77"/>
        <v>#REF!</v>
      </c>
    </row>
    <row r="187" spans="1:29" ht="50.1" customHeight="1">
      <c r="A187" s="169"/>
      <c r="B187" s="169"/>
      <c r="C187" s="172"/>
      <c r="D187" s="172"/>
      <c r="E187" s="131"/>
      <c r="F187" s="175"/>
      <c r="G187" s="178"/>
      <c r="H187" s="189"/>
      <c r="I187" s="163"/>
      <c r="J187" s="166"/>
      <c r="K187" s="62"/>
      <c r="L187" s="63"/>
      <c r="M187" s="63"/>
      <c r="N187" s="142"/>
      <c r="O187" s="127"/>
      <c r="P187" s="100"/>
      <c r="Q187" s="63">
        <f t="shared" si="73"/>
        <v>0</v>
      </c>
      <c r="R187" s="64"/>
      <c r="S187" s="67"/>
      <c r="T187" s="46"/>
      <c r="U187" s="106">
        <f>IF(EXACT(O187,Y187),M187,M187*(1-'Расчет ПРЕДЗАКАЗ'!$D$10))</f>
        <v>0</v>
      </c>
      <c r="V187" s="106">
        <f t="shared" si="74"/>
        <v>0</v>
      </c>
      <c r="W187" s="106" t="e">
        <f>IF(EXACT(O187,Y187),M187,M187*(1-#REF!))</f>
        <v>#REF!</v>
      </c>
      <c r="X187" s="106" t="e">
        <f t="shared" si="75"/>
        <v>#REF!</v>
      </c>
      <c r="Y187" s="107" t="s">
        <v>72</v>
      </c>
      <c r="Z187" s="103">
        <f t="shared" si="71"/>
        <v>0</v>
      </c>
      <c r="AA187" s="103">
        <f t="shared" si="72"/>
        <v>0</v>
      </c>
      <c r="AB187" s="128" t="str">
        <f t="shared" si="76"/>
        <v/>
      </c>
      <c r="AC187" s="128" t="e">
        <f t="shared" si="77"/>
        <v>#REF!</v>
      </c>
    </row>
    <row r="188" spans="1:29" ht="50.1" customHeight="1">
      <c r="A188" s="169"/>
      <c r="B188" s="169"/>
      <c r="C188" s="172"/>
      <c r="D188" s="172"/>
      <c r="E188" s="131"/>
      <c r="F188" s="175"/>
      <c r="G188" s="178"/>
      <c r="H188" s="189"/>
      <c r="I188" s="163"/>
      <c r="J188" s="166"/>
      <c r="K188" s="62"/>
      <c r="L188" s="63"/>
      <c r="M188" s="63"/>
      <c r="N188" s="142"/>
      <c r="O188" s="127"/>
      <c r="P188" s="100"/>
      <c r="Q188" s="63">
        <f t="shared" si="73"/>
        <v>0</v>
      </c>
      <c r="R188" s="64"/>
      <c r="S188" s="67"/>
      <c r="T188" s="46"/>
      <c r="U188" s="106">
        <f>IF(EXACT(O188,Y188),M188,M188*(1-'Расчет ПРЕДЗАКАЗ'!$D$10))</f>
        <v>0</v>
      </c>
      <c r="V188" s="106">
        <f t="shared" si="74"/>
        <v>0</v>
      </c>
      <c r="W188" s="106" t="e">
        <f>IF(EXACT(O188,Y188),M188,M188*(1-#REF!))</f>
        <v>#REF!</v>
      </c>
      <c r="X188" s="106" t="e">
        <f t="shared" si="75"/>
        <v>#REF!</v>
      </c>
      <c r="Y188" s="107" t="s">
        <v>72</v>
      </c>
      <c r="Z188" s="103">
        <f t="shared" si="71"/>
        <v>0</v>
      </c>
      <c r="AA188" s="103">
        <f t="shared" si="72"/>
        <v>0</v>
      </c>
      <c r="AB188" s="128" t="str">
        <f t="shared" si="76"/>
        <v/>
      </c>
      <c r="AC188" s="128" t="e">
        <f t="shared" si="77"/>
        <v>#REF!</v>
      </c>
    </row>
    <row r="189" spans="1:29" ht="50.1" customHeight="1">
      <c r="A189" s="169"/>
      <c r="B189" s="169"/>
      <c r="C189" s="172"/>
      <c r="D189" s="172"/>
      <c r="E189" s="131"/>
      <c r="F189" s="175"/>
      <c r="G189" s="178"/>
      <c r="H189" s="189"/>
      <c r="I189" s="163"/>
      <c r="J189" s="166"/>
      <c r="K189" s="62"/>
      <c r="L189" s="63"/>
      <c r="M189" s="63"/>
      <c r="N189" s="142"/>
      <c r="O189" s="127"/>
      <c r="P189" s="100"/>
      <c r="Q189" s="63">
        <f t="shared" si="73"/>
        <v>0</v>
      </c>
      <c r="R189" s="64"/>
      <c r="S189" s="67"/>
      <c r="T189" s="46"/>
      <c r="U189" s="106">
        <f>IF(EXACT(O189,Y189),M189,M189*(1-'Расчет ПРЕДЗАКАЗ'!$D$10))</f>
        <v>0</v>
      </c>
      <c r="V189" s="106">
        <f t="shared" si="74"/>
        <v>0</v>
      </c>
      <c r="W189" s="106" t="e">
        <f>IF(EXACT(O189,Y189),M189,M189*(1-#REF!))</f>
        <v>#REF!</v>
      </c>
      <c r="X189" s="106" t="e">
        <f t="shared" si="75"/>
        <v>#REF!</v>
      </c>
      <c r="Y189" s="107" t="s">
        <v>72</v>
      </c>
      <c r="Z189" s="103">
        <f t="shared" si="71"/>
        <v>0</v>
      </c>
      <c r="AA189" s="103">
        <f t="shared" si="72"/>
        <v>0</v>
      </c>
      <c r="AB189" s="128" t="str">
        <f t="shared" si="76"/>
        <v/>
      </c>
      <c r="AC189" s="128" t="e">
        <f t="shared" si="77"/>
        <v>#REF!</v>
      </c>
    </row>
    <row r="190" spans="1:29" ht="50.1" customHeight="1">
      <c r="A190" s="169"/>
      <c r="B190" s="169"/>
      <c r="C190" s="172"/>
      <c r="D190" s="172"/>
      <c r="E190" s="131"/>
      <c r="F190" s="175"/>
      <c r="G190" s="178"/>
      <c r="H190" s="189"/>
      <c r="I190" s="163"/>
      <c r="J190" s="166"/>
      <c r="K190" s="62"/>
      <c r="L190" s="63"/>
      <c r="M190" s="63"/>
      <c r="N190" s="142"/>
      <c r="O190" s="127"/>
      <c r="P190" s="100"/>
      <c r="Q190" s="63">
        <f t="shared" si="73"/>
        <v>0</v>
      </c>
      <c r="R190" s="64"/>
      <c r="S190" s="67"/>
      <c r="T190" s="46"/>
      <c r="U190" s="106">
        <f>IF(EXACT(O190,Y190),M190,M190*(1-'Расчет ПРЕДЗАКАЗ'!$D$10))</f>
        <v>0</v>
      </c>
      <c r="V190" s="106">
        <f t="shared" si="74"/>
        <v>0</v>
      </c>
      <c r="W190" s="106" t="e">
        <f>IF(EXACT(O190,Y190),M190,M190*(1-#REF!))</f>
        <v>#REF!</v>
      </c>
      <c r="X190" s="106" t="e">
        <f t="shared" si="75"/>
        <v>#REF!</v>
      </c>
      <c r="Y190" s="107" t="s">
        <v>72</v>
      </c>
      <c r="Z190" s="103">
        <f t="shared" si="71"/>
        <v>0</v>
      </c>
      <c r="AA190" s="103">
        <f t="shared" si="72"/>
        <v>0</v>
      </c>
      <c r="AB190" s="128" t="str">
        <f t="shared" si="76"/>
        <v/>
      </c>
      <c r="AC190" s="128" t="e">
        <f t="shared" si="77"/>
        <v>#REF!</v>
      </c>
    </row>
    <row r="191" spans="1:29" ht="50.1" customHeight="1">
      <c r="A191" s="169"/>
      <c r="B191" s="169"/>
      <c r="C191" s="172"/>
      <c r="D191" s="172"/>
      <c r="E191" s="131"/>
      <c r="F191" s="175"/>
      <c r="G191" s="178"/>
      <c r="H191" s="189"/>
      <c r="I191" s="163"/>
      <c r="J191" s="166"/>
      <c r="K191" s="62"/>
      <c r="L191" s="63"/>
      <c r="M191" s="63"/>
      <c r="N191" s="142"/>
      <c r="O191" s="127"/>
      <c r="P191" s="100"/>
      <c r="Q191" s="63">
        <f t="shared" si="73"/>
        <v>0</v>
      </c>
      <c r="R191" s="64"/>
      <c r="S191" s="67"/>
      <c r="T191" s="46"/>
      <c r="U191" s="106">
        <f>IF(EXACT(O191,Y191),M191,M191*(1-'Расчет ПРЕДЗАКАЗ'!$D$10))</f>
        <v>0</v>
      </c>
      <c r="V191" s="106">
        <f t="shared" si="74"/>
        <v>0</v>
      </c>
      <c r="W191" s="106" t="e">
        <f>IF(EXACT(O191,Y191),M191,M191*(1-#REF!))</f>
        <v>#REF!</v>
      </c>
      <c r="X191" s="106" t="e">
        <f t="shared" si="75"/>
        <v>#REF!</v>
      </c>
      <c r="Y191" s="107" t="s">
        <v>72</v>
      </c>
      <c r="Z191" s="103">
        <f t="shared" si="71"/>
        <v>0</v>
      </c>
      <c r="AA191" s="103">
        <f t="shared" si="72"/>
        <v>0</v>
      </c>
      <c r="AB191" s="128" t="str">
        <f t="shared" si="76"/>
        <v/>
      </c>
      <c r="AC191" s="128" t="e">
        <f t="shared" si="77"/>
        <v>#REF!</v>
      </c>
    </row>
    <row r="192" spans="1:29" ht="50.1" customHeight="1">
      <c r="A192" s="169"/>
      <c r="B192" s="169"/>
      <c r="C192" s="172"/>
      <c r="D192" s="172"/>
      <c r="E192" s="131"/>
      <c r="F192" s="175"/>
      <c r="G192" s="178"/>
      <c r="H192" s="189"/>
      <c r="I192" s="163"/>
      <c r="J192" s="166"/>
      <c r="K192" s="62"/>
      <c r="L192" s="63"/>
      <c r="M192" s="63"/>
      <c r="N192" s="142"/>
      <c r="O192" s="127"/>
      <c r="P192" s="100"/>
      <c r="Q192" s="63">
        <f t="shared" si="73"/>
        <v>0</v>
      </c>
      <c r="R192" s="64"/>
      <c r="S192" s="67"/>
      <c r="T192" s="46"/>
      <c r="U192" s="106">
        <f>IF(EXACT(O192,Y192),M192,M192*(1-'Расчет ПРЕДЗАКАЗ'!$D$10))</f>
        <v>0</v>
      </c>
      <c r="V192" s="106">
        <f t="shared" si="74"/>
        <v>0</v>
      </c>
      <c r="W192" s="106" t="e">
        <f>IF(EXACT(O192,Y192),M192,M192*(1-#REF!))</f>
        <v>#REF!</v>
      </c>
      <c r="X192" s="106" t="e">
        <f t="shared" si="75"/>
        <v>#REF!</v>
      </c>
      <c r="Y192" s="107" t="s">
        <v>72</v>
      </c>
      <c r="Z192" s="103">
        <f t="shared" si="71"/>
        <v>0</v>
      </c>
      <c r="AA192" s="103">
        <f t="shared" si="72"/>
        <v>0</v>
      </c>
      <c r="AB192" s="128" t="str">
        <f t="shared" si="76"/>
        <v/>
      </c>
      <c r="AC192" s="128" t="e">
        <f t="shared" si="77"/>
        <v>#REF!</v>
      </c>
    </row>
    <row r="193" spans="1:29" ht="50.1" customHeight="1">
      <c r="A193" s="169"/>
      <c r="B193" s="169"/>
      <c r="C193" s="172"/>
      <c r="D193" s="172"/>
      <c r="E193" s="131"/>
      <c r="F193" s="175"/>
      <c r="G193" s="178"/>
      <c r="H193" s="189"/>
      <c r="I193" s="163"/>
      <c r="J193" s="166"/>
      <c r="K193" s="62"/>
      <c r="L193" s="63"/>
      <c r="M193" s="63"/>
      <c r="N193" s="65"/>
      <c r="O193" s="127"/>
      <c r="P193" s="100"/>
      <c r="Q193" s="63">
        <f t="shared" si="73"/>
        <v>0</v>
      </c>
      <c r="R193" s="65"/>
      <c r="S193" s="67"/>
      <c r="T193" s="40"/>
      <c r="U193" s="106">
        <f>IF(EXACT(O193,Y193),M193,M193*(1-'Расчет ПРЕДЗАКАЗ'!$D$10))</f>
        <v>0</v>
      </c>
      <c r="V193" s="106">
        <f t="shared" si="74"/>
        <v>0</v>
      </c>
      <c r="W193" s="106" t="e">
        <f>IF(EXACT(O193,Y193),M193,M193*(1-#REF!))</f>
        <v>#REF!</v>
      </c>
      <c r="X193" s="106" t="e">
        <f t="shared" si="75"/>
        <v>#REF!</v>
      </c>
      <c r="Y193" s="107" t="s">
        <v>72</v>
      </c>
      <c r="Z193" s="103">
        <f t="shared" si="71"/>
        <v>0</v>
      </c>
      <c r="AA193" s="103">
        <f t="shared" si="72"/>
        <v>0</v>
      </c>
      <c r="AB193" s="128" t="str">
        <f t="shared" si="76"/>
        <v/>
      </c>
      <c r="AC193" s="128" t="e">
        <f t="shared" si="77"/>
        <v>#REF!</v>
      </c>
    </row>
    <row r="194" spans="1:29" ht="50.1" customHeight="1">
      <c r="A194" s="169"/>
      <c r="B194" s="169"/>
      <c r="C194" s="172"/>
      <c r="D194" s="172"/>
      <c r="E194" s="131"/>
      <c r="F194" s="175"/>
      <c r="G194" s="178"/>
      <c r="H194" s="189"/>
      <c r="I194" s="163"/>
      <c r="J194" s="166"/>
      <c r="K194" s="62"/>
      <c r="L194" s="63"/>
      <c r="M194" s="63"/>
      <c r="N194" s="65"/>
      <c r="O194" s="127"/>
      <c r="P194" s="100"/>
      <c r="Q194" s="63">
        <f t="shared" si="73"/>
        <v>0</v>
      </c>
      <c r="R194" s="65"/>
      <c r="S194" s="67"/>
      <c r="T194" s="40"/>
      <c r="U194" s="106">
        <f>IF(EXACT(O194,Y194),M194,M194*(1-'Расчет ПРЕДЗАКАЗ'!$D$10))</f>
        <v>0</v>
      </c>
      <c r="V194" s="106">
        <f t="shared" si="74"/>
        <v>0</v>
      </c>
      <c r="W194" s="106" t="e">
        <f>IF(EXACT(O194,Y194),M194,M194*(1-#REF!))</f>
        <v>#REF!</v>
      </c>
      <c r="X194" s="106" t="e">
        <f t="shared" si="75"/>
        <v>#REF!</v>
      </c>
      <c r="Y194" s="107" t="s">
        <v>72</v>
      </c>
      <c r="Z194" s="103">
        <f t="shared" si="71"/>
        <v>0</v>
      </c>
      <c r="AA194" s="103">
        <f t="shared" si="72"/>
        <v>0</v>
      </c>
      <c r="AB194" s="128" t="str">
        <f t="shared" si="76"/>
        <v/>
      </c>
      <c r="AC194" s="128" t="e">
        <f t="shared" si="77"/>
        <v>#REF!</v>
      </c>
    </row>
    <row r="195" spans="1:29" ht="50.1" customHeight="1">
      <c r="A195" s="169"/>
      <c r="B195" s="169"/>
      <c r="C195" s="172"/>
      <c r="D195" s="172"/>
      <c r="E195" s="131"/>
      <c r="F195" s="175"/>
      <c r="G195" s="178"/>
      <c r="H195" s="189"/>
      <c r="I195" s="163"/>
      <c r="J195" s="166"/>
      <c r="K195" s="62"/>
      <c r="L195" s="63"/>
      <c r="M195" s="63"/>
      <c r="N195" s="65"/>
      <c r="O195" s="127"/>
      <c r="P195" s="100"/>
      <c r="Q195" s="63">
        <f t="shared" si="73"/>
        <v>0</v>
      </c>
      <c r="R195" s="65"/>
      <c r="S195" s="67"/>
      <c r="T195" s="40"/>
      <c r="U195" s="106">
        <f>IF(EXACT(O195,Y195),M195,M195*(1-'Расчет ПРЕДЗАКАЗ'!$D$10))</f>
        <v>0</v>
      </c>
      <c r="V195" s="106">
        <f t="shared" si="74"/>
        <v>0</v>
      </c>
      <c r="W195" s="106" t="e">
        <f>IF(EXACT(O195,Y195),M195,M195*(1-#REF!))</f>
        <v>#REF!</v>
      </c>
      <c r="X195" s="106" t="e">
        <f t="shared" si="75"/>
        <v>#REF!</v>
      </c>
      <c r="Y195" s="107" t="s">
        <v>72</v>
      </c>
      <c r="Z195" s="103">
        <f t="shared" si="71"/>
        <v>0</v>
      </c>
      <c r="AA195" s="103">
        <f t="shared" si="72"/>
        <v>0</v>
      </c>
      <c r="AB195" s="128" t="str">
        <f t="shared" si="76"/>
        <v/>
      </c>
      <c r="AC195" s="128" t="e">
        <f t="shared" si="77"/>
        <v>#REF!</v>
      </c>
    </row>
    <row r="196" spans="1:29" ht="50.1" customHeight="1">
      <c r="A196" s="169"/>
      <c r="B196" s="169"/>
      <c r="C196" s="172"/>
      <c r="D196" s="172"/>
      <c r="E196" s="131"/>
      <c r="F196" s="175"/>
      <c r="G196" s="178"/>
      <c r="H196" s="189"/>
      <c r="I196" s="163"/>
      <c r="J196" s="166"/>
      <c r="K196" s="62"/>
      <c r="L196" s="63"/>
      <c r="M196" s="63"/>
      <c r="N196" s="65"/>
      <c r="O196" s="127"/>
      <c r="P196" s="100"/>
      <c r="Q196" s="63">
        <f t="shared" si="73"/>
        <v>0</v>
      </c>
      <c r="R196" s="65"/>
      <c r="S196" s="67"/>
      <c r="T196" s="40"/>
      <c r="U196" s="106">
        <f>IF(EXACT(O196,Y196),M196,M196*(1-'Расчет ПРЕДЗАКАЗ'!$D$10))</f>
        <v>0</v>
      </c>
      <c r="V196" s="106">
        <f t="shared" si="74"/>
        <v>0</v>
      </c>
      <c r="W196" s="106" t="e">
        <f>IF(EXACT(O196,Y196),M196,M196*(1-#REF!))</f>
        <v>#REF!</v>
      </c>
      <c r="X196" s="106" t="e">
        <f t="shared" si="75"/>
        <v>#REF!</v>
      </c>
      <c r="Y196" s="107" t="s">
        <v>72</v>
      </c>
      <c r="Z196" s="103">
        <f t="shared" si="71"/>
        <v>0</v>
      </c>
      <c r="AA196" s="103">
        <f t="shared" si="72"/>
        <v>0</v>
      </c>
      <c r="AB196" s="128" t="str">
        <f t="shared" si="76"/>
        <v/>
      </c>
      <c r="AC196" s="128" t="e">
        <f t="shared" si="77"/>
        <v>#REF!</v>
      </c>
    </row>
    <row r="197" spans="1:29" ht="50.1" customHeight="1">
      <c r="A197" s="169"/>
      <c r="B197" s="169"/>
      <c r="C197" s="172"/>
      <c r="D197" s="172"/>
      <c r="E197" s="131"/>
      <c r="F197" s="175"/>
      <c r="G197" s="178"/>
      <c r="H197" s="189"/>
      <c r="I197" s="163"/>
      <c r="J197" s="166"/>
      <c r="K197" s="62"/>
      <c r="L197" s="63"/>
      <c r="M197" s="63"/>
      <c r="N197" s="65"/>
      <c r="O197" s="127"/>
      <c r="P197" s="100"/>
      <c r="Q197" s="63">
        <f t="shared" si="73"/>
        <v>0</v>
      </c>
      <c r="R197" s="65"/>
      <c r="S197" s="67"/>
      <c r="T197" s="40"/>
      <c r="U197" s="106">
        <f>IF(EXACT(O197,Y197),M197,M197*(1-'Расчет ПРЕДЗАКАЗ'!$D$10))</f>
        <v>0</v>
      </c>
      <c r="V197" s="106">
        <f t="shared" si="74"/>
        <v>0</v>
      </c>
      <c r="W197" s="106" t="e">
        <f>IF(EXACT(O197,Y197),M197,M197*(1-#REF!))</f>
        <v>#REF!</v>
      </c>
      <c r="X197" s="106" t="e">
        <f t="shared" si="75"/>
        <v>#REF!</v>
      </c>
      <c r="Y197" s="107" t="s">
        <v>72</v>
      </c>
      <c r="Z197" s="103">
        <f t="shared" si="71"/>
        <v>0</v>
      </c>
      <c r="AA197" s="103">
        <f t="shared" si="72"/>
        <v>0</v>
      </c>
      <c r="AB197" s="128" t="str">
        <f t="shared" si="76"/>
        <v/>
      </c>
      <c r="AC197" s="128" t="e">
        <f t="shared" si="77"/>
        <v>#REF!</v>
      </c>
    </row>
    <row r="198" spans="1:29" ht="50.1" customHeight="1">
      <c r="A198" s="170"/>
      <c r="B198" s="170"/>
      <c r="C198" s="173"/>
      <c r="D198" s="173"/>
      <c r="E198" s="132"/>
      <c r="F198" s="176"/>
      <c r="G198" s="179"/>
      <c r="H198" s="190"/>
      <c r="I198" s="164"/>
      <c r="J198" s="167"/>
      <c r="K198" s="62"/>
      <c r="L198" s="63"/>
      <c r="M198" s="63"/>
      <c r="N198" s="65"/>
      <c r="O198" s="127"/>
      <c r="P198" s="100"/>
      <c r="Q198" s="63">
        <f t="shared" si="73"/>
        <v>0</v>
      </c>
      <c r="R198" s="65"/>
      <c r="S198" s="64"/>
      <c r="T198" s="40"/>
      <c r="U198" s="106">
        <f>IF(EXACT(O198,Y198),M198,M198*(1-'Расчет ПРЕДЗАКАЗ'!$D$10))</f>
        <v>0</v>
      </c>
      <c r="V198" s="106">
        <f t="shared" si="74"/>
        <v>0</v>
      </c>
      <c r="W198" s="106" t="e">
        <f>IF(EXACT(O198,Y198),M198,M198*(1-#REF!))</f>
        <v>#REF!</v>
      </c>
      <c r="X198" s="106" t="e">
        <f t="shared" si="75"/>
        <v>#REF!</v>
      </c>
      <c r="Y198" s="107" t="s">
        <v>72</v>
      </c>
      <c r="Z198" s="103">
        <f t="shared" si="71"/>
        <v>0</v>
      </c>
      <c r="AA198" s="103">
        <f t="shared" si="72"/>
        <v>0</v>
      </c>
      <c r="AB198" s="128" t="str">
        <f t="shared" si="76"/>
        <v/>
      </c>
      <c r="AC198" s="128" t="e">
        <f t="shared" si="77"/>
        <v>#REF!</v>
      </c>
    </row>
    <row r="199" spans="1:29" ht="11.25" customHeight="1" thickBot="1"/>
    <row r="200" spans="1:29" ht="50.1" customHeight="1">
      <c r="A200" s="168">
        <v>27</v>
      </c>
      <c r="B200" s="168" t="s">
        <v>339</v>
      </c>
      <c r="C200" s="171" t="s">
        <v>340</v>
      </c>
      <c r="D200" s="171" t="s">
        <v>77</v>
      </c>
      <c r="E200" s="131"/>
      <c r="F200" s="196" t="s">
        <v>341</v>
      </c>
      <c r="G200" s="177" t="s">
        <v>277</v>
      </c>
      <c r="H200" s="162" t="s">
        <v>342</v>
      </c>
      <c r="I200" s="195" t="s">
        <v>343</v>
      </c>
      <c r="J200" s="165" t="s">
        <v>19</v>
      </c>
      <c r="K200" s="62" t="s">
        <v>82</v>
      </c>
      <c r="L200" s="63">
        <v>6310</v>
      </c>
      <c r="M200" s="63">
        <v>3942</v>
      </c>
      <c r="N200" s="142" t="s">
        <v>344</v>
      </c>
      <c r="O200" s="127" t="s">
        <v>72</v>
      </c>
      <c r="P200" s="100"/>
      <c r="Q200" s="63">
        <f>P200*M200</f>
        <v>0</v>
      </c>
      <c r="R200" s="64"/>
      <c r="S200" s="67">
        <v>63</v>
      </c>
      <c r="T200" s="61"/>
      <c r="U200" s="106">
        <f>IF(EXACT(O200,Y200),M200,M200*(1-'Расчет ПРЕДЗАКАЗ'!$D$10))</f>
        <v>3942</v>
      </c>
      <c r="V200" s="106">
        <f>P200*U200</f>
        <v>0</v>
      </c>
      <c r="W200" s="106">
        <f>IF(EXACT(O200,Y200),M200,M200*(1-#REF!))</f>
        <v>3942</v>
      </c>
      <c r="X200" s="106">
        <f>P200*W200</f>
        <v>0</v>
      </c>
      <c r="Y200" s="107" t="s">
        <v>72</v>
      </c>
      <c r="Z200" s="103">
        <f t="shared" ref="Z200:Z214" si="78">IF(EXACT(O200,Y200),Q200,0)</f>
        <v>0</v>
      </c>
      <c r="AA200" s="103">
        <f t="shared" ref="AA200:AA214" si="79">IF(Z200=0,Q200,0)</f>
        <v>0</v>
      </c>
      <c r="AB200" s="128">
        <f>IF(U200=0,"",L200/U200-1)</f>
        <v>0.60071029934043629</v>
      </c>
      <c r="AC200" s="128">
        <f>IF(W200=0,"",L200/W200-1)</f>
        <v>0.60071029934043629</v>
      </c>
    </row>
    <row r="201" spans="1:29" ht="50.1" customHeight="1">
      <c r="A201" s="169"/>
      <c r="B201" s="169"/>
      <c r="C201" s="172"/>
      <c r="D201" s="172"/>
      <c r="E201" s="131"/>
      <c r="F201" s="175"/>
      <c r="G201" s="178"/>
      <c r="H201" s="189"/>
      <c r="I201" s="163"/>
      <c r="J201" s="166"/>
      <c r="K201" s="62" t="s">
        <v>104</v>
      </c>
      <c r="L201" s="63">
        <v>6310</v>
      </c>
      <c r="M201" s="63">
        <v>3942</v>
      </c>
      <c r="N201" s="142" t="s">
        <v>345</v>
      </c>
      <c r="O201" s="127" t="s">
        <v>72</v>
      </c>
      <c r="P201" s="100"/>
      <c r="Q201" s="63">
        <f t="shared" ref="Q201:Q214" si="80">P201*M201</f>
        <v>0</v>
      </c>
      <c r="R201" s="64"/>
      <c r="S201" s="67">
        <v>151</v>
      </c>
      <c r="T201" s="46"/>
      <c r="U201" s="106">
        <f>IF(EXACT(O201,Y201),M201,M201*(1-'Расчет ПРЕДЗАКАЗ'!$D$10))</f>
        <v>3942</v>
      </c>
      <c r="V201" s="106">
        <f t="shared" ref="V201:V214" si="81">P201*U201</f>
        <v>0</v>
      </c>
      <c r="W201" s="106">
        <f>IF(EXACT(O201,Y201),M201,M201*(1-#REF!))</f>
        <v>3942</v>
      </c>
      <c r="X201" s="106">
        <f t="shared" ref="X201:X214" si="82">P201*W201</f>
        <v>0</v>
      </c>
      <c r="Y201" s="107" t="s">
        <v>72</v>
      </c>
      <c r="Z201" s="103">
        <f t="shared" si="78"/>
        <v>0</v>
      </c>
      <c r="AA201" s="103">
        <f t="shared" si="79"/>
        <v>0</v>
      </c>
      <c r="AB201" s="128">
        <f t="shared" ref="AB201:AB214" si="83">IF(U201=0,"",L201/U201-1)</f>
        <v>0.60071029934043629</v>
      </c>
      <c r="AC201" s="128">
        <f t="shared" ref="AC201:AC214" si="84">IF(W201=0,"",L201/W201-1)</f>
        <v>0.60071029934043629</v>
      </c>
    </row>
    <row r="202" spans="1:29" ht="50.1" customHeight="1">
      <c r="A202" s="169"/>
      <c r="B202" s="169"/>
      <c r="C202" s="172"/>
      <c r="D202" s="172"/>
      <c r="E202" s="131"/>
      <c r="F202" s="175"/>
      <c r="G202" s="178"/>
      <c r="H202" s="189"/>
      <c r="I202" s="163"/>
      <c r="J202" s="166"/>
      <c r="K202" s="62" t="s">
        <v>134</v>
      </c>
      <c r="L202" s="63">
        <v>6310</v>
      </c>
      <c r="M202" s="63">
        <v>3942</v>
      </c>
      <c r="N202" s="142" t="s">
        <v>346</v>
      </c>
      <c r="O202" s="127" t="s">
        <v>72</v>
      </c>
      <c r="P202" s="100"/>
      <c r="Q202" s="63">
        <f t="shared" si="80"/>
        <v>0</v>
      </c>
      <c r="R202" s="64"/>
      <c r="S202" s="67">
        <v>60</v>
      </c>
      <c r="T202" s="46"/>
      <c r="U202" s="106">
        <f>IF(EXACT(O202,Y202),M202,M202*(1-'Расчет ПРЕДЗАКАЗ'!$D$10))</f>
        <v>3942</v>
      </c>
      <c r="V202" s="106">
        <f t="shared" si="81"/>
        <v>0</v>
      </c>
      <c r="W202" s="106">
        <f>IF(EXACT(O202,Y202),M202,M202*(1-#REF!))</f>
        <v>3942</v>
      </c>
      <c r="X202" s="106">
        <f t="shared" si="82"/>
        <v>0</v>
      </c>
      <c r="Y202" s="107" t="s">
        <v>72</v>
      </c>
      <c r="Z202" s="103">
        <f t="shared" si="78"/>
        <v>0</v>
      </c>
      <c r="AA202" s="103">
        <f t="shared" si="79"/>
        <v>0</v>
      </c>
      <c r="AB202" s="128">
        <f t="shared" si="83"/>
        <v>0.60071029934043629</v>
      </c>
      <c r="AC202" s="128">
        <f t="shared" si="84"/>
        <v>0.60071029934043629</v>
      </c>
    </row>
    <row r="203" spans="1:29" ht="50.1" customHeight="1">
      <c r="A203" s="169"/>
      <c r="B203" s="169"/>
      <c r="C203" s="172"/>
      <c r="D203" s="172"/>
      <c r="E203" s="131"/>
      <c r="F203" s="175"/>
      <c r="G203" s="178"/>
      <c r="H203" s="189"/>
      <c r="I203" s="163"/>
      <c r="J203" s="166"/>
      <c r="K203" s="62" t="s">
        <v>84</v>
      </c>
      <c r="L203" s="63">
        <v>6310</v>
      </c>
      <c r="M203" s="63">
        <v>3942</v>
      </c>
      <c r="N203" s="142" t="s">
        <v>347</v>
      </c>
      <c r="O203" s="127" t="s">
        <v>72</v>
      </c>
      <c r="P203" s="100"/>
      <c r="Q203" s="63">
        <f t="shared" si="80"/>
        <v>0</v>
      </c>
      <c r="R203" s="64"/>
      <c r="S203" s="67">
        <v>101</v>
      </c>
      <c r="T203" s="46"/>
      <c r="U203" s="106">
        <f>IF(EXACT(O203,Y203),M203,M203*(1-'Расчет ПРЕДЗАКАЗ'!$D$10))</f>
        <v>3942</v>
      </c>
      <c r="V203" s="106">
        <f t="shared" si="81"/>
        <v>0</v>
      </c>
      <c r="W203" s="106">
        <f>IF(EXACT(O203,Y203),M203,M203*(1-#REF!))</f>
        <v>3942</v>
      </c>
      <c r="X203" s="106">
        <f t="shared" si="82"/>
        <v>0</v>
      </c>
      <c r="Y203" s="107" t="s">
        <v>72</v>
      </c>
      <c r="Z203" s="103">
        <f t="shared" si="78"/>
        <v>0</v>
      </c>
      <c r="AA203" s="103">
        <f t="shared" si="79"/>
        <v>0</v>
      </c>
      <c r="AB203" s="128">
        <f t="shared" si="83"/>
        <v>0.60071029934043629</v>
      </c>
      <c r="AC203" s="128">
        <f t="shared" si="84"/>
        <v>0.60071029934043629</v>
      </c>
    </row>
    <row r="204" spans="1:29" ht="50.1" customHeight="1">
      <c r="A204" s="169"/>
      <c r="B204" s="169"/>
      <c r="C204" s="172"/>
      <c r="D204" s="172"/>
      <c r="E204" s="131"/>
      <c r="F204" s="175"/>
      <c r="G204" s="178"/>
      <c r="H204" s="189"/>
      <c r="I204" s="163"/>
      <c r="J204" s="166"/>
      <c r="K204" s="62" t="s">
        <v>137</v>
      </c>
      <c r="L204" s="63">
        <v>6310</v>
      </c>
      <c r="M204" s="63">
        <v>3942</v>
      </c>
      <c r="N204" s="142" t="s">
        <v>348</v>
      </c>
      <c r="O204" s="127" t="s">
        <v>72</v>
      </c>
      <c r="P204" s="100"/>
      <c r="Q204" s="63">
        <f t="shared" si="80"/>
        <v>0</v>
      </c>
      <c r="R204" s="64"/>
      <c r="S204" s="67">
        <v>99</v>
      </c>
      <c r="T204" s="46"/>
      <c r="U204" s="106">
        <f>IF(EXACT(O204,Y204),M204,M204*(1-'Расчет ПРЕДЗАКАЗ'!$D$10))</f>
        <v>3942</v>
      </c>
      <c r="V204" s="106">
        <f t="shared" si="81"/>
        <v>0</v>
      </c>
      <c r="W204" s="106">
        <f>IF(EXACT(O204,Y204),M204,M204*(1-#REF!))</f>
        <v>3942</v>
      </c>
      <c r="X204" s="106">
        <f t="shared" si="82"/>
        <v>0</v>
      </c>
      <c r="Y204" s="107" t="s">
        <v>72</v>
      </c>
      <c r="Z204" s="103">
        <f t="shared" si="78"/>
        <v>0</v>
      </c>
      <c r="AA204" s="103">
        <f t="shared" si="79"/>
        <v>0</v>
      </c>
      <c r="AB204" s="128">
        <f t="shared" si="83"/>
        <v>0.60071029934043629</v>
      </c>
      <c r="AC204" s="128">
        <f t="shared" si="84"/>
        <v>0.60071029934043629</v>
      </c>
    </row>
    <row r="205" spans="1:29" ht="50.1" customHeight="1">
      <c r="A205" s="169"/>
      <c r="B205" s="169"/>
      <c r="C205" s="172"/>
      <c r="D205" s="172"/>
      <c r="E205" s="131"/>
      <c r="F205" s="175"/>
      <c r="G205" s="178"/>
      <c r="H205" s="189"/>
      <c r="I205" s="163"/>
      <c r="J205" s="166"/>
      <c r="K205" s="62" t="s">
        <v>86</v>
      </c>
      <c r="L205" s="63">
        <v>6310</v>
      </c>
      <c r="M205" s="63">
        <v>3942</v>
      </c>
      <c r="N205" s="142" t="s">
        <v>349</v>
      </c>
      <c r="O205" s="127" t="s">
        <v>72</v>
      </c>
      <c r="P205" s="100"/>
      <c r="Q205" s="63">
        <f t="shared" si="80"/>
        <v>0</v>
      </c>
      <c r="R205" s="64"/>
      <c r="S205" s="67">
        <v>41</v>
      </c>
      <c r="T205" s="46"/>
      <c r="U205" s="106">
        <f>IF(EXACT(O205,Y205),M205,M205*(1-'Расчет ПРЕДЗАКАЗ'!$D$10))</f>
        <v>3942</v>
      </c>
      <c r="V205" s="106">
        <f t="shared" si="81"/>
        <v>0</v>
      </c>
      <c r="W205" s="106">
        <f>IF(EXACT(O205,Y205),M205,M205*(1-#REF!))</f>
        <v>3942</v>
      </c>
      <c r="X205" s="106">
        <f t="shared" si="82"/>
        <v>0</v>
      </c>
      <c r="Y205" s="107" t="s">
        <v>72</v>
      </c>
      <c r="Z205" s="103">
        <f t="shared" si="78"/>
        <v>0</v>
      </c>
      <c r="AA205" s="103">
        <f t="shared" si="79"/>
        <v>0</v>
      </c>
      <c r="AB205" s="128">
        <f t="shared" si="83"/>
        <v>0.60071029934043629</v>
      </c>
      <c r="AC205" s="128">
        <f t="shared" si="84"/>
        <v>0.60071029934043629</v>
      </c>
    </row>
    <row r="206" spans="1:29" ht="50.1" customHeight="1">
      <c r="A206" s="169"/>
      <c r="B206" s="169"/>
      <c r="C206" s="172"/>
      <c r="D206" s="172"/>
      <c r="E206" s="131"/>
      <c r="F206" s="175"/>
      <c r="G206" s="178"/>
      <c r="H206" s="189"/>
      <c r="I206" s="163"/>
      <c r="J206" s="166"/>
      <c r="K206" s="62" t="s">
        <v>88</v>
      </c>
      <c r="L206" s="63">
        <v>6310</v>
      </c>
      <c r="M206" s="63">
        <v>3942</v>
      </c>
      <c r="N206" s="142" t="s">
        <v>350</v>
      </c>
      <c r="O206" s="127" t="s">
        <v>72</v>
      </c>
      <c r="P206" s="100"/>
      <c r="Q206" s="63">
        <f t="shared" si="80"/>
        <v>0</v>
      </c>
      <c r="R206" s="64"/>
      <c r="S206" s="67">
        <v>19</v>
      </c>
      <c r="T206" s="46"/>
      <c r="U206" s="106">
        <f>IF(EXACT(O206,Y206),M206,M206*(1-'Расчет ПРЕДЗАКАЗ'!$D$10))</f>
        <v>3942</v>
      </c>
      <c r="V206" s="106">
        <f t="shared" si="81"/>
        <v>0</v>
      </c>
      <c r="W206" s="106">
        <f>IF(EXACT(O206,Y206),M206,M206*(1-#REF!))</f>
        <v>3942</v>
      </c>
      <c r="X206" s="106">
        <f t="shared" si="82"/>
        <v>0</v>
      </c>
      <c r="Y206" s="107" t="s">
        <v>72</v>
      </c>
      <c r="Z206" s="103">
        <f t="shared" si="78"/>
        <v>0</v>
      </c>
      <c r="AA206" s="103">
        <f t="shared" si="79"/>
        <v>0</v>
      </c>
      <c r="AB206" s="128">
        <f t="shared" si="83"/>
        <v>0.60071029934043629</v>
      </c>
      <c r="AC206" s="128">
        <f t="shared" si="84"/>
        <v>0.60071029934043629</v>
      </c>
    </row>
    <row r="207" spans="1:29" ht="50.1" customHeight="1">
      <c r="A207" s="169"/>
      <c r="B207" s="169"/>
      <c r="C207" s="172"/>
      <c r="D207" s="172"/>
      <c r="E207" s="131"/>
      <c r="F207" s="175"/>
      <c r="G207" s="178"/>
      <c r="H207" s="189"/>
      <c r="I207" s="163"/>
      <c r="J207" s="166"/>
      <c r="K207" s="62" t="s">
        <v>109</v>
      </c>
      <c r="L207" s="63">
        <v>6310</v>
      </c>
      <c r="M207" s="63">
        <v>3942</v>
      </c>
      <c r="N207" s="142" t="s">
        <v>351</v>
      </c>
      <c r="O207" s="127" t="s">
        <v>72</v>
      </c>
      <c r="P207" s="100"/>
      <c r="Q207" s="63">
        <f t="shared" si="80"/>
        <v>0</v>
      </c>
      <c r="R207" s="64"/>
      <c r="S207" s="67">
        <v>35</v>
      </c>
      <c r="T207" s="46"/>
      <c r="U207" s="106">
        <f>IF(EXACT(O207,Y207),M207,M207*(1-'Расчет ПРЕДЗАКАЗ'!$D$10))</f>
        <v>3942</v>
      </c>
      <c r="V207" s="106">
        <f t="shared" si="81"/>
        <v>0</v>
      </c>
      <c r="W207" s="106">
        <f>IF(EXACT(O207,Y207),M207,M207*(1-#REF!))</f>
        <v>3942</v>
      </c>
      <c r="X207" s="106">
        <f t="shared" si="82"/>
        <v>0</v>
      </c>
      <c r="Y207" s="107" t="s">
        <v>72</v>
      </c>
      <c r="Z207" s="103">
        <f t="shared" si="78"/>
        <v>0</v>
      </c>
      <c r="AA207" s="103">
        <f t="shared" si="79"/>
        <v>0</v>
      </c>
      <c r="AB207" s="128">
        <f t="shared" si="83"/>
        <v>0.60071029934043629</v>
      </c>
      <c r="AC207" s="128">
        <f t="shared" si="84"/>
        <v>0.60071029934043629</v>
      </c>
    </row>
    <row r="208" spans="1:29" ht="50.1" customHeight="1">
      <c r="A208" s="169"/>
      <c r="B208" s="169"/>
      <c r="C208" s="172"/>
      <c r="D208" s="172"/>
      <c r="E208" s="131"/>
      <c r="F208" s="175"/>
      <c r="G208" s="178"/>
      <c r="H208" s="189"/>
      <c r="I208" s="163"/>
      <c r="J208" s="166"/>
      <c r="K208" s="62" t="s">
        <v>142</v>
      </c>
      <c r="L208" s="63">
        <v>6310</v>
      </c>
      <c r="M208" s="63">
        <v>3942</v>
      </c>
      <c r="N208" s="142" t="s">
        <v>352</v>
      </c>
      <c r="O208" s="127" t="s">
        <v>72</v>
      </c>
      <c r="P208" s="100"/>
      <c r="Q208" s="63">
        <f t="shared" si="80"/>
        <v>0</v>
      </c>
      <c r="R208" s="64"/>
      <c r="S208" s="67">
        <v>7</v>
      </c>
      <c r="T208" s="46"/>
      <c r="U208" s="106">
        <f>IF(EXACT(O208,Y208),M208,M208*(1-'Расчет ПРЕДЗАКАЗ'!$D$10))</f>
        <v>3942</v>
      </c>
      <c r="V208" s="106">
        <f t="shared" si="81"/>
        <v>0</v>
      </c>
      <c r="W208" s="106">
        <f>IF(EXACT(O208,Y208),M208,M208*(1-#REF!))</f>
        <v>3942</v>
      </c>
      <c r="X208" s="106">
        <f t="shared" si="82"/>
        <v>0</v>
      </c>
      <c r="Y208" s="107" t="s">
        <v>72</v>
      </c>
      <c r="Z208" s="103">
        <f t="shared" si="78"/>
        <v>0</v>
      </c>
      <c r="AA208" s="103">
        <f t="shared" si="79"/>
        <v>0</v>
      </c>
      <c r="AB208" s="128">
        <f t="shared" si="83"/>
        <v>0.60071029934043629</v>
      </c>
      <c r="AC208" s="128">
        <f t="shared" si="84"/>
        <v>0.60071029934043629</v>
      </c>
    </row>
    <row r="209" spans="1:29" ht="50.1" customHeight="1">
      <c r="A209" s="169"/>
      <c r="B209" s="169"/>
      <c r="C209" s="172"/>
      <c r="D209" s="172"/>
      <c r="E209" s="131"/>
      <c r="F209" s="175"/>
      <c r="G209" s="178"/>
      <c r="H209" s="189"/>
      <c r="I209" s="163"/>
      <c r="J209" s="166"/>
      <c r="K209" s="62"/>
      <c r="L209" s="63"/>
      <c r="M209" s="63"/>
      <c r="N209" s="65"/>
      <c r="O209" s="127"/>
      <c r="P209" s="100"/>
      <c r="Q209" s="63">
        <f t="shared" si="80"/>
        <v>0</v>
      </c>
      <c r="R209" s="65"/>
      <c r="S209" s="67"/>
      <c r="T209" s="40"/>
      <c r="U209" s="106">
        <f>IF(EXACT(O209,Y209),M209,M209*(1-'Расчет ПРЕДЗАКАЗ'!$D$10))</f>
        <v>0</v>
      </c>
      <c r="V209" s="106">
        <f t="shared" si="81"/>
        <v>0</v>
      </c>
      <c r="W209" s="106" t="e">
        <f>IF(EXACT(O209,Y209),M209,M209*(1-#REF!))</f>
        <v>#REF!</v>
      </c>
      <c r="X209" s="106" t="e">
        <f t="shared" si="82"/>
        <v>#REF!</v>
      </c>
      <c r="Y209" s="107" t="s">
        <v>72</v>
      </c>
      <c r="Z209" s="103">
        <f t="shared" si="78"/>
        <v>0</v>
      </c>
      <c r="AA209" s="103">
        <f t="shared" si="79"/>
        <v>0</v>
      </c>
      <c r="AB209" s="128" t="str">
        <f t="shared" si="83"/>
        <v/>
      </c>
      <c r="AC209" s="128" t="e">
        <f t="shared" si="84"/>
        <v>#REF!</v>
      </c>
    </row>
    <row r="210" spans="1:29" ht="50.1" customHeight="1">
      <c r="A210" s="169"/>
      <c r="B210" s="169"/>
      <c r="C210" s="172"/>
      <c r="D210" s="172"/>
      <c r="E210" s="131"/>
      <c r="F210" s="175"/>
      <c r="G210" s="178"/>
      <c r="H210" s="189"/>
      <c r="I210" s="163"/>
      <c r="J210" s="166"/>
      <c r="K210" s="62"/>
      <c r="L210" s="63"/>
      <c r="M210" s="63"/>
      <c r="N210" s="65"/>
      <c r="O210" s="127"/>
      <c r="P210" s="100"/>
      <c r="Q210" s="63">
        <f t="shared" si="80"/>
        <v>0</v>
      </c>
      <c r="R210" s="65"/>
      <c r="S210" s="67"/>
      <c r="T210" s="40"/>
      <c r="U210" s="106">
        <f>IF(EXACT(O210,Y210),M210,M210*(1-'Расчет ПРЕДЗАКАЗ'!$D$10))</f>
        <v>0</v>
      </c>
      <c r="V210" s="106">
        <f t="shared" si="81"/>
        <v>0</v>
      </c>
      <c r="W210" s="106" t="e">
        <f>IF(EXACT(O210,Y210),M210,M210*(1-#REF!))</f>
        <v>#REF!</v>
      </c>
      <c r="X210" s="106" t="e">
        <f t="shared" si="82"/>
        <v>#REF!</v>
      </c>
      <c r="Y210" s="107" t="s">
        <v>72</v>
      </c>
      <c r="Z210" s="103">
        <f t="shared" si="78"/>
        <v>0</v>
      </c>
      <c r="AA210" s="103">
        <f t="shared" si="79"/>
        <v>0</v>
      </c>
      <c r="AB210" s="128" t="str">
        <f t="shared" si="83"/>
        <v/>
      </c>
      <c r="AC210" s="128" t="e">
        <f t="shared" si="84"/>
        <v>#REF!</v>
      </c>
    </row>
    <row r="211" spans="1:29" ht="50.1" customHeight="1">
      <c r="A211" s="169"/>
      <c r="B211" s="169"/>
      <c r="C211" s="172"/>
      <c r="D211" s="172"/>
      <c r="E211" s="131"/>
      <c r="F211" s="175"/>
      <c r="G211" s="178"/>
      <c r="H211" s="189"/>
      <c r="I211" s="163"/>
      <c r="J211" s="166"/>
      <c r="K211" s="62"/>
      <c r="L211" s="63"/>
      <c r="M211" s="63"/>
      <c r="N211" s="65"/>
      <c r="O211" s="127"/>
      <c r="P211" s="100"/>
      <c r="Q211" s="63">
        <f t="shared" si="80"/>
        <v>0</v>
      </c>
      <c r="R211" s="65"/>
      <c r="S211" s="67"/>
      <c r="T211" s="40"/>
      <c r="U211" s="106">
        <f>IF(EXACT(O211,Y211),M211,M211*(1-'Расчет ПРЕДЗАКАЗ'!$D$10))</f>
        <v>0</v>
      </c>
      <c r="V211" s="106">
        <f t="shared" si="81"/>
        <v>0</v>
      </c>
      <c r="W211" s="106" t="e">
        <f>IF(EXACT(O211,Y211),M211,M211*(1-#REF!))</f>
        <v>#REF!</v>
      </c>
      <c r="X211" s="106" t="e">
        <f t="shared" si="82"/>
        <v>#REF!</v>
      </c>
      <c r="Y211" s="107" t="s">
        <v>72</v>
      </c>
      <c r="Z211" s="103">
        <f t="shared" si="78"/>
        <v>0</v>
      </c>
      <c r="AA211" s="103">
        <f t="shared" si="79"/>
        <v>0</v>
      </c>
      <c r="AB211" s="128" t="str">
        <f t="shared" si="83"/>
        <v/>
      </c>
      <c r="AC211" s="128" t="e">
        <f t="shared" si="84"/>
        <v>#REF!</v>
      </c>
    </row>
    <row r="212" spans="1:29" ht="50.1" customHeight="1">
      <c r="A212" s="169"/>
      <c r="B212" s="169"/>
      <c r="C212" s="172"/>
      <c r="D212" s="172"/>
      <c r="E212" s="131"/>
      <c r="F212" s="175"/>
      <c r="G212" s="178"/>
      <c r="H212" s="189"/>
      <c r="I212" s="163"/>
      <c r="J212" s="166"/>
      <c r="K212" s="62"/>
      <c r="L212" s="63"/>
      <c r="M212" s="63"/>
      <c r="N212" s="65"/>
      <c r="O212" s="127"/>
      <c r="P212" s="100"/>
      <c r="Q212" s="63">
        <f t="shared" si="80"/>
        <v>0</v>
      </c>
      <c r="R212" s="65"/>
      <c r="S212" s="67"/>
      <c r="T212" s="40"/>
      <c r="U212" s="106">
        <f>IF(EXACT(O212,Y212),M212,M212*(1-'Расчет ПРЕДЗАКАЗ'!$D$10))</f>
        <v>0</v>
      </c>
      <c r="V212" s="106">
        <f t="shared" si="81"/>
        <v>0</v>
      </c>
      <c r="W212" s="106" t="e">
        <f>IF(EXACT(O212,Y212),M212,M212*(1-#REF!))</f>
        <v>#REF!</v>
      </c>
      <c r="X212" s="106" t="e">
        <f t="shared" si="82"/>
        <v>#REF!</v>
      </c>
      <c r="Y212" s="107" t="s">
        <v>72</v>
      </c>
      <c r="Z212" s="103">
        <f t="shared" si="78"/>
        <v>0</v>
      </c>
      <c r="AA212" s="103">
        <f t="shared" si="79"/>
        <v>0</v>
      </c>
      <c r="AB212" s="128" t="str">
        <f t="shared" si="83"/>
        <v/>
      </c>
      <c r="AC212" s="128" t="e">
        <f t="shared" si="84"/>
        <v>#REF!</v>
      </c>
    </row>
    <row r="213" spans="1:29" ht="50.1" customHeight="1">
      <c r="A213" s="169"/>
      <c r="B213" s="169"/>
      <c r="C213" s="172"/>
      <c r="D213" s="172"/>
      <c r="E213" s="131"/>
      <c r="F213" s="175"/>
      <c r="G213" s="178"/>
      <c r="H213" s="189"/>
      <c r="I213" s="163"/>
      <c r="J213" s="166"/>
      <c r="K213" s="62"/>
      <c r="L213" s="63"/>
      <c r="M213" s="63"/>
      <c r="N213" s="65"/>
      <c r="O213" s="127"/>
      <c r="P213" s="100"/>
      <c r="Q213" s="63">
        <f t="shared" si="80"/>
        <v>0</v>
      </c>
      <c r="R213" s="65"/>
      <c r="S213" s="67"/>
      <c r="T213" s="40"/>
      <c r="U213" s="106">
        <f>IF(EXACT(O213,Y213),M213,M213*(1-'Расчет ПРЕДЗАКАЗ'!$D$10))</f>
        <v>0</v>
      </c>
      <c r="V213" s="106">
        <f t="shared" si="81"/>
        <v>0</v>
      </c>
      <c r="W213" s="106" t="e">
        <f>IF(EXACT(O213,Y213),M213,M213*(1-#REF!))</f>
        <v>#REF!</v>
      </c>
      <c r="X213" s="106" t="e">
        <f t="shared" si="82"/>
        <v>#REF!</v>
      </c>
      <c r="Y213" s="107" t="s">
        <v>72</v>
      </c>
      <c r="Z213" s="103">
        <f t="shared" si="78"/>
        <v>0</v>
      </c>
      <c r="AA213" s="103">
        <f t="shared" si="79"/>
        <v>0</v>
      </c>
      <c r="AB213" s="128" t="str">
        <f t="shared" si="83"/>
        <v/>
      </c>
      <c r="AC213" s="128" t="e">
        <f t="shared" si="84"/>
        <v>#REF!</v>
      </c>
    </row>
    <row r="214" spans="1:29" ht="50.1" customHeight="1">
      <c r="A214" s="170"/>
      <c r="B214" s="170"/>
      <c r="C214" s="173"/>
      <c r="D214" s="173"/>
      <c r="E214" s="132"/>
      <c r="F214" s="176"/>
      <c r="G214" s="179"/>
      <c r="H214" s="190"/>
      <c r="I214" s="164"/>
      <c r="J214" s="167"/>
      <c r="K214" s="62"/>
      <c r="L214" s="63"/>
      <c r="M214" s="63"/>
      <c r="N214" s="65"/>
      <c r="O214" s="127"/>
      <c r="P214" s="100"/>
      <c r="Q214" s="63">
        <f t="shared" si="80"/>
        <v>0</v>
      </c>
      <c r="R214" s="65"/>
      <c r="S214" s="64"/>
      <c r="T214" s="40"/>
      <c r="U214" s="106">
        <f>IF(EXACT(O214,Y214),M214,M214*(1-'Расчет ПРЕДЗАКАЗ'!$D$10))</f>
        <v>0</v>
      </c>
      <c r="V214" s="106">
        <f t="shared" si="81"/>
        <v>0</v>
      </c>
      <c r="W214" s="106" t="e">
        <f>IF(EXACT(O214,Y214),M214,M214*(1-#REF!))</f>
        <v>#REF!</v>
      </c>
      <c r="X214" s="106" t="e">
        <f t="shared" si="82"/>
        <v>#REF!</v>
      </c>
      <c r="Y214" s="107" t="s">
        <v>72</v>
      </c>
      <c r="Z214" s="103">
        <f t="shared" si="78"/>
        <v>0</v>
      </c>
      <c r="AA214" s="103">
        <f t="shared" si="79"/>
        <v>0</v>
      </c>
      <c r="AB214" s="128" t="str">
        <f t="shared" si="83"/>
        <v/>
      </c>
      <c r="AC214" s="128" t="e">
        <f t="shared" si="84"/>
        <v>#REF!</v>
      </c>
    </row>
    <row r="215" spans="1:29" ht="11.25" customHeight="1" thickBot="1"/>
    <row r="216" spans="1:29" ht="50.1" customHeight="1">
      <c r="A216" s="168">
        <v>28</v>
      </c>
      <c r="B216" s="168" t="s">
        <v>353</v>
      </c>
      <c r="C216" s="171" t="s">
        <v>354</v>
      </c>
      <c r="D216" s="171" t="s">
        <v>77</v>
      </c>
      <c r="E216" s="131"/>
      <c r="F216" s="196" t="s">
        <v>355</v>
      </c>
      <c r="G216" s="177" t="s">
        <v>356</v>
      </c>
      <c r="H216" s="162" t="s">
        <v>357</v>
      </c>
      <c r="I216" s="195" t="s">
        <v>358</v>
      </c>
      <c r="J216" s="165" t="s">
        <v>19</v>
      </c>
      <c r="K216" s="62" t="s">
        <v>335</v>
      </c>
      <c r="L216" s="63">
        <v>2390</v>
      </c>
      <c r="M216" s="63">
        <v>1490</v>
      </c>
      <c r="N216" s="142" t="s">
        <v>359</v>
      </c>
      <c r="O216" s="127" t="s">
        <v>72</v>
      </c>
      <c r="P216" s="100"/>
      <c r="Q216" s="63">
        <f>P216*M216</f>
        <v>0</v>
      </c>
      <c r="R216" s="64"/>
      <c r="S216" s="67">
        <v>3</v>
      </c>
      <c r="T216" s="61"/>
      <c r="U216" s="106">
        <f>IF(EXACT(O216,Y216),M216,M216*(1-'Расчет ПРЕДЗАКАЗ'!$D$10))</f>
        <v>1490</v>
      </c>
      <c r="V216" s="106">
        <f>P216*U216</f>
        <v>0</v>
      </c>
      <c r="W216" s="106">
        <f>IF(EXACT(O216,Y216),M216,M216*(1-#REF!))</f>
        <v>1490</v>
      </c>
      <c r="X216" s="106">
        <f>P216*W216</f>
        <v>0</v>
      </c>
      <c r="Y216" s="107" t="s">
        <v>72</v>
      </c>
      <c r="Z216" s="103">
        <f t="shared" ref="Z216:Z230" si="85">IF(EXACT(O216,Y216),Q216,0)</f>
        <v>0</v>
      </c>
      <c r="AA216" s="103">
        <f t="shared" ref="AA216:AA230" si="86">IF(Z216=0,Q216,0)</f>
        <v>0</v>
      </c>
      <c r="AB216" s="128">
        <f>IF(U216=0,"",L216/U216-1)</f>
        <v>0.60402684563758391</v>
      </c>
      <c r="AC216" s="128">
        <f>IF(W216=0,"",L216/W216-1)</f>
        <v>0.60402684563758391</v>
      </c>
    </row>
    <row r="217" spans="1:29" ht="50.1" customHeight="1">
      <c r="A217" s="169"/>
      <c r="B217" s="169"/>
      <c r="C217" s="172"/>
      <c r="D217" s="172"/>
      <c r="E217" s="131"/>
      <c r="F217" s="175"/>
      <c r="G217" s="178"/>
      <c r="H217" s="189"/>
      <c r="I217" s="163"/>
      <c r="J217" s="166"/>
      <c r="K217" s="62" t="s">
        <v>337</v>
      </c>
      <c r="L217" s="63">
        <v>2390</v>
      </c>
      <c r="M217" s="63">
        <v>1490</v>
      </c>
      <c r="N217" s="142" t="s">
        <v>360</v>
      </c>
      <c r="O217" s="127" t="s">
        <v>72</v>
      </c>
      <c r="P217" s="100"/>
      <c r="Q217" s="63">
        <f t="shared" ref="Q217:Q230" si="87">P217*M217</f>
        <v>0</v>
      </c>
      <c r="R217" s="64"/>
      <c r="S217" s="67">
        <v>3</v>
      </c>
      <c r="T217" s="46"/>
      <c r="U217" s="106">
        <f>IF(EXACT(O217,Y217),M217,M217*(1-'Расчет ПРЕДЗАКАЗ'!$D$10))</f>
        <v>1490</v>
      </c>
      <c r="V217" s="106">
        <f t="shared" ref="V217:V230" si="88">P217*U217</f>
        <v>0</v>
      </c>
      <c r="W217" s="106">
        <f>IF(EXACT(O217,Y217),M217,M217*(1-#REF!))</f>
        <v>1490</v>
      </c>
      <c r="X217" s="106">
        <f t="shared" ref="X217:X230" si="89">P217*W217</f>
        <v>0</v>
      </c>
      <c r="Y217" s="107" t="s">
        <v>72</v>
      </c>
      <c r="Z217" s="103">
        <f t="shared" si="85"/>
        <v>0</v>
      </c>
      <c r="AA217" s="103">
        <f t="shared" si="86"/>
        <v>0</v>
      </c>
      <c r="AB217" s="128">
        <f t="shared" ref="AB217:AB230" si="90">IF(U217=0,"",L217/U217-1)</f>
        <v>0.60402684563758391</v>
      </c>
      <c r="AC217" s="128">
        <f t="shared" ref="AC217:AC230" si="91">IF(W217=0,"",L217/W217-1)</f>
        <v>0.60402684563758391</v>
      </c>
    </row>
    <row r="218" spans="1:29" ht="50.1" customHeight="1">
      <c r="A218" s="169"/>
      <c r="B218" s="169"/>
      <c r="C218" s="172"/>
      <c r="D218" s="172"/>
      <c r="E218" s="131"/>
      <c r="F218" s="175"/>
      <c r="G218" s="178"/>
      <c r="H218" s="189"/>
      <c r="I218" s="163"/>
      <c r="J218" s="166"/>
      <c r="K218" s="62"/>
      <c r="L218" s="63"/>
      <c r="M218" s="63"/>
      <c r="N218" s="142"/>
      <c r="O218" s="127"/>
      <c r="P218" s="100"/>
      <c r="Q218" s="63">
        <f t="shared" si="87"/>
        <v>0</v>
      </c>
      <c r="R218" s="64"/>
      <c r="S218" s="67"/>
      <c r="T218" s="46"/>
      <c r="U218" s="106">
        <f>IF(EXACT(O218,Y218),M218,M218*(1-'Расчет ПРЕДЗАКАЗ'!$D$10))</f>
        <v>0</v>
      </c>
      <c r="V218" s="106">
        <f t="shared" si="88"/>
        <v>0</v>
      </c>
      <c r="W218" s="106" t="e">
        <f>IF(EXACT(O218,Y218),M218,M218*(1-#REF!))</f>
        <v>#REF!</v>
      </c>
      <c r="X218" s="106" t="e">
        <f t="shared" si="89"/>
        <v>#REF!</v>
      </c>
      <c r="Y218" s="107" t="s">
        <v>72</v>
      </c>
      <c r="Z218" s="103">
        <f t="shared" si="85"/>
        <v>0</v>
      </c>
      <c r="AA218" s="103">
        <f t="shared" si="86"/>
        <v>0</v>
      </c>
      <c r="AB218" s="128" t="str">
        <f t="shared" si="90"/>
        <v/>
      </c>
      <c r="AC218" s="128" t="e">
        <f t="shared" si="91"/>
        <v>#REF!</v>
      </c>
    </row>
    <row r="219" spans="1:29" ht="50.1" customHeight="1">
      <c r="A219" s="169"/>
      <c r="B219" s="169"/>
      <c r="C219" s="172"/>
      <c r="D219" s="172"/>
      <c r="E219" s="131"/>
      <c r="F219" s="175"/>
      <c r="G219" s="178"/>
      <c r="H219" s="189"/>
      <c r="I219" s="163"/>
      <c r="J219" s="166"/>
      <c r="K219" s="62"/>
      <c r="L219" s="63"/>
      <c r="M219" s="63"/>
      <c r="N219" s="142"/>
      <c r="O219" s="127"/>
      <c r="P219" s="100"/>
      <c r="Q219" s="63">
        <f t="shared" si="87"/>
        <v>0</v>
      </c>
      <c r="R219" s="64"/>
      <c r="S219" s="67"/>
      <c r="T219" s="46"/>
      <c r="U219" s="106">
        <f>IF(EXACT(O219,Y219),M219,M219*(1-'Расчет ПРЕДЗАКАЗ'!$D$10))</f>
        <v>0</v>
      </c>
      <c r="V219" s="106">
        <f t="shared" si="88"/>
        <v>0</v>
      </c>
      <c r="W219" s="106" t="e">
        <f>IF(EXACT(O219,Y219),M219,M219*(1-#REF!))</f>
        <v>#REF!</v>
      </c>
      <c r="X219" s="106" t="e">
        <f t="shared" si="89"/>
        <v>#REF!</v>
      </c>
      <c r="Y219" s="107" t="s">
        <v>72</v>
      </c>
      <c r="Z219" s="103">
        <f t="shared" si="85"/>
        <v>0</v>
      </c>
      <c r="AA219" s="103">
        <f t="shared" si="86"/>
        <v>0</v>
      </c>
      <c r="AB219" s="128" t="str">
        <f t="shared" si="90"/>
        <v/>
      </c>
      <c r="AC219" s="128" t="e">
        <f t="shared" si="91"/>
        <v>#REF!</v>
      </c>
    </row>
    <row r="220" spans="1:29" ht="50.1" customHeight="1">
      <c r="A220" s="169"/>
      <c r="B220" s="169"/>
      <c r="C220" s="172"/>
      <c r="D220" s="172"/>
      <c r="E220" s="131"/>
      <c r="F220" s="175"/>
      <c r="G220" s="178"/>
      <c r="H220" s="189"/>
      <c r="I220" s="163"/>
      <c r="J220" s="166"/>
      <c r="K220" s="62"/>
      <c r="L220" s="63"/>
      <c r="M220" s="63"/>
      <c r="N220" s="142"/>
      <c r="O220" s="127"/>
      <c r="P220" s="100"/>
      <c r="Q220" s="63">
        <f t="shared" si="87"/>
        <v>0</v>
      </c>
      <c r="R220" s="64"/>
      <c r="S220" s="67"/>
      <c r="T220" s="46"/>
      <c r="U220" s="106">
        <f>IF(EXACT(O220,Y220),M220,M220*(1-'Расчет ПРЕДЗАКАЗ'!$D$10))</f>
        <v>0</v>
      </c>
      <c r="V220" s="106">
        <f t="shared" si="88"/>
        <v>0</v>
      </c>
      <c r="W220" s="106" t="e">
        <f>IF(EXACT(O220,Y220),M220,M220*(1-#REF!))</f>
        <v>#REF!</v>
      </c>
      <c r="X220" s="106" t="e">
        <f t="shared" si="89"/>
        <v>#REF!</v>
      </c>
      <c r="Y220" s="107" t="s">
        <v>72</v>
      </c>
      <c r="Z220" s="103">
        <f t="shared" si="85"/>
        <v>0</v>
      </c>
      <c r="AA220" s="103">
        <f t="shared" si="86"/>
        <v>0</v>
      </c>
      <c r="AB220" s="128" t="str">
        <f t="shared" si="90"/>
        <v/>
      </c>
      <c r="AC220" s="128" t="e">
        <f t="shared" si="91"/>
        <v>#REF!</v>
      </c>
    </row>
    <row r="221" spans="1:29" ht="50.1" customHeight="1">
      <c r="A221" s="169"/>
      <c r="B221" s="169"/>
      <c r="C221" s="172"/>
      <c r="D221" s="172"/>
      <c r="E221" s="131"/>
      <c r="F221" s="175"/>
      <c r="G221" s="178"/>
      <c r="H221" s="189"/>
      <c r="I221" s="163"/>
      <c r="J221" s="166"/>
      <c r="K221" s="62"/>
      <c r="L221" s="63"/>
      <c r="M221" s="63"/>
      <c r="N221" s="142"/>
      <c r="O221" s="127"/>
      <c r="P221" s="100"/>
      <c r="Q221" s="63">
        <f t="shared" si="87"/>
        <v>0</v>
      </c>
      <c r="R221" s="64"/>
      <c r="S221" s="67"/>
      <c r="T221" s="46"/>
      <c r="U221" s="106">
        <f>IF(EXACT(O221,Y221),M221,M221*(1-'Расчет ПРЕДЗАКАЗ'!$D$10))</f>
        <v>0</v>
      </c>
      <c r="V221" s="106">
        <f t="shared" si="88"/>
        <v>0</v>
      </c>
      <c r="W221" s="106" t="e">
        <f>IF(EXACT(O221,Y221),M221,M221*(1-#REF!))</f>
        <v>#REF!</v>
      </c>
      <c r="X221" s="106" t="e">
        <f t="shared" si="89"/>
        <v>#REF!</v>
      </c>
      <c r="Y221" s="107" t="s">
        <v>72</v>
      </c>
      <c r="Z221" s="103">
        <f t="shared" si="85"/>
        <v>0</v>
      </c>
      <c r="AA221" s="103">
        <f t="shared" si="86"/>
        <v>0</v>
      </c>
      <c r="AB221" s="128" t="str">
        <f t="shared" si="90"/>
        <v/>
      </c>
      <c r="AC221" s="128" t="e">
        <f t="shared" si="91"/>
        <v>#REF!</v>
      </c>
    </row>
    <row r="222" spans="1:29" ht="50.1" customHeight="1">
      <c r="A222" s="169"/>
      <c r="B222" s="169"/>
      <c r="C222" s="172"/>
      <c r="D222" s="172"/>
      <c r="E222" s="131"/>
      <c r="F222" s="175"/>
      <c r="G222" s="178"/>
      <c r="H222" s="189"/>
      <c r="I222" s="163"/>
      <c r="J222" s="166"/>
      <c r="K222" s="62"/>
      <c r="L222" s="63"/>
      <c r="M222" s="63"/>
      <c r="N222" s="142"/>
      <c r="O222" s="127"/>
      <c r="P222" s="100"/>
      <c r="Q222" s="63">
        <f t="shared" si="87"/>
        <v>0</v>
      </c>
      <c r="R222" s="64"/>
      <c r="S222" s="67"/>
      <c r="T222" s="46"/>
      <c r="U222" s="106">
        <f>IF(EXACT(O222,Y222),M222,M222*(1-'Расчет ПРЕДЗАКАЗ'!$D$10))</f>
        <v>0</v>
      </c>
      <c r="V222" s="106">
        <f t="shared" si="88"/>
        <v>0</v>
      </c>
      <c r="W222" s="106" t="e">
        <f>IF(EXACT(O222,Y222),M222,M222*(1-#REF!))</f>
        <v>#REF!</v>
      </c>
      <c r="X222" s="106" t="e">
        <f t="shared" si="89"/>
        <v>#REF!</v>
      </c>
      <c r="Y222" s="107" t="s">
        <v>72</v>
      </c>
      <c r="Z222" s="103">
        <f t="shared" si="85"/>
        <v>0</v>
      </c>
      <c r="AA222" s="103">
        <f t="shared" si="86"/>
        <v>0</v>
      </c>
      <c r="AB222" s="128" t="str">
        <f t="shared" si="90"/>
        <v/>
      </c>
      <c r="AC222" s="128" t="e">
        <f t="shared" si="91"/>
        <v>#REF!</v>
      </c>
    </row>
    <row r="223" spans="1:29" ht="50.1" customHeight="1">
      <c r="A223" s="169"/>
      <c r="B223" s="169"/>
      <c r="C223" s="172"/>
      <c r="D223" s="172"/>
      <c r="E223" s="131"/>
      <c r="F223" s="175"/>
      <c r="G223" s="178"/>
      <c r="H223" s="189"/>
      <c r="I223" s="163"/>
      <c r="J223" s="166"/>
      <c r="K223" s="62"/>
      <c r="L223" s="63"/>
      <c r="M223" s="63"/>
      <c r="N223" s="142"/>
      <c r="O223" s="127"/>
      <c r="P223" s="100"/>
      <c r="Q223" s="63">
        <f t="shared" si="87"/>
        <v>0</v>
      </c>
      <c r="R223" s="64"/>
      <c r="S223" s="67"/>
      <c r="T223" s="46"/>
      <c r="U223" s="106">
        <f>IF(EXACT(O223,Y223),M223,M223*(1-'Расчет ПРЕДЗАКАЗ'!$D$10))</f>
        <v>0</v>
      </c>
      <c r="V223" s="106">
        <f t="shared" si="88"/>
        <v>0</v>
      </c>
      <c r="W223" s="106" t="e">
        <f>IF(EXACT(O223,Y223),M223,M223*(1-#REF!))</f>
        <v>#REF!</v>
      </c>
      <c r="X223" s="106" t="e">
        <f t="shared" si="89"/>
        <v>#REF!</v>
      </c>
      <c r="Y223" s="107" t="s">
        <v>72</v>
      </c>
      <c r="Z223" s="103">
        <f t="shared" si="85"/>
        <v>0</v>
      </c>
      <c r="AA223" s="103">
        <f t="shared" si="86"/>
        <v>0</v>
      </c>
      <c r="AB223" s="128" t="str">
        <f t="shared" si="90"/>
        <v/>
      </c>
      <c r="AC223" s="128" t="e">
        <f t="shared" si="91"/>
        <v>#REF!</v>
      </c>
    </row>
    <row r="224" spans="1:29" ht="50.1" customHeight="1">
      <c r="A224" s="169"/>
      <c r="B224" s="169"/>
      <c r="C224" s="172"/>
      <c r="D224" s="172"/>
      <c r="E224" s="131"/>
      <c r="F224" s="175"/>
      <c r="G224" s="178"/>
      <c r="H224" s="189"/>
      <c r="I224" s="163"/>
      <c r="J224" s="166"/>
      <c r="K224" s="62"/>
      <c r="L224" s="63"/>
      <c r="M224" s="63"/>
      <c r="N224" s="142"/>
      <c r="O224" s="127"/>
      <c r="P224" s="100"/>
      <c r="Q224" s="63">
        <f t="shared" si="87"/>
        <v>0</v>
      </c>
      <c r="R224" s="64"/>
      <c r="S224" s="67"/>
      <c r="T224" s="46"/>
      <c r="U224" s="106">
        <f>IF(EXACT(O224,Y224),M224,M224*(1-'Расчет ПРЕДЗАКАЗ'!$D$10))</f>
        <v>0</v>
      </c>
      <c r="V224" s="106">
        <f t="shared" si="88"/>
        <v>0</v>
      </c>
      <c r="W224" s="106" t="e">
        <f>IF(EXACT(O224,Y224),M224,M224*(1-#REF!))</f>
        <v>#REF!</v>
      </c>
      <c r="X224" s="106" t="e">
        <f t="shared" si="89"/>
        <v>#REF!</v>
      </c>
      <c r="Y224" s="107" t="s">
        <v>72</v>
      </c>
      <c r="Z224" s="103">
        <f t="shared" si="85"/>
        <v>0</v>
      </c>
      <c r="AA224" s="103">
        <f t="shared" si="86"/>
        <v>0</v>
      </c>
      <c r="AB224" s="128" t="str">
        <f t="shared" si="90"/>
        <v/>
      </c>
      <c r="AC224" s="128" t="e">
        <f t="shared" si="91"/>
        <v>#REF!</v>
      </c>
    </row>
    <row r="225" spans="1:29" ht="50.1" customHeight="1">
      <c r="A225" s="169"/>
      <c r="B225" s="169"/>
      <c r="C225" s="172"/>
      <c r="D225" s="172"/>
      <c r="E225" s="131"/>
      <c r="F225" s="175"/>
      <c r="G225" s="178"/>
      <c r="H225" s="189"/>
      <c r="I225" s="163"/>
      <c r="J225" s="166"/>
      <c r="K225" s="62"/>
      <c r="L225" s="63"/>
      <c r="M225" s="63"/>
      <c r="N225" s="65"/>
      <c r="O225" s="127"/>
      <c r="P225" s="100"/>
      <c r="Q225" s="63">
        <f t="shared" si="87"/>
        <v>0</v>
      </c>
      <c r="R225" s="65"/>
      <c r="S225" s="67"/>
      <c r="T225" s="40"/>
      <c r="U225" s="106">
        <f>IF(EXACT(O225,Y225),M225,M225*(1-'Расчет ПРЕДЗАКАЗ'!$D$10))</f>
        <v>0</v>
      </c>
      <c r="V225" s="106">
        <f t="shared" si="88"/>
        <v>0</v>
      </c>
      <c r="W225" s="106" t="e">
        <f>IF(EXACT(O225,Y225),M225,M225*(1-#REF!))</f>
        <v>#REF!</v>
      </c>
      <c r="X225" s="106" t="e">
        <f t="shared" si="89"/>
        <v>#REF!</v>
      </c>
      <c r="Y225" s="107" t="s">
        <v>72</v>
      </c>
      <c r="Z225" s="103">
        <f t="shared" si="85"/>
        <v>0</v>
      </c>
      <c r="AA225" s="103">
        <f t="shared" si="86"/>
        <v>0</v>
      </c>
      <c r="AB225" s="128" t="str">
        <f t="shared" si="90"/>
        <v/>
      </c>
      <c r="AC225" s="128" t="e">
        <f t="shared" si="91"/>
        <v>#REF!</v>
      </c>
    </row>
    <row r="226" spans="1:29" ht="50.1" customHeight="1">
      <c r="A226" s="169"/>
      <c r="B226" s="169"/>
      <c r="C226" s="172"/>
      <c r="D226" s="172"/>
      <c r="E226" s="131"/>
      <c r="F226" s="175"/>
      <c r="G226" s="178"/>
      <c r="H226" s="189"/>
      <c r="I226" s="163"/>
      <c r="J226" s="166"/>
      <c r="K226" s="62"/>
      <c r="L226" s="63"/>
      <c r="M226" s="63"/>
      <c r="N226" s="65"/>
      <c r="O226" s="127"/>
      <c r="P226" s="100"/>
      <c r="Q226" s="63">
        <f t="shared" si="87"/>
        <v>0</v>
      </c>
      <c r="R226" s="65"/>
      <c r="S226" s="67"/>
      <c r="T226" s="40"/>
      <c r="U226" s="106">
        <f>IF(EXACT(O226,Y226),M226,M226*(1-'Расчет ПРЕДЗАКАЗ'!$D$10))</f>
        <v>0</v>
      </c>
      <c r="V226" s="106">
        <f t="shared" si="88"/>
        <v>0</v>
      </c>
      <c r="W226" s="106" t="e">
        <f>IF(EXACT(O226,Y226),M226,M226*(1-#REF!))</f>
        <v>#REF!</v>
      </c>
      <c r="X226" s="106" t="e">
        <f t="shared" si="89"/>
        <v>#REF!</v>
      </c>
      <c r="Y226" s="107" t="s">
        <v>72</v>
      </c>
      <c r="Z226" s="103">
        <f t="shared" si="85"/>
        <v>0</v>
      </c>
      <c r="AA226" s="103">
        <f t="shared" si="86"/>
        <v>0</v>
      </c>
      <c r="AB226" s="128" t="str">
        <f t="shared" si="90"/>
        <v/>
      </c>
      <c r="AC226" s="128" t="e">
        <f t="shared" si="91"/>
        <v>#REF!</v>
      </c>
    </row>
    <row r="227" spans="1:29" ht="50.1" customHeight="1">
      <c r="A227" s="169"/>
      <c r="B227" s="169"/>
      <c r="C227" s="172"/>
      <c r="D227" s="172"/>
      <c r="E227" s="131"/>
      <c r="F227" s="175"/>
      <c r="G227" s="178"/>
      <c r="H227" s="189"/>
      <c r="I227" s="163"/>
      <c r="J227" s="166"/>
      <c r="K227" s="62"/>
      <c r="L227" s="63"/>
      <c r="M227" s="63"/>
      <c r="N227" s="65"/>
      <c r="O227" s="127"/>
      <c r="P227" s="100"/>
      <c r="Q227" s="63">
        <f t="shared" si="87"/>
        <v>0</v>
      </c>
      <c r="R227" s="65"/>
      <c r="S227" s="67"/>
      <c r="T227" s="40"/>
      <c r="U227" s="106">
        <f>IF(EXACT(O227,Y227),M227,M227*(1-'Расчет ПРЕДЗАКАЗ'!$D$10))</f>
        <v>0</v>
      </c>
      <c r="V227" s="106">
        <f t="shared" si="88"/>
        <v>0</v>
      </c>
      <c r="W227" s="106" t="e">
        <f>IF(EXACT(O227,Y227),M227,M227*(1-#REF!))</f>
        <v>#REF!</v>
      </c>
      <c r="X227" s="106" t="e">
        <f t="shared" si="89"/>
        <v>#REF!</v>
      </c>
      <c r="Y227" s="107" t="s">
        <v>72</v>
      </c>
      <c r="Z227" s="103">
        <f t="shared" si="85"/>
        <v>0</v>
      </c>
      <c r="AA227" s="103">
        <f t="shared" si="86"/>
        <v>0</v>
      </c>
      <c r="AB227" s="128" t="str">
        <f t="shared" si="90"/>
        <v/>
      </c>
      <c r="AC227" s="128" t="e">
        <f t="shared" si="91"/>
        <v>#REF!</v>
      </c>
    </row>
    <row r="228" spans="1:29" ht="50.1" customHeight="1">
      <c r="A228" s="169"/>
      <c r="B228" s="169"/>
      <c r="C228" s="172"/>
      <c r="D228" s="172"/>
      <c r="E228" s="131"/>
      <c r="F228" s="175"/>
      <c r="G228" s="178"/>
      <c r="H228" s="189"/>
      <c r="I228" s="163"/>
      <c r="J228" s="166"/>
      <c r="K228" s="62"/>
      <c r="L228" s="63"/>
      <c r="M228" s="63"/>
      <c r="N228" s="65"/>
      <c r="O228" s="127"/>
      <c r="P228" s="100"/>
      <c r="Q228" s="63">
        <f t="shared" si="87"/>
        <v>0</v>
      </c>
      <c r="R228" s="65"/>
      <c r="S228" s="67"/>
      <c r="T228" s="40"/>
      <c r="U228" s="106">
        <f>IF(EXACT(O228,Y228),M228,M228*(1-'Расчет ПРЕДЗАКАЗ'!$D$10))</f>
        <v>0</v>
      </c>
      <c r="V228" s="106">
        <f t="shared" si="88"/>
        <v>0</v>
      </c>
      <c r="W228" s="106" t="e">
        <f>IF(EXACT(O228,Y228),M228,M228*(1-#REF!))</f>
        <v>#REF!</v>
      </c>
      <c r="X228" s="106" t="e">
        <f t="shared" si="89"/>
        <v>#REF!</v>
      </c>
      <c r="Y228" s="107" t="s">
        <v>72</v>
      </c>
      <c r="Z228" s="103">
        <f t="shared" si="85"/>
        <v>0</v>
      </c>
      <c r="AA228" s="103">
        <f t="shared" si="86"/>
        <v>0</v>
      </c>
      <c r="AB228" s="128" t="str">
        <f t="shared" si="90"/>
        <v/>
      </c>
      <c r="AC228" s="128" t="e">
        <f t="shared" si="91"/>
        <v>#REF!</v>
      </c>
    </row>
    <row r="229" spans="1:29" ht="50.1" customHeight="1">
      <c r="A229" s="169"/>
      <c r="B229" s="169"/>
      <c r="C229" s="172"/>
      <c r="D229" s="172"/>
      <c r="E229" s="131"/>
      <c r="F229" s="175"/>
      <c r="G229" s="178"/>
      <c r="H229" s="189"/>
      <c r="I229" s="163"/>
      <c r="J229" s="166"/>
      <c r="K229" s="62"/>
      <c r="L229" s="63"/>
      <c r="M229" s="63"/>
      <c r="N229" s="65"/>
      <c r="O229" s="127"/>
      <c r="P229" s="100"/>
      <c r="Q229" s="63">
        <f t="shared" si="87"/>
        <v>0</v>
      </c>
      <c r="R229" s="65"/>
      <c r="S229" s="67"/>
      <c r="T229" s="40"/>
      <c r="U229" s="106">
        <f>IF(EXACT(O229,Y229),M229,M229*(1-'Расчет ПРЕДЗАКАЗ'!$D$10))</f>
        <v>0</v>
      </c>
      <c r="V229" s="106">
        <f t="shared" si="88"/>
        <v>0</v>
      </c>
      <c r="W229" s="106" t="e">
        <f>IF(EXACT(O229,Y229),M229,M229*(1-#REF!))</f>
        <v>#REF!</v>
      </c>
      <c r="X229" s="106" t="e">
        <f t="shared" si="89"/>
        <v>#REF!</v>
      </c>
      <c r="Y229" s="107" t="s">
        <v>72</v>
      </c>
      <c r="Z229" s="103">
        <f t="shared" si="85"/>
        <v>0</v>
      </c>
      <c r="AA229" s="103">
        <f t="shared" si="86"/>
        <v>0</v>
      </c>
      <c r="AB229" s="128" t="str">
        <f t="shared" si="90"/>
        <v/>
      </c>
      <c r="AC229" s="128" t="e">
        <f t="shared" si="91"/>
        <v>#REF!</v>
      </c>
    </row>
    <row r="230" spans="1:29" ht="50.1" customHeight="1">
      <c r="A230" s="170"/>
      <c r="B230" s="170"/>
      <c r="C230" s="173"/>
      <c r="D230" s="173"/>
      <c r="E230" s="132"/>
      <c r="F230" s="176"/>
      <c r="G230" s="179"/>
      <c r="H230" s="190"/>
      <c r="I230" s="164"/>
      <c r="J230" s="167"/>
      <c r="K230" s="62"/>
      <c r="L230" s="63"/>
      <c r="M230" s="63"/>
      <c r="N230" s="65"/>
      <c r="O230" s="127"/>
      <c r="P230" s="100"/>
      <c r="Q230" s="63">
        <f t="shared" si="87"/>
        <v>0</v>
      </c>
      <c r="R230" s="65"/>
      <c r="S230" s="64"/>
      <c r="T230" s="40"/>
      <c r="U230" s="106">
        <f>IF(EXACT(O230,Y230),M230,M230*(1-'Расчет ПРЕДЗАКАЗ'!$D$10))</f>
        <v>0</v>
      </c>
      <c r="V230" s="106">
        <f t="shared" si="88"/>
        <v>0</v>
      </c>
      <c r="W230" s="106" t="e">
        <f>IF(EXACT(O230,Y230),M230,M230*(1-#REF!))</f>
        <v>#REF!</v>
      </c>
      <c r="X230" s="106" t="e">
        <f t="shared" si="89"/>
        <v>#REF!</v>
      </c>
      <c r="Y230" s="107" t="s">
        <v>72</v>
      </c>
      <c r="Z230" s="103">
        <f t="shared" si="85"/>
        <v>0</v>
      </c>
      <c r="AA230" s="103">
        <f t="shared" si="86"/>
        <v>0</v>
      </c>
      <c r="AB230" s="128" t="str">
        <f t="shared" si="90"/>
        <v/>
      </c>
      <c r="AC230" s="128" t="e">
        <f t="shared" si="91"/>
        <v>#REF!</v>
      </c>
    </row>
    <row r="231" spans="1:29" ht="11.25" customHeight="1" thickBot="1"/>
    <row r="232" spans="1:29" ht="50.1" customHeight="1">
      <c r="A232" s="168">
        <v>29</v>
      </c>
      <c r="B232" s="168" t="s">
        <v>361</v>
      </c>
      <c r="C232" s="171" t="s">
        <v>362</v>
      </c>
      <c r="D232" s="171" t="s">
        <v>77</v>
      </c>
      <c r="E232" s="131"/>
      <c r="F232" s="196" t="s">
        <v>363</v>
      </c>
      <c r="G232" s="177" t="s">
        <v>364</v>
      </c>
      <c r="H232" s="162" t="s">
        <v>365</v>
      </c>
      <c r="I232" s="195" t="s">
        <v>366</v>
      </c>
      <c r="J232" s="165" t="s">
        <v>19</v>
      </c>
      <c r="K232" s="62" t="s">
        <v>82</v>
      </c>
      <c r="L232" s="63">
        <v>16500</v>
      </c>
      <c r="M232" s="63">
        <v>10314</v>
      </c>
      <c r="N232" s="142" t="s">
        <v>367</v>
      </c>
      <c r="O232" s="127" t="s">
        <v>72</v>
      </c>
      <c r="P232" s="100"/>
      <c r="Q232" s="63">
        <f>P232*M232</f>
        <v>0</v>
      </c>
      <c r="R232" s="64"/>
      <c r="S232" s="67">
        <v>37</v>
      </c>
      <c r="T232" s="61"/>
      <c r="U232" s="106">
        <f>IF(EXACT(O232,Y232),M232,M232*(1-'Расчет ПРЕДЗАКАЗ'!$D$10))</f>
        <v>10314</v>
      </c>
      <c r="V232" s="106">
        <f>P232*U232</f>
        <v>0</v>
      </c>
      <c r="W232" s="106">
        <f>IF(EXACT(O232,Y232),M232,M232*(1-#REF!))</f>
        <v>10314</v>
      </c>
      <c r="X232" s="106">
        <f>P232*W232</f>
        <v>0</v>
      </c>
      <c r="Y232" s="107" t="s">
        <v>72</v>
      </c>
      <c r="Z232" s="103">
        <f t="shared" ref="Z232:Z246" si="92">IF(EXACT(O232,Y232),Q232,0)</f>
        <v>0</v>
      </c>
      <c r="AA232" s="103">
        <f t="shared" ref="AA232:AA246" si="93">IF(Z232=0,Q232,0)</f>
        <v>0</v>
      </c>
      <c r="AB232" s="128">
        <f>IF(U232=0,"",L232/U232-1)</f>
        <v>0.59976730657358934</v>
      </c>
      <c r="AC232" s="128">
        <f>IF(W232=0,"",L232/W232-1)</f>
        <v>0.59976730657358934</v>
      </c>
    </row>
    <row r="233" spans="1:29" ht="50.1" customHeight="1">
      <c r="A233" s="169"/>
      <c r="B233" s="169"/>
      <c r="C233" s="172"/>
      <c r="D233" s="172"/>
      <c r="E233" s="131"/>
      <c r="F233" s="175"/>
      <c r="G233" s="178"/>
      <c r="H233" s="189"/>
      <c r="I233" s="163"/>
      <c r="J233" s="166"/>
      <c r="K233" s="62" t="s">
        <v>104</v>
      </c>
      <c r="L233" s="63">
        <v>16500</v>
      </c>
      <c r="M233" s="63">
        <v>10314</v>
      </c>
      <c r="N233" s="142" t="s">
        <v>368</v>
      </c>
      <c r="O233" s="127" t="s">
        <v>72</v>
      </c>
      <c r="P233" s="100"/>
      <c r="Q233" s="63">
        <f t="shared" ref="Q233:Q246" si="94">P233*M233</f>
        <v>0</v>
      </c>
      <c r="R233" s="64"/>
      <c r="S233" s="67">
        <v>96</v>
      </c>
      <c r="T233" s="46"/>
      <c r="U233" s="106">
        <f>IF(EXACT(O233,Y233),M233,M233*(1-'Расчет ПРЕДЗАКАЗ'!$D$10))</f>
        <v>10314</v>
      </c>
      <c r="V233" s="106">
        <f t="shared" ref="V233:V246" si="95">P233*U233</f>
        <v>0</v>
      </c>
      <c r="W233" s="106">
        <f>IF(EXACT(O233,Y233),M233,M233*(1-#REF!))</f>
        <v>10314</v>
      </c>
      <c r="X233" s="106">
        <f t="shared" ref="X233:X246" si="96">P233*W233</f>
        <v>0</v>
      </c>
      <c r="Y233" s="107" t="s">
        <v>72</v>
      </c>
      <c r="Z233" s="103">
        <f t="shared" si="92"/>
        <v>0</v>
      </c>
      <c r="AA233" s="103">
        <f t="shared" si="93"/>
        <v>0</v>
      </c>
      <c r="AB233" s="128">
        <f t="shared" ref="AB233:AB246" si="97">IF(U233=0,"",L233/U233-1)</f>
        <v>0.59976730657358934</v>
      </c>
      <c r="AC233" s="128">
        <f t="shared" ref="AC233:AC246" si="98">IF(W233=0,"",L233/W233-1)</f>
        <v>0.59976730657358934</v>
      </c>
    </row>
    <row r="234" spans="1:29" ht="50.1" customHeight="1">
      <c r="A234" s="169"/>
      <c r="B234" s="169"/>
      <c r="C234" s="172"/>
      <c r="D234" s="172"/>
      <c r="E234" s="131"/>
      <c r="F234" s="175"/>
      <c r="G234" s="178"/>
      <c r="H234" s="189"/>
      <c r="I234" s="163"/>
      <c r="J234" s="166"/>
      <c r="K234" s="62" t="s">
        <v>134</v>
      </c>
      <c r="L234" s="63">
        <v>16500</v>
      </c>
      <c r="M234" s="63">
        <v>10314</v>
      </c>
      <c r="N234" s="142" t="s">
        <v>369</v>
      </c>
      <c r="O234" s="127" t="s">
        <v>72</v>
      </c>
      <c r="P234" s="100"/>
      <c r="Q234" s="63">
        <f t="shared" si="94"/>
        <v>0</v>
      </c>
      <c r="R234" s="64"/>
      <c r="S234" s="67">
        <v>18</v>
      </c>
      <c r="T234" s="46"/>
      <c r="U234" s="106">
        <f>IF(EXACT(O234,Y234),M234,M234*(1-'Расчет ПРЕДЗАКАЗ'!$D$10))</f>
        <v>10314</v>
      </c>
      <c r="V234" s="106">
        <f t="shared" si="95"/>
        <v>0</v>
      </c>
      <c r="W234" s="106">
        <f>IF(EXACT(O234,Y234),M234,M234*(1-#REF!))</f>
        <v>10314</v>
      </c>
      <c r="X234" s="106">
        <f t="shared" si="96"/>
        <v>0</v>
      </c>
      <c r="Y234" s="107" t="s">
        <v>72</v>
      </c>
      <c r="Z234" s="103">
        <f t="shared" si="92"/>
        <v>0</v>
      </c>
      <c r="AA234" s="103">
        <f t="shared" si="93"/>
        <v>0</v>
      </c>
      <c r="AB234" s="128">
        <f t="shared" si="97"/>
        <v>0.59976730657358934</v>
      </c>
      <c r="AC234" s="128">
        <f t="shared" si="98"/>
        <v>0.59976730657358934</v>
      </c>
    </row>
    <row r="235" spans="1:29" ht="50.1" customHeight="1">
      <c r="A235" s="169"/>
      <c r="B235" s="169"/>
      <c r="C235" s="172"/>
      <c r="D235" s="172"/>
      <c r="E235" s="131"/>
      <c r="F235" s="175"/>
      <c r="G235" s="178"/>
      <c r="H235" s="189"/>
      <c r="I235" s="163"/>
      <c r="J235" s="166"/>
      <c r="K235" s="62" t="s">
        <v>84</v>
      </c>
      <c r="L235" s="63">
        <v>16500</v>
      </c>
      <c r="M235" s="63">
        <v>10314</v>
      </c>
      <c r="N235" s="142" t="s">
        <v>370</v>
      </c>
      <c r="O235" s="127" t="s">
        <v>72</v>
      </c>
      <c r="P235" s="100"/>
      <c r="Q235" s="63">
        <f t="shared" si="94"/>
        <v>0</v>
      </c>
      <c r="R235" s="64"/>
      <c r="S235" s="67">
        <v>63</v>
      </c>
      <c r="T235" s="46"/>
      <c r="U235" s="106">
        <f>IF(EXACT(O235,Y235),M235,M235*(1-'Расчет ПРЕДЗАКАЗ'!$D$10))</f>
        <v>10314</v>
      </c>
      <c r="V235" s="106">
        <f t="shared" si="95"/>
        <v>0</v>
      </c>
      <c r="W235" s="106">
        <f>IF(EXACT(O235,Y235),M235,M235*(1-#REF!))</f>
        <v>10314</v>
      </c>
      <c r="X235" s="106">
        <f t="shared" si="96"/>
        <v>0</v>
      </c>
      <c r="Y235" s="107" t="s">
        <v>72</v>
      </c>
      <c r="Z235" s="103">
        <f t="shared" si="92"/>
        <v>0</v>
      </c>
      <c r="AA235" s="103">
        <f t="shared" si="93"/>
        <v>0</v>
      </c>
      <c r="AB235" s="128">
        <f t="shared" si="97"/>
        <v>0.59976730657358934</v>
      </c>
      <c r="AC235" s="128">
        <f t="shared" si="98"/>
        <v>0.59976730657358934</v>
      </c>
    </row>
    <row r="236" spans="1:29" ht="50.1" customHeight="1">
      <c r="A236" s="169"/>
      <c r="B236" s="169"/>
      <c r="C236" s="172"/>
      <c r="D236" s="172"/>
      <c r="E236" s="131"/>
      <c r="F236" s="175"/>
      <c r="G236" s="178"/>
      <c r="H236" s="189"/>
      <c r="I236" s="163"/>
      <c r="J236" s="166"/>
      <c r="K236" s="62" t="s">
        <v>137</v>
      </c>
      <c r="L236" s="63">
        <v>16500</v>
      </c>
      <c r="M236" s="63">
        <v>10314</v>
      </c>
      <c r="N236" s="142" t="s">
        <v>371</v>
      </c>
      <c r="O236" s="127" t="s">
        <v>72</v>
      </c>
      <c r="P236" s="100"/>
      <c r="Q236" s="63">
        <f t="shared" si="94"/>
        <v>0</v>
      </c>
      <c r="R236" s="64"/>
      <c r="S236" s="67">
        <v>41</v>
      </c>
      <c r="T236" s="46"/>
      <c r="U236" s="106">
        <f>IF(EXACT(O236,Y236),M236,M236*(1-'Расчет ПРЕДЗАКАЗ'!$D$10))</f>
        <v>10314</v>
      </c>
      <c r="V236" s="106">
        <f t="shared" si="95"/>
        <v>0</v>
      </c>
      <c r="W236" s="106">
        <f>IF(EXACT(O236,Y236),M236,M236*(1-#REF!))</f>
        <v>10314</v>
      </c>
      <c r="X236" s="106">
        <f t="shared" si="96"/>
        <v>0</v>
      </c>
      <c r="Y236" s="107" t="s">
        <v>72</v>
      </c>
      <c r="Z236" s="103">
        <f t="shared" si="92"/>
        <v>0</v>
      </c>
      <c r="AA236" s="103">
        <f t="shared" si="93"/>
        <v>0</v>
      </c>
      <c r="AB236" s="128">
        <f t="shared" si="97"/>
        <v>0.59976730657358934</v>
      </c>
      <c r="AC236" s="128">
        <f t="shared" si="98"/>
        <v>0.59976730657358934</v>
      </c>
    </row>
    <row r="237" spans="1:29" ht="50.1" customHeight="1">
      <c r="A237" s="169"/>
      <c r="B237" s="169"/>
      <c r="C237" s="172"/>
      <c r="D237" s="172"/>
      <c r="E237" s="131"/>
      <c r="F237" s="175"/>
      <c r="G237" s="178"/>
      <c r="H237" s="189"/>
      <c r="I237" s="163"/>
      <c r="J237" s="166"/>
      <c r="K237" s="62" t="s">
        <v>86</v>
      </c>
      <c r="L237" s="63">
        <v>16500</v>
      </c>
      <c r="M237" s="63">
        <v>10314</v>
      </c>
      <c r="N237" s="142" t="s">
        <v>372</v>
      </c>
      <c r="O237" s="127" t="s">
        <v>72</v>
      </c>
      <c r="P237" s="100"/>
      <c r="Q237" s="63">
        <f t="shared" si="94"/>
        <v>0</v>
      </c>
      <c r="R237" s="64"/>
      <c r="S237" s="67">
        <v>19</v>
      </c>
      <c r="T237" s="46"/>
      <c r="U237" s="106">
        <f>IF(EXACT(O237,Y237),M237,M237*(1-'Расчет ПРЕДЗАКАЗ'!$D$10))</f>
        <v>10314</v>
      </c>
      <c r="V237" s="106">
        <f t="shared" si="95"/>
        <v>0</v>
      </c>
      <c r="W237" s="106">
        <f>IF(EXACT(O237,Y237),M237,M237*(1-#REF!))</f>
        <v>10314</v>
      </c>
      <c r="X237" s="106">
        <f t="shared" si="96"/>
        <v>0</v>
      </c>
      <c r="Y237" s="107" t="s">
        <v>72</v>
      </c>
      <c r="Z237" s="103">
        <f t="shared" si="92"/>
        <v>0</v>
      </c>
      <c r="AA237" s="103">
        <f t="shared" si="93"/>
        <v>0</v>
      </c>
      <c r="AB237" s="128">
        <f t="shared" si="97"/>
        <v>0.59976730657358934</v>
      </c>
      <c r="AC237" s="128">
        <f t="shared" si="98"/>
        <v>0.59976730657358934</v>
      </c>
    </row>
    <row r="238" spans="1:29" ht="50.1" customHeight="1">
      <c r="A238" s="169"/>
      <c r="B238" s="169"/>
      <c r="C238" s="172"/>
      <c r="D238" s="172"/>
      <c r="E238" s="131"/>
      <c r="F238" s="175"/>
      <c r="G238" s="178"/>
      <c r="H238" s="189"/>
      <c r="I238" s="163"/>
      <c r="J238" s="166"/>
      <c r="K238" s="62" t="s">
        <v>88</v>
      </c>
      <c r="L238" s="63">
        <v>16500</v>
      </c>
      <c r="M238" s="63">
        <v>10314</v>
      </c>
      <c r="N238" s="142" t="s">
        <v>373</v>
      </c>
      <c r="O238" s="127" t="s">
        <v>72</v>
      </c>
      <c r="P238" s="100"/>
      <c r="Q238" s="63">
        <f t="shared" si="94"/>
        <v>0</v>
      </c>
      <c r="R238" s="64"/>
      <c r="S238" s="67">
        <v>8</v>
      </c>
      <c r="T238" s="46"/>
      <c r="U238" s="106">
        <f>IF(EXACT(O238,Y238),M238,M238*(1-'Расчет ПРЕДЗАКАЗ'!$D$10))</f>
        <v>10314</v>
      </c>
      <c r="V238" s="106">
        <f t="shared" si="95"/>
        <v>0</v>
      </c>
      <c r="W238" s="106">
        <f>IF(EXACT(O238,Y238),M238,M238*(1-#REF!))</f>
        <v>10314</v>
      </c>
      <c r="X238" s="106">
        <f t="shared" si="96"/>
        <v>0</v>
      </c>
      <c r="Y238" s="107" t="s">
        <v>72</v>
      </c>
      <c r="Z238" s="103">
        <f t="shared" si="92"/>
        <v>0</v>
      </c>
      <c r="AA238" s="103">
        <f t="shared" si="93"/>
        <v>0</v>
      </c>
      <c r="AB238" s="128">
        <f t="shared" si="97"/>
        <v>0.59976730657358934</v>
      </c>
      <c r="AC238" s="128">
        <f t="shared" si="98"/>
        <v>0.59976730657358934</v>
      </c>
    </row>
    <row r="239" spans="1:29" ht="50.1" customHeight="1">
      <c r="A239" s="169"/>
      <c r="B239" s="169"/>
      <c r="C239" s="172"/>
      <c r="D239" s="172"/>
      <c r="E239" s="131"/>
      <c r="F239" s="175"/>
      <c r="G239" s="178"/>
      <c r="H239" s="189"/>
      <c r="I239" s="163"/>
      <c r="J239" s="166"/>
      <c r="K239" s="62" t="s">
        <v>109</v>
      </c>
      <c r="L239" s="63">
        <v>16500</v>
      </c>
      <c r="M239" s="63">
        <v>10314</v>
      </c>
      <c r="N239" s="142" t="s">
        <v>374</v>
      </c>
      <c r="O239" s="127" t="s">
        <v>72</v>
      </c>
      <c r="P239" s="100"/>
      <c r="Q239" s="63">
        <f t="shared" si="94"/>
        <v>0</v>
      </c>
      <c r="R239" s="64"/>
      <c r="S239" s="67">
        <v>21</v>
      </c>
      <c r="T239" s="46"/>
      <c r="U239" s="106">
        <f>IF(EXACT(O239,Y239),M239,M239*(1-'Расчет ПРЕДЗАКАЗ'!$D$10))</f>
        <v>10314</v>
      </c>
      <c r="V239" s="106">
        <f t="shared" si="95"/>
        <v>0</v>
      </c>
      <c r="W239" s="106">
        <f>IF(EXACT(O239,Y239),M239,M239*(1-#REF!))</f>
        <v>10314</v>
      </c>
      <c r="X239" s="106">
        <f t="shared" si="96"/>
        <v>0</v>
      </c>
      <c r="Y239" s="107" t="s">
        <v>72</v>
      </c>
      <c r="Z239" s="103">
        <f t="shared" si="92"/>
        <v>0</v>
      </c>
      <c r="AA239" s="103">
        <f t="shared" si="93"/>
        <v>0</v>
      </c>
      <c r="AB239" s="128">
        <f t="shared" si="97"/>
        <v>0.59976730657358934</v>
      </c>
      <c r="AC239" s="128">
        <f t="shared" si="98"/>
        <v>0.59976730657358934</v>
      </c>
    </row>
    <row r="240" spans="1:29" ht="50.1" customHeight="1">
      <c r="A240" s="169"/>
      <c r="B240" s="169"/>
      <c r="C240" s="172"/>
      <c r="D240" s="172"/>
      <c r="E240" s="131"/>
      <c r="F240" s="175"/>
      <c r="G240" s="178"/>
      <c r="H240" s="189"/>
      <c r="I240" s="163"/>
      <c r="J240" s="166"/>
      <c r="K240" s="62" t="s">
        <v>142</v>
      </c>
      <c r="L240" s="63">
        <v>16500</v>
      </c>
      <c r="M240" s="63">
        <v>10314</v>
      </c>
      <c r="N240" s="142" t="s">
        <v>375</v>
      </c>
      <c r="O240" s="127" t="s">
        <v>72</v>
      </c>
      <c r="P240" s="100"/>
      <c r="Q240" s="63">
        <f t="shared" si="94"/>
        <v>0</v>
      </c>
      <c r="R240" s="64"/>
      <c r="S240" s="67">
        <v>6</v>
      </c>
      <c r="T240" s="46"/>
      <c r="U240" s="106">
        <f>IF(EXACT(O240,Y240),M240,M240*(1-'Расчет ПРЕДЗАКАЗ'!$D$10))</f>
        <v>10314</v>
      </c>
      <c r="V240" s="106">
        <f t="shared" si="95"/>
        <v>0</v>
      </c>
      <c r="W240" s="106">
        <f>IF(EXACT(O240,Y240),M240,M240*(1-#REF!))</f>
        <v>10314</v>
      </c>
      <c r="X240" s="106">
        <f t="shared" si="96"/>
        <v>0</v>
      </c>
      <c r="Y240" s="107" t="s">
        <v>72</v>
      </c>
      <c r="Z240" s="103">
        <f t="shared" si="92"/>
        <v>0</v>
      </c>
      <c r="AA240" s="103">
        <f t="shared" si="93"/>
        <v>0</v>
      </c>
      <c r="AB240" s="128">
        <f t="shared" si="97"/>
        <v>0.59976730657358934</v>
      </c>
      <c r="AC240" s="128">
        <f t="shared" si="98"/>
        <v>0.59976730657358934</v>
      </c>
    </row>
    <row r="241" spans="1:29" ht="50.1" customHeight="1">
      <c r="A241" s="169"/>
      <c r="B241" s="169"/>
      <c r="C241" s="172"/>
      <c r="D241" s="172"/>
      <c r="E241" s="131"/>
      <c r="F241" s="175"/>
      <c r="G241" s="178"/>
      <c r="H241" s="189"/>
      <c r="I241" s="163"/>
      <c r="J241" s="166"/>
      <c r="K241" s="62"/>
      <c r="L241" s="63"/>
      <c r="M241" s="63"/>
      <c r="N241" s="65"/>
      <c r="O241" s="127"/>
      <c r="P241" s="100"/>
      <c r="Q241" s="63">
        <f t="shared" si="94"/>
        <v>0</v>
      </c>
      <c r="R241" s="65"/>
      <c r="S241" s="67"/>
      <c r="T241" s="40"/>
      <c r="U241" s="106">
        <f>IF(EXACT(O241,Y241),M241,M241*(1-'Расчет ПРЕДЗАКАЗ'!$D$10))</f>
        <v>0</v>
      </c>
      <c r="V241" s="106">
        <f t="shared" si="95"/>
        <v>0</v>
      </c>
      <c r="W241" s="106" t="e">
        <f>IF(EXACT(O241,Y241),M241,M241*(1-#REF!))</f>
        <v>#REF!</v>
      </c>
      <c r="X241" s="106" t="e">
        <f t="shared" si="96"/>
        <v>#REF!</v>
      </c>
      <c r="Y241" s="107" t="s">
        <v>72</v>
      </c>
      <c r="Z241" s="103">
        <f t="shared" si="92"/>
        <v>0</v>
      </c>
      <c r="AA241" s="103">
        <f t="shared" si="93"/>
        <v>0</v>
      </c>
      <c r="AB241" s="128" t="str">
        <f t="shared" si="97"/>
        <v/>
      </c>
      <c r="AC241" s="128" t="e">
        <f t="shared" si="98"/>
        <v>#REF!</v>
      </c>
    </row>
    <row r="242" spans="1:29" ht="50.1" customHeight="1">
      <c r="A242" s="169"/>
      <c r="B242" s="169"/>
      <c r="C242" s="172"/>
      <c r="D242" s="172"/>
      <c r="E242" s="131"/>
      <c r="F242" s="175"/>
      <c r="G242" s="178"/>
      <c r="H242" s="189"/>
      <c r="I242" s="163"/>
      <c r="J242" s="166"/>
      <c r="K242" s="62"/>
      <c r="L242" s="63"/>
      <c r="M242" s="63"/>
      <c r="N242" s="65"/>
      <c r="O242" s="127"/>
      <c r="P242" s="100"/>
      <c r="Q242" s="63">
        <f t="shared" si="94"/>
        <v>0</v>
      </c>
      <c r="R242" s="65"/>
      <c r="S242" s="67"/>
      <c r="T242" s="40"/>
      <c r="U242" s="106">
        <f>IF(EXACT(O242,Y242),M242,M242*(1-'Расчет ПРЕДЗАКАЗ'!$D$10))</f>
        <v>0</v>
      </c>
      <c r="V242" s="106">
        <f t="shared" si="95"/>
        <v>0</v>
      </c>
      <c r="W242" s="106" t="e">
        <f>IF(EXACT(O242,Y242),M242,M242*(1-#REF!))</f>
        <v>#REF!</v>
      </c>
      <c r="X242" s="106" t="e">
        <f t="shared" si="96"/>
        <v>#REF!</v>
      </c>
      <c r="Y242" s="107" t="s">
        <v>72</v>
      </c>
      <c r="Z242" s="103">
        <f t="shared" si="92"/>
        <v>0</v>
      </c>
      <c r="AA242" s="103">
        <f t="shared" si="93"/>
        <v>0</v>
      </c>
      <c r="AB242" s="128" t="str">
        <f t="shared" si="97"/>
        <v/>
      </c>
      <c r="AC242" s="128" t="e">
        <f t="shared" si="98"/>
        <v>#REF!</v>
      </c>
    </row>
    <row r="243" spans="1:29" ht="50.1" customHeight="1">
      <c r="A243" s="169"/>
      <c r="B243" s="169"/>
      <c r="C243" s="172"/>
      <c r="D243" s="172"/>
      <c r="E243" s="131"/>
      <c r="F243" s="175"/>
      <c r="G243" s="178"/>
      <c r="H243" s="189"/>
      <c r="I243" s="163"/>
      <c r="J243" s="166"/>
      <c r="K243" s="62"/>
      <c r="L243" s="63"/>
      <c r="M243" s="63"/>
      <c r="N243" s="65"/>
      <c r="O243" s="127"/>
      <c r="P243" s="100"/>
      <c r="Q243" s="63">
        <f t="shared" si="94"/>
        <v>0</v>
      </c>
      <c r="R243" s="65"/>
      <c r="S243" s="67"/>
      <c r="T243" s="40"/>
      <c r="U243" s="106">
        <f>IF(EXACT(O243,Y243),M243,M243*(1-'Расчет ПРЕДЗАКАЗ'!$D$10))</f>
        <v>0</v>
      </c>
      <c r="V243" s="106">
        <f t="shared" si="95"/>
        <v>0</v>
      </c>
      <c r="W243" s="106" t="e">
        <f>IF(EXACT(O243,Y243),M243,M243*(1-#REF!))</f>
        <v>#REF!</v>
      </c>
      <c r="X243" s="106" t="e">
        <f t="shared" si="96"/>
        <v>#REF!</v>
      </c>
      <c r="Y243" s="107" t="s">
        <v>72</v>
      </c>
      <c r="Z243" s="103">
        <f t="shared" si="92"/>
        <v>0</v>
      </c>
      <c r="AA243" s="103">
        <f t="shared" si="93"/>
        <v>0</v>
      </c>
      <c r="AB243" s="128" t="str">
        <f t="shared" si="97"/>
        <v/>
      </c>
      <c r="AC243" s="128" t="e">
        <f t="shared" si="98"/>
        <v>#REF!</v>
      </c>
    </row>
    <row r="244" spans="1:29" ht="50.1" customHeight="1">
      <c r="A244" s="169"/>
      <c r="B244" s="169"/>
      <c r="C244" s="172"/>
      <c r="D244" s="172"/>
      <c r="E244" s="131"/>
      <c r="F244" s="175"/>
      <c r="G244" s="178"/>
      <c r="H244" s="189"/>
      <c r="I244" s="163"/>
      <c r="J244" s="166"/>
      <c r="K244" s="62"/>
      <c r="L244" s="63"/>
      <c r="M244" s="63"/>
      <c r="N244" s="65"/>
      <c r="O244" s="127"/>
      <c r="P244" s="100"/>
      <c r="Q244" s="63">
        <f t="shared" si="94"/>
        <v>0</v>
      </c>
      <c r="R244" s="65"/>
      <c r="S244" s="67"/>
      <c r="T244" s="40"/>
      <c r="U244" s="106">
        <f>IF(EXACT(O244,Y244),M244,M244*(1-'Расчет ПРЕДЗАКАЗ'!$D$10))</f>
        <v>0</v>
      </c>
      <c r="V244" s="106">
        <f t="shared" si="95"/>
        <v>0</v>
      </c>
      <c r="W244" s="106" t="e">
        <f>IF(EXACT(O244,Y244),M244,M244*(1-#REF!))</f>
        <v>#REF!</v>
      </c>
      <c r="X244" s="106" t="e">
        <f t="shared" si="96"/>
        <v>#REF!</v>
      </c>
      <c r="Y244" s="107" t="s">
        <v>72</v>
      </c>
      <c r="Z244" s="103">
        <f t="shared" si="92"/>
        <v>0</v>
      </c>
      <c r="AA244" s="103">
        <f t="shared" si="93"/>
        <v>0</v>
      </c>
      <c r="AB244" s="128" t="str">
        <f t="shared" si="97"/>
        <v/>
      </c>
      <c r="AC244" s="128" t="e">
        <f t="shared" si="98"/>
        <v>#REF!</v>
      </c>
    </row>
    <row r="245" spans="1:29" ht="50.1" customHeight="1">
      <c r="A245" s="169"/>
      <c r="B245" s="169"/>
      <c r="C245" s="172"/>
      <c r="D245" s="172"/>
      <c r="E245" s="131"/>
      <c r="F245" s="175"/>
      <c r="G245" s="178"/>
      <c r="H245" s="189"/>
      <c r="I245" s="163"/>
      <c r="J245" s="166"/>
      <c r="K245" s="62"/>
      <c r="L245" s="63"/>
      <c r="M245" s="63"/>
      <c r="N245" s="65"/>
      <c r="O245" s="127"/>
      <c r="P245" s="100"/>
      <c r="Q245" s="63">
        <f t="shared" si="94"/>
        <v>0</v>
      </c>
      <c r="R245" s="65"/>
      <c r="S245" s="67"/>
      <c r="T245" s="40"/>
      <c r="U245" s="106">
        <f>IF(EXACT(O245,Y245),M245,M245*(1-'Расчет ПРЕДЗАКАЗ'!$D$10))</f>
        <v>0</v>
      </c>
      <c r="V245" s="106">
        <f t="shared" si="95"/>
        <v>0</v>
      </c>
      <c r="W245" s="106" t="e">
        <f>IF(EXACT(O245,Y245),M245,M245*(1-#REF!))</f>
        <v>#REF!</v>
      </c>
      <c r="X245" s="106" t="e">
        <f t="shared" si="96"/>
        <v>#REF!</v>
      </c>
      <c r="Y245" s="107" t="s">
        <v>72</v>
      </c>
      <c r="Z245" s="103">
        <f t="shared" si="92"/>
        <v>0</v>
      </c>
      <c r="AA245" s="103">
        <f t="shared" si="93"/>
        <v>0</v>
      </c>
      <c r="AB245" s="128" t="str">
        <f t="shared" si="97"/>
        <v/>
      </c>
      <c r="AC245" s="128" t="e">
        <f t="shared" si="98"/>
        <v>#REF!</v>
      </c>
    </row>
    <row r="246" spans="1:29" ht="50.1" customHeight="1">
      <c r="A246" s="170"/>
      <c r="B246" s="170"/>
      <c r="C246" s="173"/>
      <c r="D246" s="173"/>
      <c r="E246" s="132"/>
      <c r="F246" s="176"/>
      <c r="G246" s="179"/>
      <c r="H246" s="190"/>
      <c r="I246" s="164"/>
      <c r="J246" s="167"/>
      <c r="K246" s="62"/>
      <c r="L246" s="63"/>
      <c r="M246" s="63"/>
      <c r="N246" s="65"/>
      <c r="O246" s="127"/>
      <c r="P246" s="100"/>
      <c r="Q246" s="63">
        <f t="shared" si="94"/>
        <v>0</v>
      </c>
      <c r="R246" s="65"/>
      <c r="S246" s="64"/>
      <c r="T246" s="40"/>
      <c r="U246" s="106">
        <f>IF(EXACT(O246,Y246),M246,M246*(1-'Расчет ПРЕДЗАКАЗ'!$D$10))</f>
        <v>0</v>
      </c>
      <c r="V246" s="106">
        <f t="shared" si="95"/>
        <v>0</v>
      </c>
      <c r="W246" s="106" t="e">
        <f>IF(EXACT(O246,Y246),M246,M246*(1-#REF!))</f>
        <v>#REF!</v>
      </c>
      <c r="X246" s="106" t="e">
        <f t="shared" si="96"/>
        <v>#REF!</v>
      </c>
      <c r="Y246" s="107" t="s">
        <v>72</v>
      </c>
      <c r="Z246" s="103">
        <f t="shared" si="92"/>
        <v>0</v>
      </c>
      <c r="AA246" s="103">
        <f t="shared" si="93"/>
        <v>0</v>
      </c>
      <c r="AB246" s="128" t="str">
        <f t="shared" si="97"/>
        <v/>
      </c>
      <c r="AC246" s="128" t="e">
        <f t="shared" si="98"/>
        <v>#REF!</v>
      </c>
    </row>
    <row r="247" spans="1:29" ht="11.25" customHeight="1" thickBot="1"/>
    <row r="248" spans="1:29" ht="50.1" customHeight="1">
      <c r="A248" s="168">
        <v>30</v>
      </c>
      <c r="B248" s="168" t="s">
        <v>376</v>
      </c>
      <c r="C248" s="171" t="s">
        <v>377</v>
      </c>
      <c r="D248" s="171" t="s">
        <v>77</v>
      </c>
      <c r="E248" s="131"/>
      <c r="F248" s="196" t="s">
        <v>363</v>
      </c>
      <c r="G248" s="177" t="s">
        <v>378</v>
      </c>
      <c r="H248" s="162" t="s">
        <v>379</v>
      </c>
      <c r="I248" s="195" t="s">
        <v>380</v>
      </c>
      <c r="J248" s="165" t="s">
        <v>19</v>
      </c>
      <c r="K248" s="62" t="s">
        <v>226</v>
      </c>
      <c r="L248" s="63">
        <v>14840</v>
      </c>
      <c r="M248" s="63">
        <v>9270</v>
      </c>
      <c r="N248" s="142" t="s">
        <v>381</v>
      </c>
      <c r="O248" s="127" t="s">
        <v>72</v>
      </c>
      <c r="P248" s="100"/>
      <c r="Q248" s="63">
        <f>P248*M248</f>
        <v>0</v>
      </c>
      <c r="R248" s="64"/>
      <c r="S248" s="67">
        <v>17</v>
      </c>
      <c r="T248" s="61"/>
      <c r="U248" s="106">
        <f>IF(EXACT(O248,Y248),M248,M248*(1-'Расчет ПРЕДЗАКАЗ'!$D$10))</f>
        <v>9270</v>
      </c>
      <c r="V248" s="106">
        <f>P248*U248</f>
        <v>0</v>
      </c>
      <c r="W248" s="106">
        <f>IF(EXACT(O248,Y248),M248,M248*(1-#REF!))</f>
        <v>9270</v>
      </c>
      <c r="X248" s="106">
        <f>P248*W248</f>
        <v>0</v>
      </c>
      <c r="Y248" s="107" t="s">
        <v>72</v>
      </c>
      <c r="Z248" s="103">
        <f t="shared" ref="Z248:Z262" si="99">IF(EXACT(O248,Y248),Q248,0)</f>
        <v>0</v>
      </c>
      <c r="AA248" s="103">
        <f t="shared" ref="AA248:AA262" si="100">IF(Z248=0,Q248,0)</f>
        <v>0</v>
      </c>
      <c r="AB248" s="128">
        <f>IF(U248=0,"",L248/U248-1)</f>
        <v>0.60086299892125128</v>
      </c>
      <c r="AC248" s="128">
        <f>IF(W248=0,"",L248/W248-1)</f>
        <v>0.60086299892125128</v>
      </c>
    </row>
    <row r="249" spans="1:29" ht="50.1" customHeight="1">
      <c r="A249" s="169"/>
      <c r="B249" s="169"/>
      <c r="C249" s="172"/>
      <c r="D249" s="172"/>
      <c r="E249" s="131"/>
      <c r="F249" s="175"/>
      <c r="G249" s="178"/>
      <c r="H249" s="189"/>
      <c r="I249" s="163"/>
      <c r="J249" s="166"/>
      <c r="K249" s="62" t="s">
        <v>228</v>
      </c>
      <c r="L249" s="63">
        <v>14840</v>
      </c>
      <c r="M249" s="63">
        <v>9270</v>
      </c>
      <c r="N249" s="142" t="s">
        <v>382</v>
      </c>
      <c r="O249" s="127" t="s">
        <v>72</v>
      </c>
      <c r="P249" s="100"/>
      <c r="Q249" s="63">
        <f t="shared" ref="Q249:Q262" si="101">P249*M249</f>
        <v>0</v>
      </c>
      <c r="R249" s="64"/>
      <c r="S249" s="67">
        <v>13</v>
      </c>
      <c r="T249" s="46"/>
      <c r="U249" s="106">
        <f>IF(EXACT(O249,Y249),M249,M249*(1-'Расчет ПРЕДЗАКАЗ'!$D$10))</f>
        <v>9270</v>
      </c>
      <c r="V249" s="106">
        <f t="shared" ref="V249:V262" si="102">P249*U249</f>
        <v>0</v>
      </c>
      <c r="W249" s="106">
        <f>IF(EXACT(O249,Y249),M249,M249*(1-#REF!))</f>
        <v>9270</v>
      </c>
      <c r="X249" s="106">
        <f t="shared" ref="X249:X262" si="103">P249*W249</f>
        <v>0</v>
      </c>
      <c r="Y249" s="107" t="s">
        <v>72</v>
      </c>
      <c r="Z249" s="103">
        <f t="shared" si="99"/>
        <v>0</v>
      </c>
      <c r="AA249" s="103">
        <f t="shared" si="100"/>
        <v>0</v>
      </c>
      <c r="AB249" s="128">
        <f t="shared" ref="AB249:AB262" si="104">IF(U249=0,"",L249/U249-1)</f>
        <v>0.60086299892125128</v>
      </c>
      <c r="AC249" s="128">
        <f t="shared" ref="AC249:AC262" si="105">IF(W249=0,"",L249/W249-1)</f>
        <v>0.60086299892125128</v>
      </c>
    </row>
    <row r="250" spans="1:29" ht="50.1" customHeight="1">
      <c r="A250" s="169"/>
      <c r="B250" s="169"/>
      <c r="C250" s="172"/>
      <c r="D250" s="172"/>
      <c r="E250" s="131"/>
      <c r="F250" s="175"/>
      <c r="G250" s="178"/>
      <c r="H250" s="189"/>
      <c r="I250" s="163"/>
      <c r="J250" s="166"/>
      <c r="K250" s="62" t="s">
        <v>383</v>
      </c>
      <c r="L250" s="63">
        <v>14840</v>
      </c>
      <c r="M250" s="63">
        <v>9270</v>
      </c>
      <c r="N250" s="142" t="s">
        <v>384</v>
      </c>
      <c r="O250" s="127" t="s">
        <v>72</v>
      </c>
      <c r="P250" s="100"/>
      <c r="Q250" s="63">
        <f t="shared" si="101"/>
        <v>0</v>
      </c>
      <c r="R250" s="64"/>
      <c r="S250" s="67">
        <v>30</v>
      </c>
      <c r="T250" s="46"/>
      <c r="U250" s="106">
        <f>IF(EXACT(O250,Y250),M250,M250*(1-'Расчет ПРЕДЗАКАЗ'!$D$10))</f>
        <v>9270</v>
      </c>
      <c r="V250" s="106">
        <f t="shared" si="102"/>
        <v>0</v>
      </c>
      <c r="W250" s="106">
        <f>IF(EXACT(O250,Y250),M250,M250*(1-#REF!))</f>
        <v>9270</v>
      </c>
      <c r="X250" s="106">
        <f t="shared" si="103"/>
        <v>0</v>
      </c>
      <c r="Y250" s="107" t="s">
        <v>72</v>
      </c>
      <c r="Z250" s="103">
        <f t="shared" si="99"/>
        <v>0</v>
      </c>
      <c r="AA250" s="103">
        <f t="shared" si="100"/>
        <v>0</v>
      </c>
      <c r="AB250" s="128">
        <f t="shared" si="104"/>
        <v>0.60086299892125128</v>
      </c>
      <c r="AC250" s="128">
        <f t="shared" si="105"/>
        <v>0.60086299892125128</v>
      </c>
    </row>
    <row r="251" spans="1:29" ht="50.1" customHeight="1">
      <c r="A251" s="169"/>
      <c r="B251" s="169"/>
      <c r="C251" s="172"/>
      <c r="D251" s="172"/>
      <c r="E251" s="131"/>
      <c r="F251" s="175"/>
      <c r="G251" s="178"/>
      <c r="H251" s="189"/>
      <c r="I251" s="163"/>
      <c r="J251" s="166"/>
      <c r="K251" s="62" t="s">
        <v>82</v>
      </c>
      <c r="L251" s="63">
        <v>14840</v>
      </c>
      <c r="M251" s="63">
        <v>9270</v>
      </c>
      <c r="N251" s="142" t="s">
        <v>385</v>
      </c>
      <c r="O251" s="127" t="s">
        <v>72</v>
      </c>
      <c r="P251" s="100"/>
      <c r="Q251" s="63">
        <f t="shared" si="101"/>
        <v>0</v>
      </c>
      <c r="R251" s="64"/>
      <c r="S251" s="67">
        <v>30</v>
      </c>
      <c r="T251" s="46"/>
      <c r="U251" s="106">
        <f>IF(EXACT(O251,Y251),M251,M251*(1-'Расчет ПРЕДЗАКАЗ'!$D$10))</f>
        <v>9270</v>
      </c>
      <c r="V251" s="106">
        <f t="shared" si="102"/>
        <v>0</v>
      </c>
      <c r="W251" s="106">
        <f>IF(EXACT(O251,Y251),M251,M251*(1-#REF!))</f>
        <v>9270</v>
      </c>
      <c r="X251" s="106">
        <f t="shared" si="103"/>
        <v>0</v>
      </c>
      <c r="Y251" s="107" t="s">
        <v>72</v>
      </c>
      <c r="Z251" s="103">
        <f t="shared" si="99"/>
        <v>0</v>
      </c>
      <c r="AA251" s="103">
        <f t="shared" si="100"/>
        <v>0</v>
      </c>
      <c r="AB251" s="128">
        <f t="shared" si="104"/>
        <v>0.60086299892125128</v>
      </c>
      <c r="AC251" s="128">
        <f t="shared" si="105"/>
        <v>0.60086299892125128</v>
      </c>
    </row>
    <row r="252" spans="1:29" ht="50.1" customHeight="1">
      <c r="A252" s="169"/>
      <c r="B252" s="169"/>
      <c r="C252" s="172"/>
      <c r="D252" s="172"/>
      <c r="E252" s="131"/>
      <c r="F252" s="175"/>
      <c r="G252" s="178"/>
      <c r="H252" s="189"/>
      <c r="I252" s="163"/>
      <c r="J252" s="166"/>
      <c r="K252" s="62" t="s">
        <v>294</v>
      </c>
      <c r="L252" s="63">
        <v>14840</v>
      </c>
      <c r="M252" s="63">
        <v>9270</v>
      </c>
      <c r="N252" s="142" t="s">
        <v>386</v>
      </c>
      <c r="O252" s="127" t="s">
        <v>72</v>
      </c>
      <c r="P252" s="100"/>
      <c r="Q252" s="63">
        <f t="shared" si="101"/>
        <v>0</v>
      </c>
      <c r="R252" s="64"/>
      <c r="S252" s="67">
        <v>37</v>
      </c>
      <c r="T252" s="46"/>
      <c r="U252" s="106">
        <f>IF(EXACT(O252,Y252),M252,M252*(1-'Расчет ПРЕДЗАКАЗ'!$D$10))</f>
        <v>9270</v>
      </c>
      <c r="V252" s="106">
        <f t="shared" si="102"/>
        <v>0</v>
      </c>
      <c r="W252" s="106">
        <f>IF(EXACT(O252,Y252),M252,M252*(1-#REF!))</f>
        <v>9270</v>
      </c>
      <c r="X252" s="106">
        <f t="shared" si="103"/>
        <v>0</v>
      </c>
      <c r="Y252" s="107" t="s">
        <v>72</v>
      </c>
      <c r="Z252" s="103">
        <f t="shared" si="99"/>
        <v>0</v>
      </c>
      <c r="AA252" s="103">
        <f t="shared" si="100"/>
        <v>0</v>
      </c>
      <c r="AB252" s="128">
        <f t="shared" si="104"/>
        <v>0.60086299892125128</v>
      </c>
      <c r="AC252" s="128">
        <f t="shared" si="105"/>
        <v>0.60086299892125128</v>
      </c>
    </row>
    <row r="253" spans="1:29" ht="50.1" customHeight="1">
      <c r="A253" s="169"/>
      <c r="B253" s="169"/>
      <c r="C253" s="172"/>
      <c r="D253" s="172"/>
      <c r="E253" s="131"/>
      <c r="F253" s="175"/>
      <c r="G253" s="178"/>
      <c r="H253" s="189"/>
      <c r="I253" s="163"/>
      <c r="J253" s="166"/>
      <c r="K253" s="62" t="s">
        <v>104</v>
      </c>
      <c r="L253" s="63">
        <v>14840</v>
      </c>
      <c r="M253" s="63">
        <v>9270</v>
      </c>
      <c r="N253" s="142" t="s">
        <v>387</v>
      </c>
      <c r="O253" s="127" t="s">
        <v>72</v>
      </c>
      <c r="P253" s="100"/>
      <c r="Q253" s="63">
        <f t="shared" si="101"/>
        <v>0</v>
      </c>
      <c r="R253" s="64"/>
      <c r="S253" s="67">
        <v>46</v>
      </c>
      <c r="T253" s="46"/>
      <c r="U253" s="106">
        <f>IF(EXACT(O253,Y253),M253,M253*(1-'Расчет ПРЕДЗАКАЗ'!$D$10))</f>
        <v>9270</v>
      </c>
      <c r="V253" s="106">
        <f t="shared" si="102"/>
        <v>0</v>
      </c>
      <c r="W253" s="106">
        <f>IF(EXACT(O253,Y253),M253,M253*(1-#REF!))</f>
        <v>9270</v>
      </c>
      <c r="X253" s="106">
        <f t="shared" si="103"/>
        <v>0</v>
      </c>
      <c r="Y253" s="107" t="s">
        <v>72</v>
      </c>
      <c r="Z253" s="103">
        <f t="shared" si="99"/>
        <v>0</v>
      </c>
      <c r="AA253" s="103">
        <f t="shared" si="100"/>
        <v>0</v>
      </c>
      <c r="AB253" s="128">
        <f t="shared" si="104"/>
        <v>0.60086299892125128</v>
      </c>
      <c r="AC253" s="128">
        <f t="shared" si="105"/>
        <v>0.60086299892125128</v>
      </c>
    </row>
    <row r="254" spans="1:29" ht="50.1" customHeight="1">
      <c r="A254" s="169"/>
      <c r="B254" s="169"/>
      <c r="C254" s="172"/>
      <c r="D254" s="172"/>
      <c r="E254" s="131"/>
      <c r="F254" s="175"/>
      <c r="G254" s="178"/>
      <c r="H254" s="189"/>
      <c r="I254" s="163"/>
      <c r="J254" s="166"/>
      <c r="K254" s="62" t="s">
        <v>297</v>
      </c>
      <c r="L254" s="63">
        <v>14840</v>
      </c>
      <c r="M254" s="63">
        <v>9270</v>
      </c>
      <c r="N254" s="142" t="s">
        <v>388</v>
      </c>
      <c r="O254" s="127" t="s">
        <v>72</v>
      </c>
      <c r="P254" s="100"/>
      <c r="Q254" s="63">
        <f t="shared" si="101"/>
        <v>0</v>
      </c>
      <c r="R254" s="64"/>
      <c r="S254" s="67">
        <v>5</v>
      </c>
      <c r="T254" s="46"/>
      <c r="U254" s="106">
        <f>IF(EXACT(O254,Y254),M254,M254*(1-'Расчет ПРЕДЗАКАЗ'!$D$10))</f>
        <v>9270</v>
      </c>
      <c r="V254" s="106">
        <f t="shared" si="102"/>
        <v>0</v>
      </c>
      <c r="W254" s="106">
        <f>IF(EXACT(O254,Y254),M254,M254*(1-#REF!))</f>
        <v>9270</v>
      </c>
      <c r="X254" s="106">
        <f t="shared" si="103"/>
        <v>0</v>
      </c>
      <c r="Y254" s="107" t="s">
        <v>72</v>
      </c>
      <c r="Z254" s="103">
        <f t="shared" si="99"/>
        <v>0</v>
      </c>
      <c r="AA254" s="103">
        <f t="shared" si="100"/>
        <v>0</v>
      </c>
      <c r="AB254" s="128">
        <f t="shared" si="104"/>
        <v>0.60086299892125128</v>
      </c>
      <c r="AC254" s="128">
        <f t="shared" si="105"/>
        <v>0.60086299892125128</v>
      </c>
    </row>
    <row r="255" spans="1:29" ht="50.1" customHeight="1">
      <c r="A255" s="169"/>
      <c r="B255" s="169"/>
      <c r="C255" s="172"/>
      <c r="D255" s="172"/>
      <c r="E255" s="131"/>
      <c r="F255" s="175"/>
      <c r="G255" s="178"/>
      <c r="H255" s="189"/>
      <c r="I255" s="163"/>
      <c r="J255" s="166"/>
      <c r="K255" s="62" t="s">
        <v>84</v>
      </c>
      <c r="L255" s="63">
        <v>14840</v>
      </c>
      <c r="M255" s="63">
        <v>9270</v>
      </c>
      <c r="N255" s="142" t="s">
        <v>389</v>
      </c>
      <c r="O255" s="127" t="s">
        <v>72</v>
      </c>
      <c r="P255" s="100"/>
      <c r="Q255" s="63">
        <f t="shared" si="101"/>
        <v>0</v>
      </c>
      <c r="R255" s="64"/>
      <c r="S255" s="67">
        <v>14</v>
      </c>
      <c r="T255" s="46"/>
      <c r="U255" s="106">
        <f>IF(EXACT(O255,Y255),M255,M255*(1-'Расчет ПРЕДЗАКАЗ'!$D$10))</f>
        <v>9270</v>
      </c>
      <c r="V255" s="106">
        <f t="shared" si="102"/>
        <v>0</v>
      </c>
      <c r="W255" s="106">
        <f>IF(EXACT(O255,Y255),M255,M255*(1-#REF!))</f>
        <v>9270</v>
      </c>
      <c r="X255" s="106">
        <f t="shared" si="103"/>
        <v>0</v>
      </c>
      <c r="Y255" s="107" t="s">
        <v>72</v>
      </c>
      <c r="Z255" s="103">
        <f t="shared" si="99"/>
        <v>0</v>
      </c>
      <c r="AA255" s="103">
        <f t="shared" si="100"/>
        <v>0</v>
      </c>
      <c r="AB255" s="128">
        <f t="shared" si="104"/>
        <v>0.60086299892125128</v>
      </c>
      <c r="AC255" s="128">
        <f t="shared" si="105"/>
        <v>0.60086299892125128</v>
      </c>
    </row>
    <row r="256" spans="1:29" ht="50.1" customHeight="1">
      <c r="A256" s="169"/>
      <c r="B256" s="169"/>
      <c r="C256" s="172"/>
      <c r="D256" s="172"/>
      <c r="E256" s="131"/>
      <c r="F256" s="175"/>
      <c r="G256" s="178"/>
      <c r="H256" s="189"/>
      <c r="I256" s="163"/>
      <c r="J256" s="166"/>
      <c r="K256" s="62"/>
      <c r="L256" s="63"/>
      <c r="M256" s="63"/>
      <c r="N256" s="142"/>
      <c r="O256" s="127"/>
      <c r="P256" s="100"/>
      <c r="Q256" s="63">
        <f t="shared" si="101"/>
        <v>0</v>
      </c>
      <c r="R256" s="64"/>
      <c r="S256" s="67"/>
      <c r="T256" s="46"/>
      <c r="U256" s="106">
        <f>IF(EXACT(O256,Y256),M256,M256*(1-'Расчет ПРЕДЗАКАЗ'!$D$10))</f>
        <v>0</v>
      </c>
      <c r="V256" s="106">
        <f t="shared" si="102"/>
        <v>0</v>
      </c>
      <c r="W256" s="106" t="e">
        <f>IF(EXACT(O256,Y256),M256,M256*(1-#REF!))</f>
        <v>#REF!</v>
      </c>
      <c r="X256" s="106" t="e">
        <f t="shared" si="103"/>
        <v>#REF!</v>
      </c>
      <c r="Y256" s="107" t="s">
        <v>72</v>
      </c>
      <c r="Z256" s="103">
        <f t="shared" si="99"/>
        <v>0</v>
      </c>
      <c r="AA256" s="103">
        <f t="shared" si="100"/>
        <v>0</v>
      </c>
      <c r="AB256" s="128" t="str">
        <f t="shared" si="104"/>
        <v/>
      </c>
      <c r="AC256" s="128" t="e">
        <f t="shared" si="105"/>
        <v>#REF!</v>
      </c>
    </row>
    <row r="257" spans="1:29" ht="50.1" customHeight="1">
      <c r="A257" s="169"/>
      <c r="B257" s="169"/>
      <c r="C257" s="172"/>
      <c r="D257" s="172"/>
      <c r="E257" s="131"/>
      <c r="F257" s="175"/>
      <c r="G257" s="178"/>
      <c r="H257" s="189"/>
      <c r="I257" s="163"/>
      <c r="J257" s="166"/>
      <c r="K257" s="62"/>
      <c r="L257" s="63"/>
      <c r="M257" s="63"/>
      <c r="N257" s="65"/>
      <c r="O257" s="127"/>
      <c r="P257" s="100"/>
      <c r="Q257" s="63">
        <f t="shared" si="101"/>
        <v>0</v>
      </c>
      <c r="R257" s="65"/>
      <c r="S257" s="67"/>
      <c r="T257" s="40"/>
      <c r="U257" s="106">
        <f>IF(EXACT(O257,Y257),M257,M257*(1-'Расчет ПРЕДЗАКАЗ'!$D$10))</f>
        <v>0</v>
      </c>
      <c r="V257" s="106">
        <f t="shared" si="102"/>
        <v>0</v>
      </c>
      <c r="W257" s="106" t="e">
        <f>IF(EXACT(O257,Y257),M257,M257*(1-#REF!))</f>
        <v>#REF!</v>
      </c>
      <c r="X257" s="106" t="e">
        <f t="shared" si="103"/>
        <v>#REF!</v>
      </c>
      <c r="Y257" s="107" t="s">
        <v>72</v>
      </c>
      <c r="Z257" s="103">
        <f t="shared" si="99"/>
        <v>0</v>
      </c>
      <c r="AA257" s="103">
        <f t="shared" si="100"/>
        <v>0</v>
      </c>
      <c r="AB257" s="128" t="str">
        <f t="shared" si="104"/>
        <v/>
      </c>
      <c r="AC257" s="128" t="e">
        <f t="shared" si="105"/>
        <v>#REF!</v>
      </c>
    </row>
    <row r="258" spans="1:29" ht="50.1" customHeight="1">
      <c r="A258" s="169"/>
      <c r="B258" s="169"/>
      <c r="C258" s="172"/>
      <c r="D258" s="172"/>
      <c r="E258" s="131"/>
      <c r="F258" s="175"/>
      <c r="G258" s="178"/>
      <c r="H258" s="189"/>
      <c r="I258" s="163"/>
      <c r="J258" s="166"/>
      <c r="K258" s="62"/>
      <c r="L258" s="63"/>
      <c r="M258" s="63"/>
      <c r="N258" s="65"/>
      <c r="O258" s="127"/>
      <c r="P258" s="100"/>
      <c r="Q258" s="63">
        <f t="shared" si="101"/>
        <v>0</v>
      </c>
      <c r="R258" s="65"/>
      <c r="S258" s="67"/>
      <c r="T258" s="40"/>
      <c r="U258" s="106">
        <f>IF(EXACT(O258,Y258),M258,M258*(1-'Расчет ПРЕДЗАКАЗ'!$D$10))</f>
        <v>0</v>
      </c>
      <c r="V258" s="106">
        <f t="shared" si="102"/>
        <v>0</v>
      </c>
      <c r="W258" s="106" t="e">
        <f>IF(EXACT(O258,Y258),M258,M258*(1-#REF!))</f>
        <v>#REF!</v>
      </c>
      <c r="X258" s="106" t="e">
        <f t="shared" si="103"/>
        <v>#REF!</v>
      </c>
      <c r="Y258" s="107" t="s">
        <v>72</v>
      </c>
      <c r="Z258" s="103">
        <f t="shared" si="99"/>
        <v>0</v>
      </c>
      <c r="AA258" s="103">
        <f t="shared" si="100"/>
        <v>0</v>
      </c>
      <c r="AB258" s="128" t="str">
        <f t="shared" si="104"/>
        <v/>
      </c>
      <c r="AC258" s="128" t="e">
        <f t="shared" si="105"/>
        <v>#REF!</v>
      </c>
    </row>
    <row r="259" spans="1:29" ht="50.1" customHeight="1">
      <c r="A259" s="169"/>
      <c r="B259" s="169"/>
      <c r="C259" s="172"/>
      <c r="D259" s="172"/>
      <c r="E259" s="131"/>
      <c r="F259" s="175"/>
      <c r="G259" s="178"/>
      <c r="H259" s="189"/>
      <c r="I259" s="163"/>
      <c r="J259" s="166"/>
      <c r="K259" s="62"/>
      <c r="L259" s="63"/>
      <c r="M259" s="63"/>
      <c r="N259" s="65"/>
      <c r="O259" s="127"/>
      <c r="P259" s="100"/>
      <c r="Q259" s="63">
        <f t="shared" si="101"/>
        <v>0</v>
      </c>
      <c r="R259" s="65"/>
      <c r="S259" s="67"/>
      <c r="T259" s="40"/>
      <c r="U259" s="106">
        <f>IF(EXACT(O259,Y259),M259,M259*(1-'Расчет ПРЕДЗАКАЗ'!$D$10))</f>
        <v>0</v>
      </c>
      <c r="V259" s="106">
        <f t="shared" si="102"/>
        <v>0</v>
      </c>
      <c r="W259" s="106" t="e">
        <f>IF(EXACT(O259,Y259),M259,M259*(1-#REF!))</f>
        <v>#REF!</v>
      </c>
      <c r="X259" s="106" t="e">
        <f t="shared" si="103"/>
        <v>#REF!</v>
      </c>
      <c r="Y259" s="107" t="s">
        <v>72</v>
      </c>
      <c r="Z259" s="103">
        <f t="shared" si="99"/>
        <v>0</v>
      </c>
      <c r="AA259" s="103">
        <f t="shared" si="100"/>
        <v>0</v>
      </c>
      <c r="AB259" s="128" t="str">
        <f t="shared" si="104"/>
        <v/>
      </c>
      <c r="AC259" s="128" t="e">
        <f t="shared" si="105"/>
        <v>#REF!</v>
      </c>
    </row>
    <row r="260" spans="1:29" ht="50.1" customHeight="1">
      <c r="A260" s="169"/>
      <c r="B260" s="169"/>
      <c r="C260" s="172"/>
      <c r="D260" s="172"/>
      <c r="E260" s="131"/>
      <c r="F260" s="175"/>
      <c r="G260" s="178"/>
      <c r="H260" s="189"/>
      <c r="I260" s="163"/>
      <c r="J260" s="166"/>
      <c r="K260" s="62"/>
      <c r="L260" s="63"/>
      <c r="M260" s="63"/>
      <c r="N260" s="65"/>
      <c r="O260" s="127"/>
      <c r="P260" s="100"/>
      <c r="Q260" s="63">
        <f t="shared" si="101"/>
        <v>0</v>
      </c>
      <c r="R260" s="65"/>
      <c r="S260" s="67"/>
      <c r="T260" s="40"/>
      <c r="U260" s="106">
        <f>IF(EXACT(O260,Y260),M260,M260*(1-'Расчет ПРЕДЗАКАЗ'!$D$10))</f>
        <v>0</v>
      </c>
      <c r="V260" s="106">
        <f t="shared" si="102"/>
        <v>0</v>
      </c>
      <c r="W260" s="106" t="e">
        <f>IF(EXACT(O260,Y260),M260,M260*(1-#REF!))</f>
        <v>#REF!</v>
      </c>
      <c r="X260" s="106" t="e">
        <f t="shared" si="103"/>
        <v>#REF!</v>
      </c>
      <c r="Y260" s="107" t="s">
        <v>72</v>
      </c>
      <c r="Z260" s="103">
        <f t="shared" si="99"/>
        <v>0</v>
      </c>
      <c r="AA260" s="103">
        <f t="shared" si="100"/>
        <v>0</v>
      </c>
      <c r="AB260" s="128" t="str">
        <f t="shared" si="104"/>
        <v/>
      </c>
      <c r="AC260" s="128" t="e">
        <f t="shared" si="105"/>
        <v>#REF!</v>
      </c>
    </row>
    <row r="261" spans="1:29" ht="50.1" customHeight="1">
      <c r="A261" s="169"/>
      <c r="B261" s="169"/>
      <c r="C261" s="172"/>
      <c r="D261" s="172"/>
      <c r="E261" s="131"/>
      <c r="F261" s="175"/>
      <c r="G261" s="178"/>
      <c r="H261" s="189"/>
      <c r="I261" s="163"/>
      <c r="J261" s="166"/>
      <c r="K261" s="62"/>
      <c r="L261" s="63"/>
      <c r="M261" s="63"/>
      <c r="N261" s="65"/>
      <c r="O261" s="127"/>
      <c r="P261" s="100"/>
      <c r="Q261" s="63">
        <f t="shared" si="101"/>
        <v>0</v>
      </c>
      <c r="R261" s="65"/>
      <c r="S261" s="67"/>
      <c r="T261" s="40"/>
      <c r="U261" s="106">
        <f>IF(EXACT(O261,Y261),M261,M261*(1-'Расчет ПРЕДЗАКАЗ'!$D$10))</f>
        <v>0</v>
      </c>
      <c r="V261" s="106">
        <f t="shared" si="102"/>
        <v>0</v>
      </c>
      <c r="W261" s="106" t="e">
        <f>IF(EXACT(O261,Y261),M261,M261*(1-#REF!))</f>
        <v>#REF!</v>
      </c>
      <c r="X261" s="106" t="e">
        <f t="shared" si="103"/>
        <v>#REF!</v>
      </c>
      <c r="Y261" s="107" t="s">
        <v>72</v>
      </c>
      <c r="Z261" s="103">
        <f t="shared" si="99"/>
        <v>0</v>
      </c>
      <c r="AA261" s="103">
        <f t="shared" si="100"/>
        <v>0</v>
      </c>
      <c r="AB261" s="128" t="str">
        <f t="shared" si="104"/>
        <v/>
      </c>
      <c r="AC261" s="128" t="e">
        <f t="shared" si="105"/>
        <v>#REF!</v>
      </c>
    </row>
    <row r="262" spans="1:29" ht="50.1" customHeight="1">
      <c r="A262" s="170"/>
      <c r="B262" s="170"/>
      <c r="C262" s="173"/>
      <c r="D262" s="173"/>
      <c r="E262" s="132"/>
      <c r="F262" s="176"/>
      <c r="G262" s="179"/>
      <c r="H262" s="190"/>
      <c r="I262" s="164"/>
      <c r="J262" s="167"/>
      <c r="K262" s="62"/>
      <c r="L262" s="63"/>
      <c r="M262" s="63"/>
      <c r="N262" s="65"/>
      <c r="O262" s="127"/>
      <c r="P262" s="100"/>
      <c r="Q262" s="63">
        <f t="shared" si="101"/>
        <v>0</v>
      </c>
      <c r="R262" s="65"/>
      <c r="S262" s="64"/>
      <c r="T262" s="40"/>
      <c r="U262" s="106">
        <f>IF(EXACT(O262,Y262),M262,M262*(1-'Расчет ПРЕДЗАКАЗ'!$D$10))</f>
        <v>0</v>
      </c>
      <c r="V262" s="106">
        <f t="shared" si="102"/>
        <v>0</v>
      </c>
      <c r="W262" s="106" t="e">
        <f>IF(EXACT(O262,Y262),M262,M262*(1-#REF!))</f>
        <v>#REF!</v>
      </c>
      <c r="X262" s="106" t="e">
        <f t="shared" si="103"/>
        <v>#REF!</v>
      </c>
      <c r="Y262" s="107" t="s">
        <v>72</v>
      </c>
      <c r="Z262" s="103">
        <f t="shared" si="99"/>
        <v>0</v>
      </c>
      <c r="AA262" s="103">
        <f t="shared" si="100"/>
        <v>0</v>
      </c>
      <c r="AB262" s="128" t="str">
        <f t="shared" si="104"/>
        <v/>
      </c>
      <c r="AC262" s="128" t="e">
        <f t="shared" si="105"/>
        <v>#REF!</v>
      </c>
    </row>
    <row r="263" spans="1:29" ht="11.25" customHeight="1" thickBot="1"/>
    <row r="264" spans="1:29" ht="50.1" customHeight="1">
      <c r="A264" s="168">
        <v>31</v>
      </c>
      <c r="B264" s="168"/>
      <c r="C264" s="171" t="s">
        <v>390</v>
      </c>
      <c r="D264" s="171" t="s">
        <v>77</v>
      </c>
      <c r="E264" s="131"/>
      <c r="F264" s="196" t="s">
        <v>391</v>
      </c>
      <c r="G264" s="177"/>
      <c r="H264" s="162"/>
      <c r="I264" s="195" t="s">
        <v>392</v>
      </c>
      <c r="J264" s="165" t="s">
        <v>19</v>
      </c>
      <c r="K264" s="62" t="s">
        <v>82</v>
      </c>
      <c r="L264" s="63">
        <v>25290</v>
      </c>
      <c r="M264" s="63">
        <v>15805</v>
      </c>
      <c r="N264" s="142" t="s">
        <v>393</v>
      </c>
      <c r="O264" s="127"/>
      <c r="P264" s="100"/>
      <c r="Q264" s="63">
        <f>P264*M264</f>
        <v>0</v>
      </c>
      <c r="R264" s="64"/>
      <c r="S264" s="67">
        <v>24</v>
      </c>
      <c r="T264" s="61"/>
      <c r="U264" s="106">
        <f>IF(EXACT(O264,Y264),M264,M264*(1-'Расчет ПРЕДЗАКАЗ'!$D$10))</f>
        <v>15488.9</v>
      </c>
      <c r="V264" s="106">
        <f>P264*U264</f>
        <v>0</v>
      </c>
      <c r="W264" s="106" t="e">
        <f>IF(EXACT(O264,Y264),M264,M264*(1-#REF!))</f>
        <v>#REF!</v>
      </c>
      <c r="X264" s="106" t="e">
        <f>P264*W264</f>
        <v>#REF!</v>
      </c>
      <c r="Y264" s="107" t="s">
        <v>72</v>
      </c>
      <c r="Z264" s="103">
        <f t="shared" ref="Z264:Z278" si="106">IF(EXACT(O264,Y264),Q264,0)</f>
        <v>0</v>
      </c>
      <c r="AA264" s="103">
        <f t="shared" ref="AA264:AA278" si="107">IF(Z264=0,Q264,0)</f>
        <v>0</v>
      </c>
      <c r="AB264" s="128">
        <f>IF(U264=0,"",L264/U264-1)</f>
        <v>0.63278218595252089</v>
      </c>
      <c r="AC264" s="128" t="e">
        <f>IF(W264=0,"",L264/W264-1)</f>
        <v>#REF!</v>
      </c>
    </row>
    <row r="265" spans="1:29" ht="50.1" customHeight="1">
      <c r="A265" s="169"/>
      <c r="B265" s="169"/>
      <c r="C265" s="172"/>
      <c r="D265" s="172"/>
      <c r="E265" s="131"/>
      <c r="F265" s="175"/>
      <c r="G265" s="178"/>
      <c r="H265" s="189"/>
      <c r="I265" s="163"/>
      <c r="J265" s="166"/>
      <c r="K265" s="62" t="s">
        <v>104</v>
      </c>
      <c r="L265" s="63">
        <v>25290</v>
      </c>
      <c r="M265" s="63">
        <v>15805</v>
      </c>
      <c r="N265" s="142" t="s">
        <v>394</v>
      </c>
      <c r="O265" s="127"/>
      <c r="P265" s="100"/>
      <c r="Q265" s="63">
        <f t="shared" ref="Q265:Q278" si="108">P265*M265</f>
        <v>0</v>
      </c>
      <c r="R265" s="64"/>
      <c r="S265" s="67">
        <v>68</v>
      </c>
      <c r="T265" s="46"/>
      <c r="U265" s="106">
        <f>IF(EXACT(O265,Y265),M265,M265*(1-'Расчет ПРЕДЗАКАЗ'!$D$10))</f>
        <v>15488.9</v>
      </c>
      <c r="V265" s="106">
        <f t="shared" ref="V265:V278" si="109">P265*U265</f>
        <v>0</v>
      </c>
      <c r="W265" s="106" t="e">
        <f>IF(EXACT(O265,Y265),M265,M265*(1-#REF!))</f>
        <v>#REF!</v>
      </c>
      <c r="X265" s="106" t="e">
        <f t="shared" ref="X265:X278" si="110">P265*W265</f>
        <v>#REF!</v>
      </c>
      <c r="Y265" s="107" t="s">
        <v>72</v>
      </c>
      <c r="Z265" s="103">
        <f t="shared" si="106"/>
        <v>0</v>
      </c>
      <c r="AA265" s="103">
        <f t="shared" si="107"/>
        <v>0</v>
      </c>
      <c r="AB265" s="128">
        <f t="shared" ref="AB265:AB278" si="111">IF(U265=0,"",L265/U265-1)</f>
        <v>0.63278218595252089</v>
      </c>
      <c r="AC265" s="128" t="e">
        <f t="shared" ref="AC265:AC278" si="112">IF(W265=0,"",L265/W265-1)</f>
        <v>#REF!</v>
      </c>
    </row>
    <row r="266" spans="1:29" ht="50.1" customHeight="1">
      <c r="A266" s="169"/>
      <c r="B266" s="169"/>
      <c r="C266" s="172"/>
      <c r="D266" s="172"/>
      <c r="E266" s="131"/>
      <c r="F266" s="175"/>
      <c r="G266" s="178"/>
      <c r="H266" s="189"/>
      <c r="I266" s="163"/>
      <c r="J266" s="166"/>
      <c r="K266" s="62" t="s">
        <v>134</v>
      </c>
      <c r="L266" s="63">
        <v>25290</v>
      </c>
      <c r="M266" s="63">
        <v>15805</v>
      </c>
      <c r="N266" s="142" t="s">
        <v>395</v>
      </c>
      <c r="O266" s="127"/>
      <c r="P266" s="100"/>
      <c r="Q266" s="63">
        <f t="shared" si="108"/>
        <v>0</v>
      </c>
      <c r="R266" s="64"/>
      <c r="S266" s="67">
        <v>33</v>
      </c>
      <c r="T266" s="46"/>
      <c r="U266" s="106">
        <f>IF(EXACT(O266,Y266),M266,M266*(1-'Расчет ПРЕДЗАКАЗ'!$D$10))</f>
        <v>15488.9</v>
      </c>
      <c r="V266" s="106">
        <f t="shared" si="109"/>
        <v>0</v>
      </c>
      <c r="W266" s="106" t="e">
        <f>IF(EXACT(O266,Y266),M266,M266*(1-#REF!))</f>
        <v>#REF!</v>
      </c>
      <c r="X266" s="106" t="e">
        <f t="shared" si="110"/>
        <v>#REF!</v>
      </c>
      <c r="Y266" s="107" t="s">
        <v>72</v>
      </c>
      <c r="Z266" s="103">
        <f t="shared" si="106"/>
        <v>0</v>
      </c>
      <c r="AA266" s="103">
        <f t="shared" si="107"/>
        <v>0</v>
      </c>
      <c r="AB266" s="128">
        <f t="shared" si="111"/>
        <v>0.63278218595252089</v>
      </c>
      <c r="AC266" s="128" t="e">
        <f t="shared" si="112"/>
        <v>#REF!</v>
      </c>
    </row>
    <row r="267" spans="1:29" ht="50.1" customHeight="1">
      <c r="A267" s="169"/>
      <c r="B267" s="169"/>
      <c r="C267" s="172"/>
      <c r="D267" s="172"/>
      <c r="E267" s="131"/>
      <c r="F267" s="175"/>
      <c r="G267" s="178"/>
      <c r="H267" s="189"/>
      <c r="I267" s="163"/>
      <c r="J267" s="166"/>
      <c r="K267" s="62" t="s">
        <v>84</v>
      </c>
      <c r="L267" s="63">
        <v>25290</v>
      </c>
      <c r="M267" s="63">
        <v>15805</v>
      </c>
      <c r="N267" s="142" t="s">
        <v>396</v>
      </c>
      <c r="O267" s="127"/>
      <c r="P267" s="100"/>
      <c r="Q267" s="63">
        <f t="shared" si="108"/>
        <v>0</v>
      </c>
      <c r="R267" s="64"/>
      <c r="S267" s="67">
        <v>55</v>
      </c>
      <c r="T267" s="46"/>
      <c r="U267" s="106">
        <f>IF(EXACT(O267,Y267),M267,M267*(1-'Расчет ПРЕДЗАКАЗ'!$D$10))</f>
        <v>15488.9</v>
      </c>
      <c r="V267" s="106">
        <f t="shared" si="109"/>
        <v>0</v>
      </c>
      <c r="W267" s="106" t="e">
        <f>IF(EXACT(O267,Y267),M267,M267*(1-#REF!))</f>
        <v>#REF!</v>
      </c>
      <c r="X267" s="106" t="e">
        <f t="shared" si="110"/>
        <v>#REF!</v>
      </c>
      <c r="Y267" s="107" t="s">
        <v>72</v>
      </c>
      <c r="Z267" s="103">
        <f t="shared" si="106"/>
        <v>0</v>
      </c>
      <c r="AA267" s="103">
        <f t="shared" si="107"/>
        <v>0</v>
      </c>
      <c r="AB267" s="128">
        <f t="shared" si="111"/>
        <v>0.63278218595252089</v>
      </c>
      <c r="AC267" s="128" t="e">
        <f t="shared" si="112"/>
        <v>#REF!</v>
      </c>
    </row>
    <row r="268" spans="1:29" ht="50.1" customHeight="1">
      <c r="A268" s="169"/>
      <c r="B268" s="169"/>
      <c r="C268" s="172"/>
      <c r="D268" s="172"/>
      <c r="E268" s="131"/>
      <c r="F268" s="175"/>
      <c r="G268" s="178"/>
      <c r="H268" s="189"/>
      <c r="I268" s="163"/>
      <c r="J268" s="166"/>
      <c r="K268" s="62" t="s">
        <v>137</v>
      </c>
      <c r="L268" s="63">
        <v>25290</v>
      </c>
      <c r="M268" s="63">
        <v>15805</v>
      </c>
      <c r="N268" s="142" t="s">
        <v>397</v>
      </c>
      <c r="O268" s="127"/>
      <c r="P268" s="100"/>
      <c r="Q268" s="63">
        <f t="shared" si="108"/>
        <v>0</v>
      </c>
      <c r="R268" s="64"/>
      <c r="S268" s="67">
        <v>80</v>
      </c>
      <c r="T268" s="46"/>
      <c r="U268" s="106">
        <f>IF(EXACT(O268,Y268),M268,M268*(1-'Расчет ПРЕДЗАКАЗ'!$D$10))</f>
        <v>15488.9</v>
      </c>
      <c r="V268" s="106">
        <f t="shared" si="109"/>
        <v>0</v>
      </c>
      <c r="W268" s="106" t="e">
        <f>IF(EXACT(O268,Y268),M268,M268*(1-#REF!))</f>
        <v>#REF!</v>
      </c>
      <c r="X268" s="106" t="e">
        <f t="shared" si="110"/>
        <v>#REF!</v>
      </c>
      <c r="Y268" s="107" t="s">
        <v>72</v>
      </c>
      <c r="Z268" s="103">
        <f t="shared" si="106"/>
        <v>0</v>
      </c>
      <c r="AA268" s="103">
        <f t="shared" si="107"/>
        <v>0</v>
      </c>
      <c r="AB268" s="128">
        <f t="shared" si="111"/>
        <v>0.63278218595252089</v>
      </c>
      <c r="AC268" s="128" t="e">
        <f t="shared" si="112"/>
        <v>#REF!</v>
      </c>
    </row>
    <row r="269" spans="1:29" ht="50.1" customHeight="1">
      <c r="A269" s="169"/>
      <c r="B269" s="169"/>
      <c r="C269" s="172"/>
      <c r="D269" s="172"/>
      <c r="E269" s="131"/>
      <c r="F269" s="175"/>
      <c r="G269" s="178"/>
      <c r="H269" s="189"/>
      <c r="I269" s="163"/>
      <c r="J269" s="166"/>
      <c r="K269" s="62" t="s">
        <v>86</v>
      </c>
      <c r="L269" s="63">
        <v>25290</v>
      </c>
      <c r="M269" s="63">
        <v>15805</v>
      </c>
      <c r="N269" s="142" t="s">
        <v>398</v>
      </c>
      <c r="O269" s="127"/>
      <c r="P269" s="100"/>
      <c r="Q269" s="63">
        <f t="shared" si="108"/>
        <v>0</v>
      </c>
      <c r="R269" s="64"/>
      <c r="S269" s="67">
        <v>41</v>
      </c>
      <c r="T269" s="46"/>
      <c r="U269" s="106">
        <f>IF(EXACT(O269,Y269),M269,M269*(1-'Расчет ПРЕДЗАКАЗ'!$D$10))</f>
        <v>15488.9</v>
      </c>
      <c r="V269" s="106">
        <f t="shared" si="109"/>
        <v>0</v>
      </c>
      <c r="W269" s="106" t="e">
        <f>IF(EXACT(O269,Y269),M269,M269*(1-#REF!))</f>
        <v>#REF!</v>
      </c>
      <c r="X269" s="106" t="e">
        <f t="shared" si="110"/>
        <v>#REF!</v>
      </c>
      <c r="Y269" s="107" t="s">
        <v>72</v>
      </c>
      <c r="Z269" s="103">
        <f t="shared" si="106"/>
        <v>0</v>
      </c>
      <c r="AA269" s="103">
        <f t="shared" si="107"/>
        <v>0</v>
      </c>
      <c r="AB269" s="128">
        <f t="shared" si="111"/>
        <v>0.63278218595252089</v>
      </c>
      <c r="AC269" s="128" t="e">
        <f t="shared" si="112"/>
        <v>#REF!</v>
      </c>
    </row>
    <row r="270" spans="1:29" ht="50.1" customHeight="1">
      <c r="A270" s="169"/>
      <c r="B270" s="169"/>
      <c r="C270" s="172"/>
      <c r="D270" s="172"/>
      <c r="E270" s="131"/>
      <c r="F270" s="175"/>
      <c r="G270" s="178"/>
      <c r="H270" s="189"/>
      <c r="I270" s="163"/>
      <c r="J270" s="166"/>
      <c r="K270" s="62" t="s">
        <v>88</v>
      </c>
      <c r="L270" s="63">
        <v>25290</v>
      </c>
      <c r="M270" s="63">
        <v>15805</v>
      </c>
      <c r="N270" s="142" t="s">
        <v>399</v>
      </c>
      <c r="O270" s="127"/>
      <c r="P270" s="100"/>
      <c r="Q270" s="63">
        <f t="shared" si="108"/>
        <v>0</v>
      </c>
      <c r="R270" s="64"/>
      <c r="S270" s="67">
        <v>67</v>
      </c>
      <c r="T270" s="46"/>
      <c r="U270" s="106">
        <f>IF(EXACT(O270,Y270),M270,M270*(1-'Расчет ПРЕДЗАКАЗ'!$D$10))</f>
        <v>15488.9</v>
      </c>
      <c r="V270" s="106">
        <f t="shared" si="109"/>
        <v>0</v>
      </c>
      <c r="W270" s="106" t="e">
        <f>IF(EXACT(O270,Y270),M270,M270*(1-#REF!))</f>
        <v>#REF!</v>
      </c>
      <c r="X270" s="106" t="e">
        <f t="shared" si="110"/>
        <v>#REF!</v>
      </c>
      <c r="Y270" s="107" t="s">
        <v>72</v>
      </c>
      <c r="Z270" s="103">
        <f t="shared" si="106"/>
        <v>0</v>
      </c>
      <c r="AA270" s="103">
        <f t="shared" si="107"/>
        <v>0</v>
      </c>
      <c r="AB270" s="128">
        <f t="shared" si="111"/>
        <v>0.63278218595252089</v>
      </c>
      <c r="AC270" s="128" t="e">
        <f t="shared" si="112"/>
        <v>#REF!</v>
      </c>
    </row>
    <row r="271" spans="1:29" ht="50.1" customHeight="1">
      <c r="A271" s="169"/>
      <c r="B271" s="169"/>
      <c r="C271" s="172"/>
      <c r="D271" s="172"/>
      <c r="E271" s="131"/>
      <c r="F271" s="175"/>
      <c r="G271" s="178"/>
      <c r="H271" s="189"/>
      <c r="I271" s="163"/>
      <c r="J271" s="166"/>
      <c r="K271" s="62" t="s">
        <v>109</v>
      </c>
      <c r="L271" s="63">
        <v>25290</v>
      </c>
      <c r="M271" s="63">
        <v>15805</v>
      </c>
      <c r="N271" s="142" t="s">
        <v>400</v>
      </c>
      <c r="O271" s="127"/>
      <c r="P271" s="100"/>
      <c r="Q271" s="63">
        <f t="shared" si="108"/>
        <v>0</v>
      </c>
      <c r="R271" s="64"/>
      <c r="S271" s="67">
        <v>12</v>
      </c>
      <c r="T271" s="46"/>
      <c r="U271" s="106">
        <f>IF(EXACT(O271,Y271),M271,M271*(1-'Расчет ПРЕДЗАКАЗ'!$D$10))</f>
        <v>15488.9</v>
      </c>
      <c r="V271" s="106">
        <f t="shared" si="109"/>
        <v>0</v>
      </c>
      <c r="W271" s="106" t="e">
        <f>IF(EXACT(O271,Y271),M271,M271*(1-#REF!))</f>
        <v>#REF!</v>
      </c>
      <c r="X271" s="106" t="e">
        <f t="shared" si="110"/>
        <v>#REF!</v>
      </c>
      <c r="Y271" s="107" t="s">
        <v>72</v>
      </c>
      <c r="Z271" s="103">
        <f t="shared" si="106"/>
        <v>0</v>
      </c>
      <c r="AA271" s="103">
        <f t="shared" si="107"/>
        <v>0</v>
      </c>
      <c r="AB271" s="128">
        <f t="shared" si="111"/>
        <v>0.63278218595252089</v>
      </c>
      <c r="AC271" s="128" t="e">
        <f t="shared" si="112"/>
        <v>#REF!</v>
      </c>
    </row>
    <row r="272" spans="1:29" ht="50.1" customHeight="1">
      <c r="A272" s="169"/>
      <c r="B272" s="169"/>
      <c r="C272" s="172"/>
      <c r="D272" s="172"/>
      <c r="E272" s="131"/>
      <c r="F272" s="175"/>
      <c r="G272" s="178"/>
      <c r="H272" s="189"/>
      <c r="I272" s="163"/>
      <c r="J272" s="166"/>
      <c r="K272" s="62" t="s">
        <v>142</v>
      </c>
      <c r="L272" s="63">
        <v>25290</v>
      </c>
      <c r="M272" s="63">
        <v>15805</v>
      </c>
      <c r="N272" s="142" t="s">
        <v>401</v>
      </c>
      <c r="O272" s="127"/>
      <c r="P272" s="100"/>
      <c r="Q272" s="63">
        <f t="shared" si="108"/>
        <v>0</v>
      </c>
      <c r="R272" s="64"/>
      <c r="S272" s="67">
        <v>15</v>
      </c>
      <c r="T272" s="46"/>
      <c r="U272" s="106">
        <f>IF(EXACT(O272,Y272),M272,M272*(1-'Расчет ПРЕДЗАКАЗ'!$D$10))</f>
        <v>15488.9</v>
      </c>
      <c r="V272" s="106">
        <f t="shared" si="109"/>
        <v>0</v>
      </c>
      <c r="W272" s="106" t="e">
        <f>IF(EXACT(O272,Y272),M272,M272*(1-#REF!))</f>
        <v>#REF!</v>
      </c>
      <c r="X272" s="106" t="e">
        <f t="shared" si="110"/>
        <v>#REF!</v>
      </c>
      <c r="Y272" s="107" t="s">
        <v>72</v>
      </c>
      <c r="Z272" s="103">
        <f t="shared" si="106"/>
        <v>0</v>
      </c>
      <c r="AA272" s="103">
        <f t="shared" si="107"/>
        <v>0</v>
      </c>
      <c r="AB272" s="128">
        <f t="shared" si="111"/>
        <v>0.63278218595252089</v>
      </c>
      <c r="AC272" s="128" t="e">
        <f t="shared" si="112"/>
        <v>#REF!</v>
      </c>
    </row>
    <row r="273" spans="1:29" ht="50.1" customHeight="1">
      <c r="A273" s="169"/>
      <c r="B273" s="169"/>
      <c r="C273" s="172"/>
      <c r="D273" s="172"/>
      <c r="E273" s="131"/>
      <c r="F273" s="175"/>
      <c r="G273" s="178"/>
      <c r="H273" s="189"/>
      <c r="I273" s="163"/>
      <c r="J273" s="166"/>
      <c r="K273" s="62"/>
      <c r="L273" s="63"/>
      <c r="M273" s="63"/>
      <c r="N273" s="65"/>
      <c r="O273" s="127"/>
      <c r="P273" s="100"/>
      <c r="Q273" s="63">
        <f t="shared" si="108"/>
        <v>0</v>
      </c>
      <c r="R273" s="65"/>
      <c r="S273" s="67"/>
      <c r="T273" s="40"/>
      <c r="U273" s="106">
        <f>IF(EXACT(O273,Y273),M273,M273*(1-'Расчет ПРЕДЗАКАЗ'!$D$10))</f>
        <v>0</v>
      </c>
      <c r="V273" s="106">
        <f t="shared" si="109"/>
        <v>0</v>
      </c>
      <c r="W273" s="106" t="e">
        <f>IF(EXACT(O273,Y273),M273,M273*(1-#REF!))</f>
        <v>#REF!</v>
      </c>
      <c r="X273" s="106" t="e">
        <f t="shared" si="110"/>
        <v>#REF!</v>
      </c>
      <c r="Y273" s="107" t="s">
        <v>72</v>
      </c>
      <c r="Z273" s="103">
        <f t="shared" si="106"/>
        <v>0</v>
      </c>
      <c r="AA273" s="103">
        <f t="shared" si="107"/>
        <v>0</v>
      </c>
      <c r="AB273" s="128" t="str">
        <f t="shared" si="111"/>
        <v/>
      </c>
      <c r="AC273" s="128" t="e">
        <f t="shared" si="112"/>
        <v>#REF!</v>
      </c>
    </row>
    <row r="274" spans="1:29" ht="50.1" customHeight="1">
      <c r="A274" s="169"/>
      <c r="B274" s="169"/>
      <c r="C274" s="172"/>
      <c r="D274" s="172"/>
      <c r="E274" s="131"/>
      <c r="F274" s="175"/>
      <c r="G274" s="178"/>
      <c r="H274" s="189"/>
      <c r="I274" s="163"/>
      <c r="J274" s="166"/>
      <c r="K274" s="62"/>
      <c r="L274" s="63"/>
      <c r="M274" s="63"/>
      <c r="N274" s="65"/>
      <c r="O274" s="127"/>
      <c r="P274" s="100"/>
      <c r="Q274" s="63">
        <f t="shared" si="108"/>
        <v>0</v>
      </c>
      <c r="R274" s="65"/>
      <c r="S274" s="67"/>
      <c r="T274" s="40"/>
      <c r="U274" s="106">
        <f>IF(EXACT(O274,Y274),M274,M274*(1-'Расчет ПРЕДЗАКАЗ'!$D$10))</f>
        <v>0</v>
      </c>
      <c r="V274" s="106">
        <f t="shared" si="109"/>
        <v>0</v>
      </c>
      <c r="W274" s="106" t="e">
        <f>IF(EXACT(O274,Y274),M274,M274*(1-#REF!))</f>
        <v>#REF!</v>
      </c>
      <c r="X274" s="106" t="e">
        <f t="shared" si="110"/>
        <v>#REF!</v>
      </c>
      <c r="Y274" s="107" t="s">
        <v>72</v>
      </c>
      <c r="Z274" s="103">
        <f t="shared" si="106"/>
        <v>0</v>
      </c>
      <c r="AA274" s="103">
        <f t="shared" si="107"/>
        <v>0</v>
      </c>
      <c r="AB274" s="128" t="str">
        <f t="shared" si="111"/>
        <v/>
      </c>
      <c r="AC274" s="128" t="e">
        <f t="shared" si="112"/>
        <v>#REF!</v>
      </c>
    </row>
    <row r="275" spans="1:29" ht="50.1" customHeight="1">
      <c r="A275" s="169"/>
      <c r="B275" s="169"/>
      <c r="C275" s="172"/>
      <c r="D275" s="172"/>
      <c r="E275" s="131"/>
      <c r="F275" s="175"/>
      <c r="G275" s="178"/>
      <c r="H275" s="189"/>
      <c r="I275" s="163"/>
      <c r="J275" s="166"/>
      <c r="K275" s="62"/>
      <c r="L275" s="63"/>
      <c r="M275" s="63"/>
      <c r="N275" s="65"/>
      <c r="O275" s="127"/>
      <c r="P275" s="100"/>
      <c r="Q275" s="63">
        <f t="shared" si="108"/>
        <v>0</v>
      </c>
      <c r="R275" s="65"/>
      <c r="S275" s="67"/>
      <c r="T275" s="40"/>
      <c r="U275" s="106">
        <f>IF(EXACT(O275,Y275),M275,M275*(1-'Расчет ПРЕДЗАКАЗ'!$D$10))</f>
        <v>0</v>
      </c>
      <c r="V275" s="106">
        <f t="shared" si="109"/>
        <v>0</v>
      </c>
      <c r="W275" s="106" t="e">
        <f>IF(EXACT(O275,Y275),M275,M275*(1-#REF!))</f>
        <v>#REF!</v>
      </c>
      <c r="X275" s="106" t="e">
        <f t="shared" si="110"/>
        <v>#REF!</v>
      </c>
      <c r="Y275" s="107" t="s">
        <v>72</v>
      </c>
      <c r="Z275" s="103">
        <f t="shared" si="106"/>
        <v>0</v>
      </c>
      <c r="AA275" s="103">
        <f t="shared" si="107"/>
        <v>0</v>
      </c>
      <c r="AB275" s="128" t="str">
        <f t="shared" si="111"/>
        <v/>
      </c>
      <c r="AC275" s="128" t="e">
        <f t="shared" si="112"/>
        <v>#REF!</v>
      </c>
    </row>
    <row r="276" spans="1:29" ht="50.1" customHeight="1">
      <c r="A276" s="169"/>
      <c r="B276" s="169"/>
      <c r="C276" s="172"/>
      <c r="D276" s="172"/>
      <c r="E276" s="131"/>
      <c r="F276" s="175"/>
      <c r="G276" s="178"/>
      <c r="H276" s="189"/>
      <c r="I276" s="163"/>
      <c r="J276" s="166"/>
      <c r="K276" s="62"/>
      <c r="L276" s="63"/>
      <c r="M276" s="63"/>
      <c r="N276" s="65"/>
      <c r="O276" s="127"/>
      <c r="P276" s="100"/>
      <c r="Q276" s="63">
        <f t="shared" si="108"/>
        <v>0</v>
      </c>
      <c r="R276" s="65"/>
      <c r="S276" s="67"/>
      <c r="T276" s="40"/>
      <c r="U276" s="106">
        <f>IF(EXACT(O276,Y276),M276,M276*(1-'Расчет ПРЕДЗАКАЗ'!$D$10))</f>
        <v>0</v>
      </c>
      <c r="V276" s="106">
        <f t="shared" si="109"/>
        <v>0</v>
      </c>
      <c r="W276" s="106" t="e">
        <f>IF(EXACT(O276,Y276),M276,M276*(1-#REF!))</f>
        <v>#REF!</v>
      </c>
      <c r="X276" s="106" t="e">
        <f t="shared" si="110"/>
        <v>#REF!</v>
      </c>
      <c r="Y276" s="107" t="s">
        <v>72</v>
      </c>
      <c r="Z276" s="103">
        <f t="shared" si="106"/>
        <v>0</v>
      </c>
      <c r="AA276" s="103">
        <f t="shared" si="107"/>
        <v>0</v>
      </c>
      <c r="AB276" s="128" t="str">
        <f t="shared" si="111"/>
        <v/>
      </c>
      <c r="AC276" s="128" t="e">
        <f t="shared" si="112"/>
        <v>#REF!</v>
      </c>
    </row>
    <row r="277" spans="1:29" ht="50.1" customHeight="1">
      <c r="A277" s="169"/>
      <c r="B277" s="169"/>
      <c r="C277" s="172"/>
      <c r="D277" s="172"/>
      <c r="E277" s="131"/>
      <c r="F277" s="175"/>
      <c r="G277" s="178"/>
      <c r="H277" s="189"/>
      <c r="I277" s="163"/>
      <c r="J277" s="166"/>
      <c r="K277" s="62"/>
      <c r="L277" s="63"/>
      <c r="M277" s="63"/>
      <c r="N277" s="65"/>
      <c r="O277" s="127"/>
      <c r="P277" s="100"/>
      <c r="Q277" s="63">
        <f t="shared" si="108"/>
        <v>0</v>
      </c>
      <c r="R277" s="65"/>
      <c r="S277" s="67"/>
      <c r="T277" s="40"/>
      <c r="U277" s="106">
        <f>IF(EXACT(O277,Y277),M277,M277*(1-'Расчет ПРЕДЗАКАЗ'!$D$10))</f>
        <v>0</v>
      </c>
      <c r="V277" s="106">
        <f t="shared" si="109"/>
        <v>0</v>
      </c>
      <c r="W277" s="106" t="e">
        <f>IF(EXACT(O277,Y277),M277,M277*(1-#REF!))</f>
        <v>#REF!</v>
      </c>
      <c r="X277" s="106" t="e">
        <f t="shared" si="110"/>
        <v>#REF!</v>
      </c>
      <c r="Y277" s="107" t="s">
        <v>72</v>
      </c>
      <c r="Z277" s="103">
        <f t="shared" si="106"/>
        <v>0</v>
      </c>
      <c r="AA277" s="103">
        <f t="shared" si="107"/>
        <v>0</v>
      </c>
      <c r="AB277" s="128" t="str">
        <f t="shared" si="111"/>
        <v/>
      </c>
      <c r="AC277" s="128" t="e">
        <f t="shared" si="112"/>
        <v>#REF!</v>
      </c>
    </row>
    <row r="278" spans="1:29" ht="50.1" customHeight="1">
      <c r="A278" s="170"/>
      <c r="B278" s="170"/>
      <c r="C278" s="173"/>
      <c r="D278" s="173"/>
      <c r="E278" s="132"/>
      <c r="F278" s="176"/>
      <c r="G278" s="179"/>
      <c r="H278" s="190"/>
      <c r="I278" s="164"/>
      <c r="J278" s="167"/>
      <c r="K278" s="62"/>
      <c r="L278" s="63"/>
      <c r="M278" s="63"/>
      <c r="N278" s="65"/>
      <c r="O278" s="127"/>
      <c r="P278" s="100"/>
      <c r="Q278" s="63">
        <f t="shared" si="108"/>
        <v>0</v>
      </c>
      <c r="R278" s="65"/>
      <c r="S278" s="64"/>
      <c r="T278" s="40"/>
      <c r="U278" s="106">
        <f>IF(EXACT(O278,Y278),M278,M278*(1-'Расчет ПРЕДЗАКАЗ'!$D$10))</f>
        <v>0</v>
      </c>
      <c r="V278" s="106">
        <f t="shared" si="109"/>
        <v>0</v>
      </c>
      <c r="W278" s="106" t="e">
        <f>IF(EXACT(O278,Y278),M278,M278*(1-#REF!))</f>
        <v>#REF!</v>
      </c>
      <c r="X278" s="106" t="e">
        <f t="shared" si="110"/>
        <v>#REF!</v>
      </c>
      <c r="Y278" s="107" t="s">
        <v>72</v>
      </c>
      <c r="Z278" s="103">
        <f t="shared" si="106"/>
        <v>0</v>
      </c>
      <c r="AA278" s="103">
        <f t="shared" si="107"/>
        <v>0</v>
      </c>
      <c r="AB278" s="128" t="str">
        <f t="shared" si="111"/>
        <v/>
      </c>
      <c r="AC278" s="128" t="e">
        <f t="shared" si="112"/>
        <v>#REF!</v>
      </c>
    </row>
    <row r="279" spans="1:29" ht="11.25" customHeight="1" thickBot="1"/>
    <row r="280" spans="1:29" ht="50.1" customHeight="1">
      <c r="A280" s="168">
        <v>32</v>
      </c>
      <c r="B280" s="168" t="s">
        <v>402</v>
      </c>
      <c r="C280" s="171" t="s">
        <v>403</v>
      </c>
      <c r="D280" s="171" t="s">
        <v>77</v>
      </c>
      <c r="E280" s="131"/>
      <c r="F280" s="196" t="s">
        <v>404</v>
      </c>
      <c r="G280" s="177" t="s">
        <v>405</v>
      </c>
      <c r="H280" s="162"/>
      <c r="I280" s="195" t="s">
        <v>406</v>
      </c>
      <c r="J280" s="165" t="s">
        <v>19</v>
      </c>
      <c r="K280" s="62" t="s">
        <v>82</v>
      </c>
      <c r="L280" s="63">
        <v>6330</v>
      </c>
      <c r="M280" s="63">
        <v>3519</v>
      </c>
      <c r="N280" s="142" t="s">
        <v>407</v>
      </c>
      <c r="O280" s="127" t="s">
        <v>72</v>
      </c>
      <c r="P280" s="100"/>
      <c r="Q280" s="63">
        <f>P280*M280</f>
        <v>0</v>
      </c>
      <c r="R280" s="64"/>
      <c r="S280" s="67">
        <v>1</v>
      </c>
      <c r="T280" s="61"/>
      <c r="U280" s="106">
        <f>IF(EXACT(O280,Y280),M280,M280*(1-'Расчет ПРЕДЗАКАЗ'!$D$10))</f>
        <v>3519</v>
      </c>
      <c r="V280" s="106">
        <f>P280*U280</f>
        <v>0</v>
      </c>
      <c r="W280" s="106">
        <f>IF(EXACT(O280,Y280),M280,M280*(1-#REF!))</f>
        <v>3519</v>
      </c>
      <c r="X280" s="106">
        <f>P280*W280</f>
        <v>0</v>
      </c>
      <c r="Y280" s="107" t="s">
        <v>72</v>
      </c>
      <c r="Z280" s="103">
        <f t="shared" ref="Z280:Z294" si="113">IF(EXACT(O280,Y280),Q280,0)</f>
        <v>0</v>
      </c>
      <c r="AA280" s="103">
        <f t="shared" ref="AA280:AA294" si="114">IF(Z280=0,Q280,0)</f>
        <v>0</v>
      </c>
      <c r="AB280" s="128">
        <f>IF(U280=0,"",L280/U280-1)</f>
        <v>0.79880647911338443</v>
      </c>
      <c r="AC280" s="128">
        <f>IF(W280=0,"",L280/W280-1)</f>
        <v>0.79880647911338443</v>
      </c>
    </row>
    <row r="281" spans="1:29" ht="50.1" customHeight="1">
      <c r="A281" s="169"/>
      <c r="B281" s="169"/>
      <c r="C281" s="172"/>
      <c r="D281" s="172"/>
      <c r="E281" s="131"/>
      <c r="F281" s="175"/>
      <c r="G281" s="178"/>
      <c r="H281" s="189"/>
      <c r="I281" s="163"/>
      <c r="J281" s="166"/>
      <c r="K281" s="62"/>
      <c r="L281" s="63"/>
      <c r="M281" s="63"/>
      <c r="N281" s="142"/>
      <c r="O281" s="127"/>
      <c r="P281" s="100"/>
      <c r="Q281" s="63">
        <f t="shared" ref="Q281:Q294" si="115">P281*M281</f>
        <v>0</v>
      </c>
      <c r="R281" s="64"/>
      <c r="S281" s="67"/>
      <c r="T281" s="46"/>
      <c r="U281" s="106">
        <f>IF(EXACT(O281,Y281),M281,M281*(1-'Расчет ПРЕДЗАКАЗ'!$D$10))</f>
        <v>0</v>
      </c>
      <c r="V281" s="106">
        <f t="shared" ref="V281:V294" si="116">P281*U281</f>
        <v>0</v>
      </c>
      <c r="W281" s="106" t="e">
        <f>IF(EXACT(O281,Y281),M281,M281*(1-#REF!))</f>
        <v>#REF!</v>
      </c>
      <c r="X281" s="106" t="e">
        <f t="shared" ref="X281:X294" si="117">P281*W281</f>
        <v>#REF!</v>
      </c>
      <c r="Y281" s="107" t="s">
        <v>72</v>
      </c>
      <c r="Z281" s="103">
        <f t="shared" si="113"/>
        <v>0</v>
      </c>
      <c r="AA281" s="103">
        <f t="shared" si="114"/>
        <v>0</v>
      </c>
      <c r="AB281" s="128" t="str">
        <f t="shared" ref="AB281:AB294" si="118">IF(U281=0,"",L281/U281-1)</f>
        <v/>
      </c>
      <c r="AC281" s="128" t="e">
        <f t="shared" ref="AC281:AC294" si="119">IF(W281=0,"",L281/W281-1)</f>
        <v>#REF!</v>
      </c>
    </row>
    <row r="282" spans="1:29" ht="50.1" customHeight="1">
      <c r="A282" s="169"/>
      <c r="B282" s="169"/>
      <c r="C282" s="172"/>
      <c r="D282" s="172"/>
      <c r="E282" s="131"/>
      <c r="F282" s="175"/>
      <c r="G282" s="178"/>
      <c r="H282" s="189"/>
      <c r="I282" s="163"/>
      <c r="J282" s="166"/>
      <c r="K282" s="62"/>
      <c r="L282" s="63"/>
      <c r="M282" s="63"/>
      <c r="N282" s="142"/>
      <c r="O282" s="127"/>
      <c r="P282" s="100"/>
      <c r="Q282" s="63">
        <f t="shared" si="115"/>
        <v>0</v>
      </c>
      <c r="R282" s="64"/>
      <c r="S282" s="67"/>
      <c r="T282" s="46"/>
      <c r="U282" s="106">
        <f>IF(EXACT(O282,Y282),M282,M282*(1-'Расчет ПРЕДЗАКАЗ'!$D$10))</f>
        <v>0</v>
      </c>
      <c r="V282" s="106">
        <f t="shared" si="116"/>
        <v>0</v>
      </c>
      <c r="W282" s="106" t="e">
        <f>IF(EXACT(O282,Y282),M282,M282*(1-#REF!))</f>
        <v>#REF!</v>
      </c>
      <c r="X282" s="106" t="e">
        <f t="shared" si="117"/>
        <v>#REF!</v>
      </c>
      <c r="Y282" s="107" t="s">
        <v>72</v>
      </c>
      <c r="Z282" s="103">
        <f t="shared" si="113"/>
        <v>0</v>
      </c>
      <c r="AA282" s="103">
        <f t="shared" si="114"/>
        <v>0</v>
      </c>
      <c r="AB282" s="128" t="str">
        <f t="shared" si="118"/>
        <v/>
      </c>
      <c r="AC282" s="128" t="e">
        <f t="shared" si="119"/>
        <v>#REF!</v>
      </c>
    </row>
    <row r="283" spans="1:29" ht="50.1" customHeight="1">
      <c r="A283" s="169"/>
      <c r="B283" s="169"/>
      <c r="C283" s="172"/>
      <c r="D283" s="172"/>
      <c r="E283" s="131"/>
      <c r="F283" s="175"/>
      <c r="G283" s="178"/>
      <c r="H283" s="189"/>
      <c r="I283" s="163"/>
      <c r="J283" s="166"/>
      <c r="K283" s="62"/>
      <c r="L283" s="63"/>
      <c r="M283" s="63"/>
      <c r="N283" s="142"/>
      <c r="O283" s="127"/>
      <c r="P283" s="100"/>
      <c r="Q283" s="63">
        <f t="shared" si="115"/>
        <v>0</v>
      </c>
      <c r="R283" s="64"/>
      <c r="S283" s="67"/>
      <c r="T283" s="46"/>
      <c r="U283" s="106">
        <f>IF(EXACT(O283,Y283),M283,M283*(1-'Расчет ПРЕДЗАКАЗ'!$D$10))</f>
        <v>0</v>
      </c>
      <c r="V283" s="106">
        <f t="shared" si="116"/>
        <v>0</v>
      </c>
      <c r="W283" s="106" t="e">
        <f>IF(EXACT(O283,Y283),M283,M283*(1-#REF!))</f>
        <v>#REF!</v>
      </c>
      <c r="X283" s="106" t="e">
        <f t="shared" si="117"/>
        <v>#REF!</v>
      </c>
      <c r="Y283" s="107" t="s">
        <v>72</v>
      </c>
      <c r="Z283" s="103">
        <f t="shared" si="113"/>
        <v>0</v>
      </c>
      <c r="AA283" s="103">
        <f t="shared" si="114"/>
        <v>0</v>
      </c>
      <c r="AB283" s="128" t="str">
        <f t="shared" si="118"/>
        <v/>
      </c>
      <c r="AC283" s="128" t="e">
        <f t="shared" si="119"/>
        <v>#REF!</v>
      </c>
    </row>
    <row r="284" spans="1:29" ht="50.1" customHeight="1">
      <c r="A284" s="169"/>
      <c r="B284" s="169"/>
      <c r="C284" s="172"/>
      <c r="D284" s="172"/>
      <c r="E284" s="131"/>
      <c r="F284" s="175"/>
      <c r="G284" s="178"/>
      <c r="H284" s="189"/>
      <c r="I284" s="163"/>
      <c r="J284" s="166"/>
      <c r="K284" s="62"/>
      <c r="L284" s="63"/>
      <c r="M284" s="63"/>
      <c r="N284" s="142"/>
      <c r="O284" s="127"/>
      <c r="P284" s="100"/>
      <c r="Q284" s="63">
        <f t="shared" si="115"/>
        <v>0</v>
      </c>
      <c r="R284" s="64"/>
      <c r="S284" s="67"/>
      <c r="T284" s="46"/>
      <c r="U284" s="106">
        <f>IF(EXACT(O284,Y284),M284,M284*(1-'Расчет ПРЕДЗАКАЗ'!$D$10))</f>
        <v>0</v>
      </c>
      <c r="V284" s="106">
        <f t="shared" si="116"/>
        <v>0</v>
      </c>
      <c r="W284" s="106" t="e">
        <f>IF(EXACT(O284,Y284),M284,M284*(1-#REF!))</f>
        <v>#REF!</v>
      </c>
      <c r="X284" s="106" t="e">
        <f t="shared" si="117"/>
        <v>#REF!</v>
      </c>
      <c r="Y284" s="107" t="s">
        <v>72</v>
      </c>
      <c r="Z284" s="103">
        <f t="shared" si="113"/>
        <v>0</v>
      </c>
      <c r="AA284" s="103">
        <f t="shared" si="114"/>
        <v>0</v>
      </c>
      <c r="AB284" s="128" t="str">
        <f t="shared" si="118"/>
        <v/>
      </c>
      <c r="AC284" s="128" t="e">
        <f t="shared" si="119"/>
        <v>#REF!</v>
      </c>
    </row>
    <row r="285" spans="1:29" ht="50.1" customHeight="1">
      <c r="A285" s="169"/>
      <c r="B285" s="169"/>
      <c r="C285" s="172"/>
      <c r="D285" s="172"/>
      <c r="E285" s="131"/>
      <c r="F285" s="175"/>
      <c r="G285" s="178"/>
      <c r="H285" s="189"/>
      <c r="I285" s="163"/>
      <c r="J285" s="166"/>
      <c r="K285" s="62"/>
      <c r="L285" s="63"/>
      <c r="M285" s="63"/>
      <c r="N285" s="142"/>
      <c r="O285" s="127"/>
      <c r="P285" s="100"/>
      <c r="Q285" s="63">
        <f t="shared" si="115"/>
        <v>0</v>
      </c>
      <c r="R285" s="64"/>
      <c r="S285" s="67"/>
      <c r="T285" s="46"/>
      <c r="U285" s="106">
        <f>IF(EXACT(O285,Y285),M285,M285*(1-'Расчет ПРЕДЗАКАЗ'!$D$10))</f>
        <v>0</v>
      </c>
      <c r="V285" s="106">
        <f t="shared" si="116"/>
        <v>0</v>
      </c>
      <c r="W285" s="106" t="e">
        <f>IF(EXACT(O285,Y285),M285,M285*(1-#REF!))</f>
        <v>#REF!</v>
      </c>
      <c r="X285" s="106" t="e">
        <f t="shared" si="117"/>
        <v>#REF!</v>
      </c>
      <c r="Y285" s="107" t="s">
        <v>72</v>
      </c>
      <c r="Z285" s="103">
        <f t="shared" si="113"/>
        <v>0</v>
      </c>
      <c r="AA285" s="103">
        <f t="shared" si="114"/>
        <v>0</v>
      </c>
      <c r="AB285" s="128" t="str">
        <f t="shared" si="118"/>
        <v/>
      </c>
      <c r="AC285" s="128" t="e">
        <f t="shared" si="119"/>
        <v>#REF!</v>
      </c>
    </row>
    <row r="286" spans="1:29" ht="50.1" customHeight="1">
      <c r="A286" s="169"/>
      <c r="B286" s="169"/>
      <c r="C286" s="172"/>
      <c r="D286" s="172"/>
      <c r="E286" s="131"/>
      <c r="F286" s="175"/>
      <c r="G286" s="178"/>
      <c r="H286" s="189"/>
      <c r="I286" s="163"/>
      <c r="J286" s="166"/>
      <c r="K286" s="62"/>
      <c r="L286" s="63"/>
      <c r="M286" s="63"/>
      <c r="N286" s="142"/>
      <c r="O286" s="127"/>
      <c r="P286" s="100"/>
      <c r="Q286" s="63">
        <f t="shared" si="115"/>
        <v>0</v>
      </c>
      <c r="R286" s="64"/>
      <c r="S286" s="67"/>
      <c r="T286" s="46"/>
      <c r="U286" s="106">
        <f>IF(EXACT(O286,Y286),M286,M286*(1-'Расчет ПРЕДЗАКАЗ'!$D$10))</f>
        <v>0</v>
      </c>
      <c r="V286" s="106">
        <f t="shared" si="116"/>
        <v>0</v>
      </c>
      <c r="W286" s="106" t="e">
        <f>IF(EXACT(O286,Y286),M286,M286*(1-#REF!))</f>
        <v>#REF!</v>
      </c>
      <c r="X286" s="106" t="e">
        <f t="shared" si="117"/>
        <v>#REF!</v>
      </c>
      <c r="Y286" s="107" t="s">
        <v>72</v>
      </c>
      <c r="Z286" s="103">
        <f t="shared" si="113"/>
        <v>0</v>
      </c>
      <c r="AA286" s="103">
        <f t="shared" si="114"/>
        <v>0</v>
      </c>
      <c r="AB286" s="128" t="str">
        <f t="shared" si="118"/>
        <v/>
      </c>
      <c r="AC286" s="128" t="e">
        <f t="shared" si="119"/>
        <v>#REF!</v>
      </c>
    </row>
    <row r="287" spans="1:29" ht="50.1" customHeight="1">
      <c r="A287" s="169"/>
      <c r="B287" s="169"/>
      <c r="C287" s="172"/>
      <c r="D287" s="172"/>
      <c r="E287" s="131"/>
      <c r="F287" s="175"/>
      <c r="G287" s="178"/>
      <c r="H287" s="189"/>
      <c r="I287" s="163"/>
      <c r="J287" s="166"/>
      <c r="K287" s="62"/>
      <c r="L287" s="63"/>
      <c r="M287" s="63"/>
      <c r="N287" s="142"/>
      <c r="O287" s="127"/>
      <c r="P287" s="100"/>
      <c r="Q287" s="63">
        <f t="shared" si="115"/>
        <v>0</v>
      </c>
      <c r="R287" s="64"/>
      <c r="S287" s="67"/>
      <c r="T287" s="46"/>
      <c r="U287" s="106">
        <f>IF(EXACT(O287,Y287),M287,M287*(1-'Расчет ПРЕДЗАКАЗ'!$D$10))</f>
        <v>0</v>
      </c>
      <c r="V287" s="106">
        <f t="shared" si="116"/>
        <v>0</v>
      </c>
      <c r="W287" s="106" t="e">
        <f>IF(EXACT(O287,Y287),M287,M287*(1-#REF!))</f>
        <v>#REF!</v>
      </c>
      <c r="X287" s="106" t="e">
        <f t="shared" si="117"/>
        <v>#REF!</v>
      </c>
      <c r="Y287" s="107" t="s">
        <v>72</v>
      </c>
      <c r="Z287" s="103">
        <f t="shared" si="113"/>
        <v>0</v>
      </c>
      <c r="AA287" s="103">
        <f t="shared" si="114"/>
        <v>0</v>
      </c>
      <c r="AB287" s="128" t="str">
        <f t="shared" si="118"/>
        <v/>
      </c>
      <c r="AC287" s="128" t="e">
        <f t="shared" si="119"/>
        <v>#REF!</v>
      </c>
    </row>
    <row r="288" spans="1:29" ht="50.1" customHeight="1">
      <c r="A288" s="169"/>
      <c r="B288" s="169"/>
      <c r="C288" s="172"/>
      <c r="D288" s="172"/>
      <c r="E288" s="131"/>
      <c r="F288" s="175"/>
      <c r="G288" s="178"/>
      <c r="H288" s="189"/>
      <c r="I288" s="163"/>
      <c r="J288" s="166"/>
      <c r="K288" s="62"/>
      <c r="L288" s="63"/>
      <c r="M288" s="63"/>
      <c r="N288" s="142"/>
      <c r="O288" s="127"/>
      <c r="P288" s="100"/>
      <c r="Q288" s="63">
        <f t="shared" si="115"/>
        <v>0</v>
      </c>
      <c r="R288" s="64"/>
      <c r="S288" s="67"/>
      <c r="T288" s="46"/>
      <c r="U288" s="106">
        <f>IF(EXACT(O288,Y288),M288,M288*(1-'Расчет ПРЕДЗАКАЗ'!$D$10))</f>
        <v>0</v>
      </c>
      <c r="V288" s="106">
        <f t="shared" si="116"/>
        <v>0</v>
      </c>
      <c r="W288" s="106" t="e">
        <f>IF(EXACT(O288,Y288),M288,M288*(1-#REF!))</f>
        <v>#REF!</v>
      </c>
      <c r="X288" s="106" t="e">
        <f t="shared" si="117"/>
        <v>#REF!</v>
      </c>
      <c r="Y288" s="107" t="s">
        <v>72</v>
      </c>
      <c r="Z288" s="103">
        <f t="shared" si="113"/>
        <v>0</v>
      </c>
      <c r="AA288" s="103">
        <f t="shared" si="114"/>
        <v>0</v>
      </c>
      <c r="AB288" s="128" t="str">
        <f t="shared" si="118"/>
        <v/>
      </c>
      <c r="AC288" s="128" t="e">
        <f t="shared" si="119"/>
        <v>#REF!</v>
      </c>
    </row>
    <row r="289" spans="1:29" ht="50.1" customHeight="1">
      <c r="A289" s="169"/>
      <c r="B289" s="169"/>
      <c r="C289" s="172"/>
      <c r="D289" s="172"/>
      <c r="E289" s="131"/>
      <c r="F289" s="175"/>
      <c r="G289" s="178"/>
      <c r="H289" s="189"/>
      <c r="I289" s="163"/>
      <c r="J289" s="166"/>
      <c r="K289" s="62"/>
      <c r="L289" s="63"/>
      <c r="M289" s="63"/>
      <c r="N289" s="65"/>
      <c r="O289" s="127"/>
      <c r="P289" s="100"/>
      <c r="Q289" s="63">
        <f t="shared" si="115"/>
        <v>0</v>
      </c>
      <c r="R289" s="65"/>
      <c r="S289" s="67"/>
      <c r="T289" s="40"/>
      <c r="U289" s="106">
        <f>IF(EXACT(O289,Y289),M289,M289*(1-'Расчет ПРЕДЗАКАЗ'!$D$10))</f>
        <v>0</v>
      </c>
      <c r="V289" s="106">
        <f t="shared" si="116"/>
        <v>0</v>
      </c>
      <c r="W289" s="106" t="e">
        <f>IF(EXACT(O289,Y289),M289,M289*(1-#REF!))</f>
        <v>#REF!</v>
      </c>
      <c r="X289" s="106" t="e">
        <f t="shared" si="117"/>
        <v>#REF!</v>
      </c>
      <c r="Y289" s="107" t="s">
        <v>72</v>
      </c>
      <c r="Z289" s="103">
        <f t="shared" si="113"/>
        <v>0</v>
      </c>
      <c r="AA289" s="103">
        <f t="shared" si="114"/>
        <v>0</v>
      </c>
      <c r="AB289" s="128" t="str">
        <f t="shared" si="118"/>
        <v/>
      </c>
      <c r="AC289" s="128" t="e">
        <f t="shared" si="119"/>
        <v>#REF!</v>
      </c>
    </row>
    <row r="290" spans="1:29" ht="50.1" customHeight="1">
      <c r="A290" s="169"/>
      <c r="B290" s="169"/>
      <c r="C290" s="172"/>
      <c r="D290" s="172"/>
      <c r="E290" s="131"/>
      <c r="F290" s="175"/>
      <c r="G290" s="178"/>
      <c r="H290" s="189"/>
      <c r="I290" s="163"/>
      <c r="J290" s="166"/>
      <c r="K290" s="62"/>
      <c r="L290" s="63"/>
      <c r="M290" s="63"/>
      <c r="N290" s="65"/>
      <c r="O290" s="127"/>
      <c r="P290" s="100"/>
      <c r="Q290" s="63">
        <f t="shared" si="115"/>
        <v>0</v>
      </c>
      <c r="R290" s="65"/>
      <c r="S290" s="67"/>
      <c r="T290" s="40"/>
      <c r="U290" s="106">
        <f>IF(EXACT(O290,Y290),M290,M290*(1-'Расчет ПРЕДЗАКАЗ'!$D$10))</f>
        <v>0</v>
      </c>
      <c r="V290" s="106">
        <f t="shared" si="116"/>
        <v>0</v>
      </c>
      <c r="W290" s="106" t="e">
        <f>IF(EXACT(O290,Y290),M290,M290*(1-#REF!))</f>
        <v>#REF!</v>
      </c>
      <c r="X290" s="106" t="e">
        <f t="shared" si="117"/>
        <v>#REF!</v>
      </c>
      <c r="Y290" s="107" t="s">
        <v>72</v>
      </c>
      <c r="Z290" s="103">
        <f t="shared" si="113"/>
        <v>0</v>
      </c>
      <c r="AA290" s="103">
        <f t="shared" si="114"/>
        <v>0</v>
      </c>
      <c r="AB290" s="128" t="str">
        <f t="shared" si="118"/>
        <v/>
      </c>
      <c r="AC290" s="128" t="e">
        <f t="shared" si="119"/>
        <v>#REF!</v>
      </c>
    </row>
    <row r="291" spans="1:29" ht="50.1" customHeight="1">
      <c r="A291" s="169"/>
      <c r="B291" s="169"/>
      <c r="C291" s="172"/>
      <c r="D291" s="172"/>
      <c r="E291" s="131"/>
      <c r="F291" s="175"/>
      <c r="G291" s="178"/>
      <c r="H291" s="189"/>
      <c r="I291" s="163"/>
      <c r="J291" s="166"/>
      <c r="K291" s="62"/>
      <c r="L291" s="63"/>
      <c r="M291" s="63"/>
      <c r="N291" s="65"/>
      <c r="O291" s="127"/>
      <c r="P291" s="100"/>
      <c r="Q291" s="63">
        <f t="shared" si="115"/>
        <v>0</v>
      </c>
      <c r="R291" s="65"/>
      <c r="S291" s="67"/>
      <c r="T291" s="40"/>
      <c r="U291" s="106">
        <f>IF(EXACT(O291,Y291),M291,M291*(1-'Расчет ПРЕДЗАКАЗ'!$D$10))</f>
        <v>0</v>
      </c>
      <c r="V291" s="106">
        <f t="shared" si="116"/>
        <v>0</v>
      </c>
      <c r="W291" s="106" t="e">
        <f>IF(EXACT(O291,Y291),M291,M291*(1-#REF!))</f>
        <v>#REF!</v>
      </c>
      <c r="X291" s="106" t="e">
        <f t="shared" si="117"/>
        <v>#REF!</v>
      </c>
      <c r="Y291" s="107" t="s">
        <v>72</v>
      </c>
      <c r="Z291" s="103">
        <f t="shared" si="113"/>
        <v>0</v>
      </c>
      <c r="AA291" s="103">
        <f t="shared" si="114"/>
        <v>0</v>
      </c>
      <c r="AB291" s="128" t="str">
        <f t="shared" si="118"/>
        <v/>
      </c>
      <c r="AC291" s="128" t="e">
        <f t="shared" si="119"/>
        <v>#REF!</v>
      </c>
    </row>
    <row r="292" spans="1:29" ht="50.1" customHeight="1">
      <c r="A292" s="169"/>
      <c r="B292" s="169"/>
      <c r="C292" s="172"/>
      <c r="D292" s="172"/>
      <c r="E292" s="131"/>
      <c r="F292" s="175"/>
      <c r="G292" s="178"/>
      <c r="H292" s="189"/>
      <c r="I292" s="163"/>
      <c r="J292" s="166"/>
      <c r="K292" s="62"/>
      <c r="L292" s="63"/>
      <c r="M292" s="63"/>
      <c r="N292" s="65"/>
      <c r="O292" s="127"/>
      <c r="P292" s="100"/>
      <c r="Q292" s="63">
        <f t="shared" si="115"/>
        <v>0</v>
      </c>
      <c r="R292" s="65"/>
      <c r="S292" s="67"/>
      <c r="T292" s="40"/>
      <c r="U292" s="106">
        <f>IF(EXACT(O292,Y292),M292,M292*(1-'Расчет ПРЕДЗАКАЗ'!$D$10))</f>
        <v>0</v>
      </c>
      <c r="V292" s="106">
        <f t="shared" si="116"/>
        <v>0</v>
      </c>
      <c r="W292" s="106" t="e">
        <f>IF(EXACT(O292,Y292),M292,M292*(1-#REF!))</f>
        <v>#REF!</v>
      </c>
      <c r="X292" s="106" t="e">
        <f t="shared" si="117"/>
        <v>#REF!</v>
      </c>
      <c r="Y292" s="107" t="s">
        <v>72</v>
      </c>
      <c r="Z292" s="103">
        <f t="shared" si="113"/>
        <v>0</v>
      </c>
      <c r="AA292" s="103">
        <f t="shared" si="114"/>
        <v>0</v>
      </c>
      <c r="AB292" s="128" t="str">
        <f t="shared" si="118"/>
        <v/>
      </c>
      <c r="AC292" s="128" t="e">
        <f t="shared" si="119"/>
        <v>#REF!</v>
      </c>
    </row>
    <row r="293" spans="1:29" ht="50.1" customHeight="1">
      <c r="A293" s="169"/>
      <c r="B293" s="169"/>
      <c r="C293" s="172"/>
      <c r="D293" s="172"/>
      <c r="E293" s="131"/>
      <c r="F293" s="175"/>
      <c r="G293" s="178"/>
      <c r="H293" s="189"/>
      <c r="I293" s="163"/>
      <c r="J293" s="166"/>
      <c r="K293" s="62"/>
      <c r="L293" s="63"/>
      <c r="M293" s="63"/>
      <c r="N293" s="65"/>
      <c r="O293" s="127"/>
      <c r="P293" s="100"/>
      <c r="Q293" s="63">
        <f t="shared" si="115"/>
        <v>0</v>
      </c>
      <c r="R293" s="65"/>
      <c r="S293" s="67"/>
      <c r="T293" s="40"/>
      <c r="U293" s="106">
        <f>IF(EXACT(O293,Y293),M293,M293*(1-'Расчет ПРЕДЗАКАЗ'!$D$10))</f>
        <v>0</v>
      </c>
      <c r="V293" s="106">
        <f t="shared" si="116"/>
        <v>0</v>
      </c>
      <c r="W293" s="106" t="e">
        <f>IF(EXACT(O293,Y293),M293,M293*(1-#REF!))</f>
        <v>#REF!</v>
      </c>
      <c r="X293" s="106" t="e">
        <f t="shared" si="117"/>
        <v>#REF!</v>
      </c>
      <c r="Y293" s="107" t="s">
        <v>72</v>
      </c>
      <c r="Z293" s="103">
        <f t="shared" si="113"/>
        <v>0</v>
      </c>
      <c r="AA293" s="103">
        <f t="shared" si="114"/>
        <v>0</v>
      </c>
      <c r="AB293" s="128" t="str">
        <f t="shared" si="118"/>
        <v/>
      </c>
      <c r="AC293" s="128" t="e">
        <f t="shared" si="119"/>
        <v>#REF!</v>
      </c>
    </row>
    <row r="294" spans="1:29" ht="50.1" customHeight="1">
      <c r="A294" s="170"/>
      <c r="B294" s="170"/>
      <c r="C294" s="173"/>
      <c r="D294" s="173"/>
      <c r="E294" s="132"/>
      <c r="F294" s="176"/>
      <c r="G294" s="179"/>
      <c r="H294" s="190"/>
      <c r="I294" s="164"/>
      <c r="J294" s="167"/>
      <c r="K294" s="62"/>
      <c r="L294" s="63"/>
      <c r="M294" s="63"/>
      <c r="N294" s="65"/>
      <c r="O294" s="127"/>
      <c r="P294" s="100"/>
      <c r="Q294" s="63">
        <f t="shared" si="115"/>
        <v>0</v>
      </c>
      <c r="R294" s="65"/>
      <c r="S294" s="64"/>
      <c r="T294" s="40"/>
      <c r="U294" s="106">
        <f>IF(EXACT(O294,Y294),M294,M294*(1-'Расчет ПРЕДЗАКАЗ'!$D$10))</f>
        <v>0</v>
      </c>
      <c r="V294" s="106">
        <f t="shared" si="116"/>
        <v>0</v>
      </c>
      <c r="W294" s="106" t="e">
        <f>IF(EXACT(O294,Y294),M294,M294*(1-#REF!))</f>
        <v>#REF!</v>
      </c>
      <c r="X294" s="106" t="e">
        <f t="shared" si="117"/>
        <v>#REF!</v>
      </c>
      <c r="Y294" s="107" t="s">
        <v>72</v>
      </c>
      <c r="Z294" s="103">
        <f t="shared" si="113"/>
        <v>0</v>
      </c>
      <c r="AA294" s="103">
        <f t="shared" si="114"/>
        <v>0</v>
      </c>
      <c r="AB294" s="128" t="str">
        <f t="shared" si="118"/>
        <v/>
      </c>
      <c r="AC294" s="128" t="e">
        <f t="shared" si="119"/>
        <v>#REF!</v>
      </c>
    </row>
    <row r="295" spans="1:29" ht="11.25" customHeight="1" thickBot="1"/>
    <row r="296" spans="1:29" ht="50.1" customHeight="1">
      <c r="A296" s="168">
        <v>33</v>
      </c>
      <c r="B296" s="168" t="s">
        <v>408</v>
      </c>
      <c r="C296" s="171" t="s">
        <v>409</v>
      </c>
      <c r="D296" s="171" t="s">
        <v>77</v>
      </c>
      <c r="E296" s="131"/>
      <c r="F296" s="196" t="s">
        <v>363</v>
      </c>
      <c r="G296" s="177" t="s">
        <v>410</v>
      </c>
      <c r="H296" s="162" t="s">
        <v>411</v>
      </c>
      <c r="I296" s="195" t="s">
        <v>412</v>
      </c>
      <c r="J296" s="165" t="s">
        <v>19</v>
      </c>
      <c r="K296" s="62" t="s">
        <v>226</v>
      </c>
      <c r="L296" s="63">
        <v>6160</v>
      </c>
      <c r="M296" s="63">
        <v>3850</v>
      </c>
      <c r="N296" s="142" t="s">
        <v>413</v>
      </c>
      <c r="O296" s="127" t="s">
        <v>72</v>
      </c>
      <c r="P296" s="100"/>
      <c r="Q296" s="63">
        <f>P296*M296</f>
        <v>0</v>
      </c>
      <c r="R296" s="64"/>
      <c r="S296" s="67">
        <v>40</v>
      </c>
      <c r="T296" s="61"/>
      <c r="U296" s="106">
        <f>IF(EXACT(O296,Y296),M296,M296*(1-'Расчет ПРЕДЗАКАЗ'!$D$10))</f>
        <v>3850</v>
      </c>
      <c r="V296" s="106">
        <f>P296*U296</f>
        <v>0</v>
      </c>
      <c r="W296" s="106">
        <f>IF(EXACT(O296,Y296),M296,M296*(1-#REF!))</f>
        <v>3850</v>
      </c>
      <c r="X296" s="106">
        <f>P296*W296</f>
        <v>0</v>
      </c>
      <c r="Y296" s="107" t="s">
        <v>72</v>
      </c>
      <c r="Z296" s="103">
        <f t="shared" ref="Z296:Z310" si="120">IF(EXACT(O296,Y296),Q296,0)</f>
        <v>0</v>
      </c>
      <c r="AA296" s="103">
        <f t="shared" ref="AA296:AA310" si="121">IF(Z296=0,Q296,0)</f>
        <v>0</v>
      </c>
      <c r="AB296" s="128">
        <f>IF(U296=0,"",L296/U296-1)</f>
        <v>0.60000000000000009</v>
      </c>
      <c r="AC296" s="128">
        <f>IF(W296=0,"",L296/W296-1)</f>
        <v>0.60000000000000009</v>
      </c>
    </row>
    <row r="297" spans="1:29" ht="50.1" customHeight="1">
      <c r="A297" s="169"/>
      <c r="B297" s="169"/>
      <c r="C297" s="172"/>
      <c r="D297" s="172"/>
      <c r="E297" s="131"/>
      <c r="F297" s="175"/>
      <c r="G297" s="178"/>
      <c r="H297" s="189"/>
      <c r="I297" s="163"/>
      <c r="J297" s="166"/>
      <c r="K297" s="62" t="s">
        <v>228</v>
      </c>
      <c r="L297" s="63">
        <v>6160</v>
      </c>
      <c r="M297" s="63">
        <v>3850</v>
      </c>
      <c r="N297" s="142" t="s">
        <v>414</v>
      </c>
      <c r="O297" s="127" t="s">
        <v>72</v>
      </c>
      <c r="P297" s="100"/>
      <c r="Q297" s="63">
        <f t="shared" ref="Q297:Q310" si="122">P297*M297</f>
        <v>0</v>
      </c>
      <c r="R297" s="64"/>
      <c r="S297" s="67">
        <v>36</v>
      </c>
      <c r="T297" s="46"/>
      <c r="U297" s="106">
        <f>IF(EXACT(O297,Y297),M297,M297*(1-'Расчет ПРЕДЗАКАЗ'!$D$10))</f>
        <v>3850</v>
      </c>
      <c r="V297" s="106">
        <f t="shared" ref="V297:V310" si="123">P297*U297</f>
        <v>0</v>
      </c>
      <c r="W297" s="106">
        <f>IF(EXACT(O297,Y297),M297,M297*(1-#REF!))</f>
        <v>3850</v>
      </c>
      <c r="X297" s="106">
        <f t="shared" ref="X297:X310" si="124">P297*W297</f>
        <v>0</v>
      </c>
      <c r="Y297" s="107" t="s">
        <v>72</v>
      </c>
      <c r="Z297" s="103">
        <f t="shared" si="120"/>
        <v>0</v>
      </c>
      <c r="AA297" s="103">
        <f t="shared" si="121"/>
        <v>0</v>
      </c>
      <c r="AB297" s="128">
        <f t="shared" ref="AB297:AB310" si="125">IF(U297=0,"",L297/U297-1)</f>
        <v>0.60000000000000009</v>
      </c>
      <c r="AC297" s="128">
        <f t="shared" ref="AC297:AC310" si="126">IF(W297=0,"",L297/W297-1)</f>
        <v>0.60000000000000009</v>
      </c>
    </row>
    <row r="298" spans="1:29" ht="50.1" customHeight="1">
      <c r="A298" s="169"/>
      <c r="B298" s="169"/>
      <c r="C298" s="172"/>
      <c r="D298" s="172"/>
      <c r="E298" s="131"/>
      <c r="F298" s="175"/>
      <c r="G298" s="178"/>
      <c r="H298" s="189"/>
      <c r="I298" s="163"/>
      <c r="J298" s="166"/>
      <c r="K298" s="62" t="s">
        <v>383</v>
      </c>
      <c r="L298" s="63">
        <v>6160</v>
      </c>
      <c r="M298" s="63">
        <v>3850</v>
      </c>
      <c r="N298" s="142" t="s">
        <v>415</v>
      </c>
      <c r="O298" s="127" t="s">
        <v>72</v>
      </c>
      <c r="P298" s="100"/>
      <c r="Q298" s="63">
        <f t="shared" si="122"/>
        <v>0</v>
      </c>
      <c r="R298" s="64"/>
      <c r="S298" s="67">
        <v>78</v>
      </c>
      <c r="T298" s="46"/>
      <c r="U298" s="106">
        <f>IF(EXACT(O298,Y298),M298,M298*(1-'Расчет ПРЕДЗАКАЗ'!$D$10))</f>
        <v>3850</v>
      </c>
      <c r="V298" s="106">
        <f t="shared" si="123"/>
        <v>0</v>
      </c>
      <c r="W298" s="106">
        <f>IF(EXACT(O298,Y298),M298,M298*(1-#REF!))</f>
        <v>3850</v>
      </c>
      <c r="X298" s="106">
        <f t="shared" si="124"/>
        <v>0</v>
      </c>
      <c r="Y298" s="107" t="s">
        <v>72</v>
      </c>
      <c r="Z298" s="103">
        <f t="shared" si="120"/>
        <v>0</v>
      </c>
      <c r="AA298" s="103">
        <f t="shared" si="121"/>
        <v>0</v>
      </c>
      <c r="AB298" s="128">
        <f t="shared" si="125"/>
        <v>0.60000000000000009</v>
      </c>
      <c r="AC298" s="128">
        <f t="shared" si="126"/>
        <v>0.60000000000000009</v>
      </c>
    </row>
    <row r="299" spans="1:29" ht="50.1" customHeight="1">
      <c r="A299" s="169"/>
      <c r="B299" s="169"/>
      <c r="C299" s="172"/>
      <c r="D299" s="172"/>
      <c r="E299" s="131"/>
      <c r="F299" s="175"/>
      <c r="G299" s="178"/>
      <c r="H299" s="189"/>
      <c r="I299" s="163"/>
      <c r="J299" s="166"/>
      <c r="K299" s="62" t="s">
        <v>82</v>
      </c>
      <c r="L299" s="63">
        <v>6160</v>
      </c>
      <c r="M299" s="63">
        <v>3850</v>
      </c>
      <c r="N299" s="142" t="s">
        <v>416</v>
      </c>
      <c r="O299" s="127" t="s">
        <v>72</v>
      </c>
      <c r="P299" s="100"/>
      <c r="Q299" s="63">
        <f t="shared" si="122"/>
        <v>0</v>
      </c>
      <c r="R299" s="64"/>
      <c r="S299" s="67">
        <v>78</v>
      </c>
      <c r="T299" s="46"/>
      <c r="U299" s="106">
        <f>IF(EXACT(O299,Y299),M299,M299*(1-'Расчет ПРЕДЗАКАЗ'!$D$10))</f>
        <v>3850</v>
      </c>
      <c r="V299" s="106">
        <f t="shared" si="123"/>
        <v>0</v>
      </c>
      <c r="W299" s="106">
        <f>IF(EXACT(O299,Y299),M299,M299*(1-#REF!))</f>
        <v>3850</v>
      </c>
      <c r="X299" s="106">
        <f t="shared" si="124"/>
        <v>0</v>
      </c>
      <c r="Y299" s="107" t="s">
        <v>72</v>
      </c>
      <c r="Z299" s="103">
        <f t="shared" si="120"/>
        <v>0</v>
      </c>
      <c r="AA299" s="103">
        <f t="shared" si="121"/>
        <v>0</v>
      </c>
      <c r="AB299" s="128">
        <f t="shared" si="125"/>
        <v>0.60000000000000009</v>
      </c>
      <c r="AC299" s="128">
        <f t="shared" si="126"/>
        <v>0.60000000000000009</v>
      </c>
    </row>
    <row r="300" spans="1:29" ht="50.1" customHeight="1">
      <c r="A300" s="169"/>
      <c r="B300" s="169"/>
      <c r="C300" s="172"/>
      <c r="D300" s="172"/>
      <c r="E300" s="131"/>
      <c r="F300" s="175"/>
      <c r="G300" s="178"/>
      <c r="H300" s="189"/>
      <c r="I300" s="163"/>
      <c r="J300" s="166"/>
      <c r="K300" s="62" t="s">
        <v>294</v>
      </c>
      <c r="L300" s="63">
        <v>6160</v>
      </c>
      <c r="M300" s="63">
        <v>3850</v>
      </c>
      <c r="N300" s="142" t="s">
        <v>417</v>
      </c>
      <c r="O300" s="127" t="s">
        <v>72</v>
      </c>
      <c r="P300" s="100"/>
      <c r="Q300" s="63">
        <f t="shared" si="122"/>
        <v>0</v>
      </c>
      <c r="R300" s="64"/>
      <c r="S300" s="67">
        <v>86</v>
      </c>
      <c r="T300" s="46"/>
      <c r="U300" s="106">
        <f>IF(EXACT(O300,Y300),M300,M300*(1-'Расчет ПРЕДЗАКАЗ'!$D$10))</f>
        <v>3850</v>
      </c>
      <c r="V300" s="106">
        <f t="shared" si="123"/>
        <v>0</v>
      </c>
      <c r="W300" s="106">
        <f>IF(EXACT(O300,Y300),M300,M300*(1-#REF!))</f>
        <v>3850</v>
      </c>
      <c r="X300" s="106">
        <f t="shared" si="124"/>
        <v>0</v>
      </c>
      <c r="Y300" s="107" t="s">
        <v>72</v>
      </c>
      <c r="Z300" s="103">
        <f t="shared" si="120"/>
        <v>0</v>
      </c>
      <c r="AA300" s="103">
        <f t="shared" si="121"/>
        <v>0</v>
      </c>
      <c r="AB300" s="128">
        <f t="shared" si="125"/>
        <v>0.60000000000000009</v>
      </c>
      <c r="AC300" s="128">
        <f t="shared" si="126"/>
        <v>0.60000000000000009</v>
      </c>
    </row>
    <row r="301" spans="1:29" ht="50.1" customHeight="1">
      <c r="A301" s="169"/>
      <c r="B301" s="169"/>
      <c r="C301" s="172"/>
      <c r="D301" s="172"/>
      <c r="E301" s="131"/>
      <c r="F301" s="175"/>
      <c r="G301" s="178"/>
      <c r="H301" s="189"/>
      <c r="I301" s="163"/>
      <c r="J301" s="166"/>
      <c r="K301" s="62" t="s">
        <v>104</v>
      </c>
      <c r="L301" s="63">
        <v>6160</v>
      </c>
      <c r="M301" s="63">
        <v>3850</v>
      </c>
      <c r="N301" s="142" t="s">
        <v>418</v>
      </c>
      <c r="O301" s="127" t="s">
        <v>72</v>
      </c>
      <c r="P301" s="100"/>
      <c r="Q301" s="63">
        <f t="shared" si="122"/>
        <v>0</v>
      </c>
      <c r="R301" s="64"/>
      <c r="S301" s="67">
        <v>81</v>
      </c>
      <c r="T301" s="46"/>
      <c r="U301" s="106">
        <f>IF(EXACT(O301,Y301),M301,M301*(1-'Расчет ПРЕДЗАКАЗ'!$D$10))</f>
        <v>3850</v>
      </c>
      <c r="V301" s="106">
        <f t="shared" si="123"/>
        <v>0</v>
      </c>
      <c r="W301" s="106">
        <f>IF(EXACT(O301,Y301),M301,M301*(1-#REF!))</f>
        <v>3850</v>
      </c>
      <c r="X301" s="106">
        <f t="shared" si="124"/>
        <v>0</v>
      </c>
      <c r="Y301" s="107" t="s">
        <v>72</v>
      </c>
      <c r="Z301" s="103">
        <f t="shared" si="120"/>
        <v>0</v>
      </c>
      <c r="AA301" s="103">
        <f t="shared" si="121"/>
        <v>0</v>
      </c>
      <c r="AB301" s="128">
        <f t="shared" si="125"/>
        <v>0.60000000000000009</v>
      </c>
      <c r="AC301" s="128">
        <f t="shared" si="126"/>
        <v>0.60000000000000009</v>
      </c>
    </row>
    <row r="302" spans="1:29" ht="50.1" customHeight="1">
      <c r="A302" s="169"/>
      <c r="B302" s="169"/>
      <c r="C302" s="172"/>
      <c r="D302" s="172"/>
      <c r="E302" s="131"/>
      <c r="F302" s="175"/>
      <c r="G302" s="178"/>
      <c r="H302" s="189"/>
      <c r="I302" s="163"/>
      <c r="J302" s="166"/>
      <c r="K302" s="62" t="s">
        <v>297</v>
      </c>
      <c r="L302" s="63">
        <v>6160</v>
      </c>
      <c r="M302" s="63">
        <v>3850</v>
      </c>
      <c r="N302" s="142" t="s">
        <v>419</v>
      </c>
      <c r="O302" s="127" t="s">
        <v>72</v>
      </c>
      <c r="P302" s="100"/>
      <c r="Q302" s="63">
        <f t="shared" si="122"/>
        <v>0</v>
      </c>
      <c r="R302" s="64"/>
      <c r="S302" s="67">
        <v>36</v>
      </c>
      <c r="T302" s="46"/>
      <c r="U302" s="106">
        <f>IF(EXACT(O302,Y302),M302,M302*(1-'Расчет ПРЕДЗАКАЗ'!$D$10))</f>
        <v>3850</v>
      </c>
      <c r="V302" s="106">
        <f t="shared" si="123"/>
        <v>0</v>
      </c>
      <c r="W302" s="106">
        <f>IF(EXACT(O302,Y302),M302,M302*(1-#REF!))</f>
        <v>3850</v>
      </c>
      <c r="X302" s="106">
        <f t="shared" si="124"/>
        <v>0</v>
      </c>
      <c r="Y302" s="107" t="s">
        <v>72</v>
      </c>
      <c r="Z302" s="103">
        <f t="shared" si="120"/>
        <v>0</v>
      </c>
      <c r="AA302" s="103">
        <f t="shared" si="121"/>
        <v>0</v>
      </c>
      <c r="AB302" s="128">
        <f t="shared" si="125"/>
        <v>0.60000000000000009</v>
      </c>
      <c r="AC302" s="128">
        <f t="shared" si="126"/>
        <v>0.60000000000000009</v>
      </c>
    </row>
    <row r="303" spans="1:29" ht="50.1" customHeight="1">
      <c r="A303" s="169"/>
      <c r="B303" s="169"/>
      <c r="C303" s="172"/>
      <c r="D303" s="172"/>
      <c r="E303" s="131"/>
      <c r="F303" s="175"/>
      <c r="G303" s="178"/>
      <c r="H303" s="189"/>
      <c r="I303" s="163"/>
      <c r="J303" s="166"/>
      <c r="K303" s="62" t="s">
        <v>84</v>
      </c>
      <c r="L303" s="63">
        <v>6160</v>
      </c>
      <c r="M303" s="63">
        <v>3850</v>
      </c>
      <c r="N303" s="142" t="s">
        <v>420</v>
      </c>
      <c r="O303" s="127" t="s">
        <v>72</v>
      </c>
      <c r="P303" s="100"/>
      <c r="Q303" s="63">
        <f t="shared" si="122"/>
        <v>0</v>
      </c>
      <c r="R303" s="64"/>
      <c r="S303" s="67">
        <v>51</v>
      </c>
      <c r="T303" s="46"/>
      <c r="U303" s="106">
        <f>IF(EXACT(O303,Y303),M303,M303*(1-'Расчет ПРЕДЗАКАЗ'!$D$10))</f>
        <v>3850</v>
      </c>
      <c r="V303" s="106">
        <f t="shared" si="123"/>
        <v>0</v>
      </c>
      <c r="W303" s="106">
        <f>IF(EXACT(O303,Y303),M303,M303*(1-#REF!))</f>
        <v>3850</v>
      </c>
      <c r="X303" s="106">
        <f t="shared" si="124"/>
        <v>0</v>
      </c>
      <c r="Y303" s="107" t="s">
        <v>72</v>
      </c>
      <c r="Z303" s="103">
        <f t="shared" si="120"/>
        <v>0</v>
      </c>
      <c r="AA303" s="103">
        <f t="shared" si="121"/>
        <v>0</v>
      </c>
      <c r="AB303" s="128">
        <f t="shared" si="125"/>
        <v>0.60000000000000009</v>
      </c>
      <c r="AC303" s="128">
        <f t="shared" si="126"/>
        <v>0.60000000000000009</v>
      </c>
    </row>
    <row r="304" spans="1:29" ht="50.1" customHeight="1">
      <c r="A304" s="169"/>
      <c r="B304" s="169"/>
      <c r="C304" s="172"/>
      <c r="D304" s="172"/>
      <c r="E304" s="131"/>
      <c r="F304" s="175"/>
      <c r="G304" s="178"/>
      <c r="H304" s="189"/>
      <c r="I304" s="163"/>
      <c r="J304" s="166"/>
      <c r="K304" s="62" t="s">
        <v>86</v>
      </c>
      <c r="L304" s="63">
        <v>6160</v>
      </c>
      <c r="M304" s="63">
        <v>3850</v>
      </c>
      <c r="N304" s="142" t="s">
        <v>421</v>
      </c>
      <c r="O304" s="127" t="s">
        <v>72</v>
      </c>
      <c r="P304" s="100"/>
      <c r="Q304" s="63">
        <f t="shared" si="122"/>
        <v>0</v>
      </c>
      <c r="R304" s="64"/>
      <c r="S304" s="67">
        <v>19</v>
      </c>
      <c r="T304" s="46"/>
      <c r="U304" s="106">
        <f>IF(EXACT(O304,Y304),M304,M304*(1-'Расчет ПРЕДЗАКАЗ'!$D$10))</f>
        <v>3850</v>
      </c>
      <c r="V304" s="106">
        <f t="shared" si="123"/>
        <v>0</v>
      </c>
      <c r="W304" s="106">
        <f>IF(EXACT(O304,Y304),M304,M304*(1-#REF!))</f>
        <v>3850</v>
      </c>
      <c r="X304" s="106">
        <f t="shared" si="124"/>
        <v>0</v>
      </c>
      <c r="Y304" s="107" t="s">
        <v>72</v>
      </c>
      <c r="Z304" s="103">
        <f t="shared" si="120"/>
        <v>0</v>
      </c>
      <c r="AA304" s="103">
        <f t="shared" si="121"/>
        <v>0</v>
      </c>
      <c r="AB304" s="128">
        <f t="shared" si="125"/>
        <v>0.60000000000000009</v>
      </c>
      <c r="AC304" s="128">
        <f t="shared" si="126"/>
        <v>0.60000000000000009</v>
      </c>
    </row>
    <row r="305" spans="1:29" ht="50.1" customHeight="1">
      <c r="A305" s="169"/>
      <c r="B305" s="169"/>
      <c r="C305" s="172"/>
      <c r="D305" s="172"/>
      <c r="E305" s="131"/>
      <c r="F305" s="175"/>
      <c r="G305" s="178"/>
      <c r="H305" s="189"/>
      <c r="I305" s="163"/>
      <c r="J305" s="166"/>
      <c r="K305" s="62"/>
      <c r="L305" s="63"/>
      <c r="M305" s="63"/>
      <c r="N305" s="65"/>
      <c r="O305" s="127"/>
      <c r="P305" s="100"/>
      <c r="Q305" s="63">
        <f t="shared" si="122"/>
        <v>0</v>
      </c>
      <c r="R305" s="65"/>
      <c r="S305" s="67"/>
      <c r="T305" s="40"/>
      <c r="U305" s="106">
        <f>IF(EXACT(O305,Y305),M305,M305*(1-'Расчет ПРЕДЗАКАЗ'!$D$10))</f>
        <v>0</v>
      </c>
      <c r="V305" s="106">
        <f t="shared" si="123"/>
        <v>0</v>
      </c>
      <c r="W305" s="106" t="e">
        <f>IF(EXACT(O305,Y305),M305,M305*(1-#REF!))</f>
        <v>#REF!</v>
      </c>
      <c r="X305" s="106" t="e">
        <f t="shared" si="124"/>
        <v>#REF!</v>
      </c>
      <c r="Y305" s="107" t="s">
        <v>72</v>
      </c>
      <c r="Z305" s="103">
        <f t="shared" si="120"/>
        <v>0</v>
      </c>
      <c r="AA305" s="103">
        <f t="shared" si="121"/>
        <v>0</v>
      </c>
      <c r="AB305" s="128" t="str">
        <f t="shared" si="125"/>
        <v/>
      </c>
      <c r="AC305" s="128" t="e">
        <f t="shared" si="126"/>
        <v>#REF!</v>
      </c>
    </row>
    <row r="306" spans="1:29" ht="50.1" customHeight="1">
      <c r="A306" s="169"/>
      <c r="B306" s="169"/>
      <c r="C306" s="172"/>
      <c r="D306" s="172"/>
      <c r="E306" s="131"/>
      <c r="F306" s="175"/>
      <c r="G306" s="178"/>
      <c r="H306" s="189"/>
      <c r="I306" s="163"/>
      <c r="J306" s="166"/>
      <c r="K306" s="62"/>
      <c r="L306" s="63"/>
      <c r="M306" s="63"/>
      <c r="N306" s="65"/>
      <c r="O306" s="127"/>
      <c r="P306" s="100"/>
      <c r="Q306" s="63">
        <f t="shared" si="122"/>
        <v>0</v>
      </c>
      <c r="R306" s="65"/>
      <c r="S306" s="67"/>
      <c r="T306" s="40"/>
      <c r="U306" s="106">
        <f>IF(EXACT(O306,Y306),M306,M306*(1-'Расчет ПРЕДЗАКАЗ'!$D$10))</f>
        <v>0</v>
      </c>
      <c r="V306" s="106">
        <f t="shared" si="123"/>
        <v>0</v>
      </c>
      <c r="W306" s="106" t="e">
        <f>IF(EXACT(O306,Y306),M306,M306*(1-#REF!))</f>
        <v>#REF!</v>
      </c>
      <c r="X306" s="106" t="e">
        <f t="shared" si="124"/>
        <v>#REF!</v>
      </c>
      <c r="Y306" s="107" t="s">
        <v>72</v>
      </c>
      <c r="Z306" s="103">
        <f t="shared" si="120"/>
        <v>0</v>
      </c>
      <c r="AA306" s="103">
        <f t="shared" si="121"/>
        <v>0</v>
      </c>
      <c r="AB306" s="128" t="str">
        <f t="shared" si="125"/>
        <v/>
      </c>
      <c r="AC306" s="128" t="e">
        <f t="shared" si="126"/>
        <v>#REF!</v>
      </c>
    </row>
    <row r="307" spans="1:29" ht="50.1" customHeight="1">
      <c r="A307" s="169"/>
      <c r="B307" s="169"/>
      <c r="C307" s="172"/>
      <c r="D307" s="172"/>
      <c r="E307" s="131"/>
      <c r="F307" s="175"/>
      <c r="G307" s="178"/>
      <c r="H307" s="189"/>
      <c r="I307" s="163"/>
      <c r="J307" s="166"/>
      <c r="K307" s="62"/>
      <c r="L307" s="63"/>
      <c r="M307" s="63"/>
      <c r="N307" s="65"/>
      <c r="O307" s="127"/>
      <c r="P307" s="100"/>
      <c r="Q307" s="63">
        <f t="shared" si="122"/>
        <v>0</v>
      </c>
      <c r="R307" s="65"/>
      <c r="S307" s="67"/>
      <c r="T307" s="40"/>
      <c r="U307" s="106">
        <f>IF(EXACT(O307,Y307),M307,M307*(1-'Расчет ПРЕДЗАКАЗ'!$D$10))</f>
        <v>0</v>
      </c>
      <c r="V307" s="106">
        <f t="shared" si="123"/>
        <v>0</v>
      </c>
      <c r="W307" s="106" t="e">
        <f>IF(EXACT(O307,Y307),M307,M307*(1-#REF!))</f>
        <v>#REF!</v>
      </c>
      <c r="X307" s="106" t="e">
        <f t="shared" si="124"/>
        <v>#REF!</v>
      </c>
      <c r="Y307" s="107" t="s">
        <v>72</v>
      </c>
      <c r="Z307" s="103">
        <f t="shared" si="120"/>
        <v>0</v>
      </c>
      <c r="AA307" s="103">
        <f t="shared" si="121"/>
        <v>0</v>
      </c>
      <c r="AB307" s="128" t="str">
        <f t="shared" si="125"/>
        <v/>
      </c>
      <c r="AC307" s="128" t="e">
        <f t="shared" si="126"/>
        <v>#REF!</v>
      </c>
    </row>
    <row r="308" spans="1:29" ht="50.1" customHeight="1">
      <c r="A308" s="169"/>
      <c r="B308" s="169"/>
      <c r="C308" s="172"/>
      <c r="D308" s="172"/>
      <c r="E308" s="131"/>
      <c r="F308" s="175"/>
      <c r="G308" s="178"/>
      <c r="H308" s="189"/>
      <c r="I308" s="163"/>
      <c r="J308" s="166"/>
      <c r="K308" s="62"/>
      <c r="L308" s="63"/>
      <c r="M308" s="63"/>
      <c r="N308" s="65"/>
      <c r="O308" s="127"/>
      <c r="P308" s="100"/>
      <c r="Q308" s="63">
        <f t="shared" si="122"/>
        <v>0</v>
      </c>
      <c r="R308" s="65"/>
      <c r="S308" s="67"/>
      <c r="T308" s="40"/>
      <c r="U308" s="106">
        <f>IF(EXACT(O308,Y308),M308,M308*(1-'Расчет ПРЕДЗАКАЗ'!$D$10))</f>
        <v>0</v>
      </c>
      <c r="V308" s="106">
        <f t="shared" si="123"/>
        <v>0</v>
      </c>
      <c r="W308" s="106" t="e">
        <f>IF(EXACT(O308,Y308),M308,M308*(1-#REF!))</f>
        <v>#REF!</v>
      </c>
      <c r="X308" s="106" t="e">
        <f t="shared" si="124"/>
        <v>#REF!</v>
      </c>
      <c r="Y308" s="107" t="s">
        <v>72</v>
      </c>
      <c r="Z308" s="103">
        <f t="shared" si="120"/>
        <v>0</v>
      </c>
      <c r="AA308" s="103">
        <f t="shared" si="121"/>
        <v>0</v>
      </c>
      <c r="AB308" s="128" t="str">
        <f t="shared" si="125"/>
        <v/>
      </c>
      <c r="AC308" s="128" t="e">
        <f t="shared" si="126"/>
        <v>#REF!</v>
      </c>
    </row>
    <row r="309" spans="1:29" ht="50.1" customHeight="1">
      <c r="A309" s="169"/>
      <c r="B309" s="169"/>
      <c r="C309" s="172"/>
      <c r="D309" s="172"/>
      <c r="E309" s="131"/>
      <c r="F309" s="175"/>
      <c r="G309" s="178"/>
      <c r="H309" s="189"/>
      <c r="I309" s="163"/>
      <c r="J309" s="166"/>
      <c r="K309" s="62"/>
      <c r="L309" s="63"/>
      <c r="M309" s="63"/>
      <c r="N309" s="65"/>
      <c r="O309" s="127"/>
      <c r="P309" s="100"/>
      <c r="Q309" s="63">
        <f t="shared" si="122"/>
        <v>0</v>
      </c>
      <c r="R309" s="65"/>
      <c r="S309" s="67"/>
      <c r="T309" s="40"/>
      <c r="U309" s="106">
        <f>IF(EXACT(O309,Y309),M309,M309*(1-'Расчет ПРЕДЗАКАЗ'!$D$10))</f>
        <v>0</v>
      </c>
      <c r="V309" s="106">
        <f t="shared" si="123"/>
        <v>0</v>
      </c>
      <c r="W309" s="106" t="e">
        <f>IF(EXACT(O309,Y309),M309,M309*(1-#REF!))</f>
        <v>#REF!</v>
      </c>
      <c r="X309" s="106" t="e">
        <f t="shared" si="124"/>
        <v>#REF!</v>
      </c>
      <c r="Y309" s="107" t="s">
        <v>72</v>
      </c>
      <c r="Z309" s="103">
        <f t="shared" si="120"/>
        <v>0</v>
      </c>
      <c r="AA309" s="103">
        <f t="shared" si="121"/>
        <v>0</v>
      </c>
      <c r="AB309" s="128" t="str">
        <f t="shared" si="125"/>
        <v/>
      </c>
      <c r="AC309" s="128" t="e">
        <f t="shared" si="126"/>
        <v>#REF!</v>
      </c>
    </row>
    <row r="310" spans="1:29" ht="50.1" customHeight="1">
      <c r="A310" s="170"/>
      <c r="B310" s="170"/>
      <c r="C310" s="173"/>
      <c r="D310" s="173"/>
      <c r="E310" s="132"/>
      <c r="F310" s="176"/>
      <c r="G310" s="179"/>
      <c r="H310" s="190"/>
      <c r="I310" s="164"/>
      <c r="J310" s="167"/>
      <c r="K310" s="62"/>
      <c r="L310" s="63"/>
      <c r="M310" s="63"/>
      <c r="N310" s="65"/>
      <c r="O310" s="127"/>
      <c r="P310" s="100"/>
      <c r="Q310" s="63">
        <f t="shared" si="122"/>
        <v>0</v>
      </c>
      <c r="R310" s="65"/>
      <c r="S310" s="64"/>
      <c r="T310" s="40"/>
      <c r="U310" s="106">
        <f>IF(EXACT(O310,Y310),M310,M310*(1-'Расчет ПРЕДЗАКАЗ'!$D$10))</f>
        <v>0</v>
      </c>
      <c r="V310" s="106">
        <f t="shared" si="123"/>
        <v>0</v>
      </c>
      <c r="W310" s="106" t="e">
        <f>IF(EXACT(O310,Y310),M310,M310*(1-#REF!))</f>
        <v>#REF!</v>
      </c>
      <c r="X310" s="106" t="e">
        <f t="shared" si="124"/>
        <v>#REF!</v>
      </c>
      <c r="Y310" s="107" t="s">
        <v>72</v>
      </c>
      <c r="Z310" s="103">
        <f t="shared" si="120"/>
        <v>0</v>
      </c>
      <c r="AA310" s="103">
        <f t="shared" si="121"/>
        <v>0</v>
      </c>
      <c r="AB310" s="128" t="str">
        <f t="shared" si="125"/>
        <v/>
      </c>
      <c r="AC310" s="128" t="e">
        <f t="shared" si="126"/>
        <v>#REF!</v>
      </c>
    </row>
    <row r="311" spans="1:29" ht="11.25" customHeight="1" thickBot="1"/>
    <row r="312" spans="1:29" ht="50.1" customHeight="1">
      <c r="A312" s="168">
        <v>34</v>
      </c>
      <c r="B312" s="168" t="s">
        <v>422</v>
      </c>
      <c r="C312" s="171" t="s">
        <v>423</v>
      </c>
      <c r="D312" s="171" t="s">
        <v>77</v>
      </c>
      <c r="E312" s="131"/>
      <c r="F312" s="196" t="s">
        <v>424</v>
      </c>
      <c r="G312" s="177" t="s">
        <v>251</v>
      </c>
      <c r="H312" s="162" t="s">
        <v>425</v>
      </c>
      <c r="I312" s="195" t="s">
        <v>426</v>
      </c>
      <c r="J312" s="165" t="s">
        <v>19</v>
      </c>
      <c r="K312" s="62" t="s">
        <v>104</v>
      </c>
      <c r="L312" s="63">
        <v>6830</v>
      </c>
      <c r="M312" s="63">
        <v>4266</v>
      </c>
      <c r="N312" s="142" t="s">
        <v>427</v>
      </c>
      <c r="O312" s="127"/>
      <c r="P312" s="100"/>
      <c r="Q312" s="63">
        <f>P312*M312</f>
        <v>0</v>
      </c>
      <c r="R312" s="64"/>
      <c r="S312" s="67">
        <v>4</v>
      </c>
      <c r="T312" s="61"/>
      <c r="U312" s="106">
        <f>IF(EXACT(O312,Y312),M312,M312*(1-'Расчет ПРЕДЗАКАЗ'!$D$10))</f>
        <v>4180.68</v>
      </c>
      <c r="V312" s="106">
        <f>P312*U312</f>
        <v>0</v>
      </c>
      <c r="W312" s="106" t="e">
        <f>IF(EXACT(O312,Y312),M312,M312*(1-#REF!))</f>
        <v>#REF!</v>
      </c>
      <c r="X312" s="106" t="e">
        <f>P312*W312</f>
        <v>#REF!</v>
      </c>
      <c r="Y312" s="107" t="s">
        <v>72</v>
      </c>
      <c r="Z312" s="103">
        <f t="shared" ref="Z312:Z326" si="127">IF(EXACT(O312,Y312),Q312,0)</f>
        <v>0</v>
      </c>
      <c r="AA312" s="103">
        <f t="shared" ref="AA312:AA326" si="128">IF(Z312=0,Q312,0)</f>
        <v>0</v>
      </c>
      <c r="AB312" s="128">
        <f>IF(U312=0,"",L312/U312-1)</f>
        <v>0.6337055215897891</v>
      </c>
      <c r="AC312" s="128" t="e">
        <f>IF(W312=0,"",L312/W312-1)</f>
        <v>#REF!</v>
      </c>
    </row>
    <row r="313" spans="1:29" ht="50.1" customHeight="1">
      <c r="A313" s="169"/>
      <c r="B313" s="169"/>
      <c r="C313" s="172"/>
      <c r="D313" s="172"/>
      <c r="E313" s="131"/>
      <c r="F313" s="175"/>
      <c r="G313" s="178"/>
      <c r="H313" s="189"/>
      <c r="I313" s="163"/>
      <c r="J313" s="166"/>
      <c r="K313" s="62"/>
      <c r="L313" s="63"/>
      <c r="M313" s="63"/>
      <c r="N313" s="142"/>
      <c r="O313" s="127"/>
      <c r="P313" s="100"/>
      <c r="Q313" s="63">
        <f t="shared" ref="Q313:Q326" si="129">P313*M313</f>
        <v>0</v>
      </c>
      <c r="R313" s="64"/>
      <c r="S313" s="67"/>
      <c r="T313" s="46"/>
      <c r="U313" s="106">
        <f>IF(EXACT(O313,Y313),M313,M313*(1-'Расчет ПРЕДЗАКАЗ'!$D$10))</f>
        <v>0</v>
      </c>
      <c r="V313" s="106">
        <f t="shared" ref="V313:V326" si="130">P313*U313</f>
        <v>0</v>
      </c>
      <c r="W313" s="106" t="e">
        <f>IF(EXACT(O313,Y313),M313,M313*(1-#REF!))</f>
        <v>#REF!</v>
      </c>
      <c r="X313" s="106" t="e">
        <f t="shared" ref="X313:X326" si="131">P313*W313</f>
        <v>#REF!</v>
      </c>
      <c r="Y313" s="107" t="s">
        <v>72</v>
      </c>
      <c r="Z313" s="103">
        <f t="shared" si="127"/>
        <v>0</v>
      </c>
      <c r="AA313" s="103">
        <f t="shared" si="128"/>
        <v>0</v>
      </c>
      <c r="AB313" s="128" t="str">
        <f t="shared" ref="AB313:AB326" si="132">IF(U313=0,"",L313/U313-1)</f>
        <v/>
      </c>
      <c r="AC313" s="128" t="e">
        <f t="shared" ref="AC313:AC326" si="133">IF(W313=0,"",L313/W313-1)</f>
        <v>#REF!</v>
      </c>
    </row>
    <row r="314" spans="1:29" ht="50.1" customHeight="1">
      <c r="A314" s="169"/>
      <c r="B314" s="169"/>
      <c r="C314" s="172"/>
      <c r="D314" s="172"/>
      <c r="E314" s="131"/>
      <c r="F314" s="175"/>
      <c r="G314" s="178"/>
      <c r="H314" s="189"/>
      <c r="I314" s="163"/>
      <c r="J314" s="166"/>
      <c r="K314" s="62"/>
      <c r="L314" s="63"/>
      <c r="M314" s="63"/>
      <c r="N314" s="142"/>
      <c r="O314" s="127"/>
      <c r="P314" s="100"/>
      <c r="Q314" s="63">
        <f t="shared" si="129"/>
        <v>0</v>
      </c>
      <c r="R314" s="64"/>
      <c r="S314" s="67"/>
      <c r="T314" s="46"/>
      <c r="U314" s="106">
        <f>IF(EXACT(O314,Y314),M314,M314*(1-'Расчет ПРЕДЗАКАЗ'!$D$10))</f>
        <v>0</v>
      </c>
      <c r="V314" s="106">
        <f t="shared" si="130"/>
        <v>0</v>
      </c>
      <c r="W314" s="106" t="e">
        <f>IF(EXACT(O314,Y314),M314,M314*(1-#REF!))</f>
        <v>#REF!</v>
      </c>
      <c r="X314" s="106" t="e">
        <f t="shared" si="131"/>
        <v>#REF!</v>
      </c>
      <c r="Y314" s="107" t="s">
        <v>72</v>
      </c>
      <c r="Z314" s="103">
        <f t="shared" si="127"/>
        <v>0</v>
      </c>
      <c r="AA314" s="103">
        <f t="shared" si="128"/>
        <v>0</v>
      </c>
      <c r="AB314" s="128" t="str">
        <f t="shared" si="132"/>
        <v/>
      </c>
      <c r="AC314" s="128" t="e">
        <f t="shared" si="133"/>
        <v>#REF!</v>
      </c>
    </row>
    <row r="315" spans="1:29" ht="50.1" customHeight="1">
      <c r="A315" s="169"/>
      <c r="B315" s="169"/>
      <c r="C315" s="172"/>
      <c r="D315" s="172"/>
      <c r="E315" s="131"/>
      <c r="F315" s="175"/>
      <c r="G315" s="178"/>
      <c r="H315" s="189"/>
      <c r="I315" s="163"/>
      <c r="J315" s="166"/>
      <c r="K315" s="62"/>
      <c r="L315" s="63"/>
      <c r="M315" s="63"/>
      <c r="N315" s="142"/>
      <c r="O315" s="127"/>
      <c r="P315" s="100"/>
      <c r="Q315" s="63">
        <f t="shared" si="129"/>
        <v>0</v>
      </c>
      <c r="R315" s="64"/>
      <c r="S315" s="67"/>
      <c r="T315" s="46"/>
      <c r="U315" s="106">
        <f>IF(EXACT(O315,Y315),M315,M315*(1-'Расчет ПРЕДЗАКАЗ'!$D$10))</f>
        <v>0</v>
      </c>
      <c r="V315" s="106">
        <f t="shared" si="130"/>
        <v>0</v>
      </c>
      <c r="W315" s="106" t="e">
        <f>IF(EXACT(O315,Y315),M315,M315*(1-#REF!))</f>
        <v>#REF!</v>
      </c>
      <c r="X315" s="106" t="e">
        <f t="shared" si="131"/>
        <v>#REF!</v>
      </c>
      <c r="Y315" s="107" t="s">
        <v>72</v>
      </c>
      <c r="Z315" s="103">
        <f t="shared" si="127"/>
        <v>0</v>
      </c>
      <c r="AA315" s="103">
        <f t="shared" si="128"/>
        <v>0</v>
      </c>
      <c r="AB315" s="128" t="str">
        <f t="shared" si="132"/>
        <v/>
      </c>
      <c r="AC315" s="128" t="e">
        <f t="shared" si="133"/>
        <v>#REF!</v>
      </c>
    </row>
    <row r="316" spans="1:29" ht="50.1" customHeight="1">
      <c r="A316" s="169"/>
      <c r="B316" s="169"/>
      <c r="C316" s="172"/>
      <c r="D316" s="172"/>
      <c r="E316" s="131"/>
      <c r="F316" s="175"/>
      <c r="G316" s="178"/>
      <c r="H316" s="189"/>
      <c r="I316" s="163"/>
      <c r="J316" s="166"/>
      <c r="K316" s="62"/>
      <c r="L316" s="63"/>
      <c r="M316" s="63"/>
      <c r="N316" s="142"/>
      <c r="O316" s="127"/>
      <c r="P316" s="100"/>
      <c r="Q316" s="63">
        <f t="shared" si="129"/>
        <v>0</v>
      </c>
      <c r="R316" s="64"/>
      <c r="S316" s="67"/>
      <c r="T316" s="46"/>
      <c r="U316" s="106">
        <f>IF(EXACT(O316,Y316),M316,M316*(1-'Расчет ПРЕДЗАКАЗ'!$D$10))</f>
        <v>0</v>
      </c>
      <c r="V316" s="106">
        <f t="shared" si="130"/>
        <v>0</v>
      </c>
      <c r="W316" s="106" t="e">
        <f>IF(EXACT(O316,Y316),M316,M316*(1-#REF!))</f>
        <v>#REF!</v>
      </c>
      <c r="X316" s="106" t="e">
        <f t="shared" si="131"/>
        <v>#REF!</v>
      </c>
      <c r="Y316" s="107" t="s">
        <v>72</v>
      </c>
      <c r="Z316" s="103">
        <f t="shared" si="127"/>
        <v>0</v>
      </c>
      <c r="AA316" s="103">
        <f t="shared" si="128"/>
        <v>0</v>
      </c>
      <c r="AB316" s="128" t="str">
        <f t="shared" si="132"/>
        <v/>
      </c>
      <c r="AC316" s="128" t="e">
        <f t="shared" si="133"/>
        <v>#REF!</v>
      </c>
    </row>
    <row r="317" spans="1:29" ht="50.1" customHeight="1">
      <c r="A317" s="169"/>
      <c r="B317" s="169"/>
      <c r="C317" s="172"/>
      <c r="D317" s="172"/>
      <c r="E317" s="131"/>
      <c r="F317" s="175"/>
      <c r="G317" s="178"/>
      <c r="H317" s="189"/>
      <c r="I317" s="163"/>
      <c r="J317" s="166"/>
      <c r="K317" s="62"/>
      <c r="L317" s="63"/>
      <c r="M317" s="63"/>
      <c r="N317" s="142"/>
      <c r="O317" s="127"/>
      <c r="P317" s="100"/>
      <c r="Q317" s="63">
        <f t="shared" si="129"/>
        <v>0</v>
      </c>
      <c r="R317" s="64"/>
      <c r="S317" s="67"/>
      <c r="T317" s="46"/>
      <c r="U317" s="106">
        <f>IF(EXACT(O317,Y317),M317,M317*(1-'Расчет ПРЕДЗАКАЗ'!$D$10))</f>
        <v>0</v>
      </c>
      <c r="V317" s="106">
        <f t="shared" si="130"/>
        <v>0</v>
      </c>
      <c r="W317" s="106" t="e">
        <f>IF(EXACT(O317,Y317),M317,M317*(1-#REF!))</f>
        <v>#REF!</v>
      </c>
      <c r="X317" s="106" t="e">
        <f t="shared" si="131"/>
        <v>#REF!</v>
      </c>
      <c r="Y317" s="107" t="s">
        <v>72</v>
      </c>
      <c r="Z317" s="103">
        <f t="shared" si="127"/>
        <v>0</v>
      </c>
      <c r="AA317" s="103">
        <f t="shared" si="128"/>
        <v>0</v>
      </c>
      <c r="AB317" s="128" t="str">
        <f t="shared" si="132"/>
        <v/>
      </c>
      <c r="AC317" s="128" t="e">
        <f t="shared" si="133"/>
        <v>#REF!</v>
      </c>
    </row>
    <row r="318" spans="1:29" ht="50.1" customHeight="1">
      <c r="A318" s="169"/>
      <c r="B318" s="169"/>
      <c r="C318" s="172"/>
      <c r="D318" s="172"/>
      <c r="E318" s="131"/>
      <c r="F318" s="175"/>
      <c r="G318" s="178"/>
      <c r="H318" s="189"/>
      <c r="I318" s="163"/>
      <c r="J318" s="166"/>
      <c r="K318" s="62"/>
      <c r="L318" s="63"/>
      <c r="M318" s="63"/>
      <c r="N318" s="142"/>
      <c r="O318" s="127"/>
      <c r="P318" s="100"/>
      <c r="Q318" s="63">
        <f t="shared" si="129"/>
        <v>0</v>
      </c>
      <c r="R318" s="64"/>
      <c r="S318" s="67"/>
      <c r="T318" s="46"/>
      <c r="U318" s="106">
        <f>IF(EXACT(O318,Y318),M318,M318*(1-'Расчет ПРЕДЗАКАЗ'!$D$10))</f>
        <v>0</v>
      </c>
      <c r="V318" s="106">
        <f t="shared" si="130"/>
        <v>0</v>
      </c>
      <c r="W318" s="106" t="e">
        <f>IF(EXACT(O318,Y318),M318,M318*(1-#REF!))</f>
        <v>#REF!</v>
      </c>
      <c r="X318" s="106" t="e">
        <f t="shared" si="131"/>
        <v>#REF!</v>
      </c>
      <c r="Y318" s="107" t="s">
        <v>72</v>
      </c>
      <c r="Z318" s="103">
        <f t="shared" si="127"/>
        <v>0</v>
      </c>
      <c r="AA318" s="103">
        <f t="shared" si="128"/>
        <v>0</v>
      </c>
      <c r="AB318" s="128" t="str">
        <f t="shared" si="132"/>
        <v/>
      </c>
      <c r="AC318" s="128" t="e">
        <f t="shared" si="133"/>
        <v>#REF!</v>
      </c>
    </row>
    <row r="319" spans="1:29" ht="50.1" customHeight="1">
      <c r="A319" s="169"/>
      <c r="B319" s="169"/>
      <c r="C319" s="172"/>
      <c r="D319" s="172"/>
      <c r="E319" s="131"/>
      <c r="F319" s="175"/>
      <c r="G319" s="178"/>
      <c r="H319" s="189"/>
      <c r="I319" s="163"/>
      <c r="J319" s="166"/>
      <c r="K319" s="62"/>
      <c r="L319" s="63"/>
      <c r="M319" s="63"/>
      <c r="N319" s="142"/>
      <c r="O319" s="127"/>
      <c r="P319" s="100"/>
      <c r="Q319" s="63">
        <f t="shared" si="129"/>
        <v>0</v>
      </c>
      <c r="R319" s="64"/>
      <c r="S319" s="67"/>
      <c r="T319" s="46"/>
      <c r="U319" s="106">
        <f>IF(EXACT(O319,Y319),M319,M319*(1-'Расчет ПРЕДЗАКАЗ'!$D$10))</f>
        <v>0</v>
      </c>
      <c r="V319" s="106">
        <f t="shared" si="130"/>
        <v>0</v>
      </c>
      <c r="W319" s="106" t="e">
        <f>IF(EXACT(O319,Y319),M319,M319*(1-#REF!))</f>
        <v>#REF!</v>
      </c>
      <c r="X319" s="106" t="e">
        <f t="shared" si="131"/>
        <v>#REF!</v>
      </c>
      <c r="Y319" s="107" t="s">
        <v>72</v>
      </c>
      <c r="Z319" s="103">
        <f t="shared" si="127"/>
        <v>0</v>
      </c>
      <c r="AA319" s="103">
        <f t="shared" si="128"/>
        <v>0</v>
      </c>
      <c r="AB319" s="128" t="str">
        <f t="shared" si="132"/>
        <v/>
      </c>
      <c r="AC319" s="128" t="e">
        <f t="shared" si="133"/>
        <v>#REF!</v>
      </c>
    </row>
    <row r="320" spans="1:29" ht="50.1" customHeight="1">
      <c r="A320" s="169"/>
      <c r="B320" s="169"/>
      <c r="C320" s="172"/>
      <c r="D320" s="172"/>
      <c r="E320" s="131"/>
      <c r="F320" s="175"/>
      <c r="G320" s="178"/>
      <c r="H320" s="189"/>
      <c r="I320" s="163"/>
      <c r="J320" s="166"/>
      <c r="K320" s="62"/>
      <c r="L320" s="63"/>
      <c r="M320" s="63"/>
      <c r="N320" s="142"/>
      <c r="O320" s="127"/>
      <c r="P320" s="100"/>
      <c r="Q320" s="63">
        <f t="shared" si="129"/>
        <v>0</v>
      </c>
      <c r="R320" s="64"/>
      <c r="S320" s="67"/>
      <c r="T320" s="46"/>
      <c r="U320" s="106">
        <f>IF(EXACT(O320,Y320),M320,M320*(1-'Расчет ПРЕДЗАКАЗ'!$D$10))</f>
        <v>0</v>
      </c>
      <c r="V320" s="106">
        <f t="shared" si="130"/>
        <v>0</v>
      </c>
      <c r="W320" s="106" t="e">
        <f>IF(EXACT(O320,Y320),M320,M320*(1-#REF!))</f>
        <v>#REF!</v>
      </c>
      <c r="X320" s="106" t="e">
        <f t="shared" si="131"/>
        <v>#REF!</v>
      </c>
      <c r="Y320" s="107" t="s">
        <v>72</v>
      </c>
      <c r="Z320" s="103">
        <f t="shared" si="127"/>
        <v>0</v>
      </c>
      <c r="AA320" s="103">
        <f t="shared" si="128"/>
        <v>0</v>
      </c>
      <c r="AB320" s="128" t="str">
        <f t="shared" si="132"/>
        <v/>
      </c>
      <c r="AC320" s="128" t="e">
        <f t="shared" si="133"/>
        <v>#REF!</v>
      </c>
    </row>
    <row r="321" spans="1:29" ht="50.1" customHeight="1">
      <c r="A321" s="169"/>
      <c r="B321" s="169"/>
      <c r="C321" s="172"/>
      <c r="D321" s="172"/>
      <c r="E321" s="131"/>
      <c r="F321" s="175"/>
      <c r="G321" s="178"/>
      <c r="H321" s="189"/>
      <c r="I321" s="163"/>
      <c r="J321" s="166"/>
      <c r="K321" s="62"/>
      <c r="L321" s="63"/>
      <c r="M321" s="63"/>
      <c r="N321" s="65"/>
      <c r="O321" s="127"/>
      <c r="P321" s="100"/>
      <c r="Q321" s="63">
        <f t="shared" si="129"/>
        <v>0</v>
      </c>
      <c r="R321" s="65"/>
      <c r="S321" s="67"/>
      <c r="T321" s="40"/>
      <c r="U321" s="106">
        <f>IF(EXACT(O321,Y321),M321,M321*(1-'Расчет ПРЕДЗАКАЗ'!$D$10))</f>
        <v>0</v>
      </c>
      <c r="V321" s="106">
        <f t="shared" si="130"/>
        <v>0</v>
      </c>
      <c r="W321" s="106" t="e">
        <f>IF(EXACT(O321,Y321),M321,M321*(1-#REF!))</f>
        <v>#REF!</v>
      </c>
      <c r="X321" s="106" t="e">
        <f t="shared" si="131"/>
        <v>#REF!</v>
      </c>
      <c r="Y321" s="107" t="s">
        <v>72</v>
      </c>
      <c r="Z321" s="103">
        <f t="shared" si="127"/>
        <v>0</v>
      </c>
      <c r="AA321" s="103">
        <f t="shared" si="128"/>
        <v>0</v>
      </c>
      <c r="AB321" s="128" t="str">
        <f t="shared" si="132"/>
        <v/>
      </c>
      <c r="AC321" s="128" t="e">
        <f t="shared" si="133"/>
        <v>#REF!</v>
      </c>
    </row>
    <row r="322" spans="1:29" ht="50.1" customHeight="1">
      <c r="A322" s="169"/>
      <c r="B322" s="169"/>
      <c r="C322" s="172"/>
      <c r="D322" s="172"/>
      <c r="E322" s="131"/>
      <c r="F322" s="175"/>
      <c r="G322" s="178"/>
      <c r="H322" s="189"/>
      <c r="I322" s="163"/>
      <c r="J322" s="166"/>
      <c r="K322" s="62"/>
      <c r="L322" s="63"/>
      <c r="M322" s="63"/>
      <c r="N322" s="65"/>
      <c r="O322" s="127"/>
      <c r="P322" s="100"/>
      <c r="Q322" s="63">
        <f t="shared" si="129"/>
        <v>0</v>
      </c>
      <c r="R322" s="65"/>
      <c r="S322" s="67"/>
      <c r="T322" s="40"/>
      <c r="U322" s="106">
        <f>IF(EXACT(O322,Y322),M322,M322*(1-'Расчет ПРЕДЗАКАЗ'!$D$10))</f>
        <v>0</v>
      </c>
      <c r="V322" s="106">
        <f t="shared" si="130"/>
        <v>0</v>
      </c>
      <c r="W322" s="106" t="e">
        <f>IF(EXACT(O322,Y322),M322,M322*(1-#REF!))</f>
        <v>#REF!</v>
      </c>
      <c r="X322" s="106" t="e">
        <f t="shared" si="131"/>
        <v>#REF!</v>
      </c>
      <c r="Y322" s="107" t="s">
        <v>72</v>
      </c>
      <c r="Z322" s="103">
        <f t="shared" si="127"/>
        <v>0</v>
      </c>
      <c r="AA322" s="103">
        <f t="shared" si="128"/>
        <v>0</v>
      </c>
      <c r="AB322" s="128" t="str">
        <f t="shared" si="132"/>
        <v/>
      </c>
      <c r="AC322" s="128" t="e">
        <f t="shared" si="133"/>
        <v>#REF!</v>
      </c>
    </row>
    <row r="323" spans="1:29" ht="50.1" customHeight="1">
      <c r="A323" s="169"/>
      <c r="B323" s="169"/>
      <c r="C323" s="172"/>
      <c r="D323" s="172"/>
      <c r="E323" s="131"/>
      <c r="F323" s="175"/>
      <c r="G323" s="178"/>
      <c r="H323" s="189"/>
      <c r="I323" s="163"/>
      <c r="J323" s="166"/>
      <c r="K323" s="62"/>
      <c r="L323" s="63"/>
      <c r="M323" s="63"/>
      <c r="N323" s="65"/>
      <c r="O323" s="127"/>
      <c r="P323" s="100"/>
      <c r="Q323" s="63">
        <f t="shared" si="129"/>
        <v>0</v>
      </c>
      <c r="R323" s="65"/>
      <c r="S323" s="67"/>
      <c r="T323" s="40"/>
      <c r="U323" s="106">
        <f>IF(EXACT(O323,Y323),M323,M323*(1-'Расчет ПРЕДЗАКАЗ'!$D$10))</f>
        <v>0</v>
      </c>
      <c r="V323" s="106">
        <f t="shared" si="130"/>
        <v>0</v>
      </c>
      <c r="W323" s="106" t="e">
        <f>IF(EXACT(O323,Y323),M323,M323*(1-#REF!))</f>
        <v>#REF!</v>
      </c>
      <c r="X323" s="106" t="e">
        <f t="shared" si="131"/>
        <v>#REF!</v>
      </c>
      <c r="Y323" s="107" t="s">
        <v>72</v>
      </c>
      <c r="Z323" s="103">
        <f t="shared" si="127"/>
        <v>0</v>
      </c>
      <c r="AA323" s="103">
        <f t="shared" si="128"/>
        <v>0</v>
      </c>
      <c r="AB323" s="128" t="str">
        <f t="shared" si="132"/>
        <v/>
      </c>
      <c r="AC323" s="128" t="e">
        <f t="shared" si="133"/>
        <v>#REF!</v>
      </c>
    </row>
    <row r="324" spans="1:29" ht="50.1" customHeight="1">
      <c r="A324" s="169"/>
      <c r="B324" s="169"/>
      <c r="C324" s="172"/>
      <c r="D324" s="172"/>
      <c r="E324" s="131"/>
      <c r="F324" s="175"/>
      <c r="G324" s="178"/>
      <c r="H324" s="189"/>
      <c r="I324" s="163"/>
      <c r="J324" s="166"/>
      <c r="K324" s="62"/>
      <c r="L324" s="63"/>
      <c r="M324" s="63"/>
      <c r="N324" s="65"/>
      <c r="O324" s="127"/>
      <c r="P324" s="100"/>
      <c r="Q324" s="63">
        <f t="shared" si="129"/>
        <v>0</v>
      </c>
      <c r="R324" s="65"/>
      <c r="S324" s="67"/>
      <c r="T324" s="40"/>
      <c r="U324" s="106">
        <f>IF(EXACT(O324,Y324),M324,M324*(1-'Расчет ПРЕДЗАКАЗ'!$D$10))</f>
        <v>0</v>
      </c>
      <c r="V324" s="106">
        <f t="shared" si="130"/>
        <v>0</v>
      </c>
      <c r="W324" s="106" t="e">
        <f>IF(EXACT(O324,Y324),M324,M324*(1-#REF!))</f>
        <v>#REF!</v>
      </c>
      <c r="X324" s="106" t="e">
        <f t="shared" si="131"/>
        <v>#REF!</v>
      </c>
      <c r="Y324" s="107" t="s">
        <v>72</v>
      </c>
      <c r="Z324" s="103">
        <f t="shared" si="127"/>
        <v>0</v>
      </c>
      <c r="AA324" s="103">
        <f t="shared" si="128"/>
        <v>0</v>
      </c>
      <c r="AB324" s="128" t="str">
        <f t="shared" si="132"/>
        <v/>
      </c>
      <c r="AC324" s="128" t="e">
        <f t="shared" si="133"/>
        <v>#REF!</v>
      </c>
    </row>
    <row r="325" spans="1:29" ht="50.1" customHeight="1">
      <c r="A325" s="169"/>
      <c r="B325" s="169"/>
      <c r="C325" s="172"/>
      <c r="D325" s="172"/>
      <c r="E325" s="131"/>
      <c r="F325" s="175"/>
      <c r="G325" s="178"/>
      <c r="H325" s="189"/>
      <c r="I325" s="163"/>
      <c r="J325" s="166"/>
      <c r="K325" s="62"/>
      <c r="L325" s="63"/>
      <c r="M325" s="63"/>
      <c r="N325" s="65"/>
      <c r="O325" s="127"/>
      <c r="P325" s="100"/>
      <c r="Q325" s="63">
        <f t="shared" si="129"/>
        <v>0</v>
      </c>
      <c r="R325" s="65"/>
      <c r="S325" s="67"/>
      <c r="T325" s="40"/>
      <c r="U325" s="106">
        <f>IF(EXACT(O325,Y325),M325,M325*(1-'Расчет ПРЕДЗАКАЗ'!$D$10))</f>
        <v>0</v>
      </c>
      <c r="V325" s="106">
        <f t="shared" si="130"/>
        <v>0</v>
      </c>
      <c r="W325" s="106" t="e">
        <f>IF(EXACT(O325,Y325),M325,M325*(1-#REF!))</f>
        <v>#REF!</v>
      </c>
      <c r="X325" s="106" t="e">
        <f t="shared" si="131"/>
        <v>#REF!</v>
      </c>
      <c r="Y325" s="107" t="s">
        <v>72</v>
      </c>
      <c r="Z325" s="103">
        <f t="shared" si="127"/>
        <v>0</v>
      </c>
      <c r="AA325" s="103">
        <f t="shared" si="128"/>
        <v>0</v>
      </c>
      <c r="AB325" s="128" t="str">
        <f t="shared" si="132"/>
        <v/>
      </c>
      <c r="AC325" s="128" t="e">
        <f t="shared" si="133"/>
        <v>#REF!</v>
      </c>
    </row>
    <row r="326" spans="1:29" ht="50.1" customHeight="1">
      <c r="A326" s="170"/>
      <c r="B326" s="170"/>
      <c r="C326" s="173"/>
      <c r="D326" s="173"/>
      <c r="E326" s="132"/>
      <c r="F326" s="176"/>
      <c r="G326" s="179"/>
      <c r="H326" s="190"/>
      <c r="I326" s="164"/>
      <c r="J326" s="167"/>
      <c r="K326" s="62"/>
      <c r="L326" s="63"/>
      <c r="M326" s="63"/>
      <c r="N326" s="65"/>
      <c r="O326" s="127"/>
      <c r="P326" s="100"/>
      <c r="Q326" s="63">
        <f t="shared" si="129"/>
        <v>0</v>
      </c>
      <c r="R326" s="65"/>
      <c r="S326" s="64"/>
      <c r="T326" s="40"/>
      <c r="U326" s="106">
        <f>IF(EXACT(O326,Y326),M326,M326*(1-'Расчет ПРЕДЗАКАЗ'!$D$10))</f>
        <v>0</v>
      </c>
      <c r="V326" s="106">
        <f t="shared" si="130"/>
        <v>0</v>
      </c>
      <c r="W326" s="106" t="e">
        <f>IF(EXACT(O326,Y326),M326,M326*(1-#REF!))</f>
        <v>#REF!</v>
      </c>
      <c r="X326" s="106" t="e">
        <f t="shared" si="131"/>
        <v>#REF!</v>
      </c>
      <c r="Y326" s="107" t="s">
        <v>72</v>
      </c>
      <c r="Z326" s="103">
        <f t="shared" si="127"/>
        <v>0</v>
      </c>
      <c r="AA326" s="103">
        <f t="shared" si="128"/>
        <v>0</v>
      </c>
      <c r="AB326" s="128" t="str">
        <f t="shared" si="132"/>
        <v/>
      </c>
      <c r="AC326" s="128" t="e">
        <f t="shared" si="133"/>
        <v>#REF!</v>
      </c>
    </row>
    <row r="327" spans="1:29" ht="11.25" customHeight="1" thickBot="1"/>
    <row r="328" spans="1:29" ht="50.1" customHeight="1">
      <c r="A328" s="168">
        <v>35</v>
      </c>
      <c r="B328" s="168" t="s">
        <v>428</v>
      </c>
      <c r="C328" s="171" t="s">
        <v>429</v>
      </c>
      <c r="D328" s="171" t="s">
        <v>77</v>
      </c>
      <c r="E328" s="131"/>
      <c r="F328" s="196" t="s">
        <v>341</v>
      </c>
      <c r="G328" s="177" t="s">
        <v>430</v>
      </c>
      <c r="H328" s="162" t="s">
        <v>431</v>
      </c>
      <c r="I328" s="195" t="s">
        <v>432</v>
      </c>
      <c r="J328" s="165" t="s">
        <v>19</v>
      </c>
      <c r="K328" s="62" t="s">
        <v>82</v>
      </c>
      <c r="L328" s="63">
        <v>9760</v>
      </c>
      <c r="M328" s="63">
        <v>6102</v>
      </c>
      <c r="N328" s="142" t="s">
        <v>433</v>
      </c>
      <c r="O328" s="127"/>
      <c r="P328" s="100"/>
      <c r="Q328" s="63">
        <f>P328*M328</f>
        <v>0</v>
      </c>
      <c r="R328" s="64"/>
      <c r="S328" s="67">
        <v>61</v>
      </c>
      <c r="T328" s="61"/>
      <c r="U328" s="106">
        <f>IF(EXACT(O328,Y328),M328,M328*(1-'Расчет ПРЕДЗАКАЗ'!$D$10))</f>
        <v>5979.96</v>
      </c>
      <c r="V328" s="106">
        <f>P328*U328</f>
        <v>0</v>
      </c>
      <c r="W328" s="106" t="e">
        <f>IF(EXACT(O328,Y328),M328,M328*(1-#REF!))</f>
        <v>#REF!</v>
      </c>
      <c r="X328" s="106" t="e">
        <f>P328*W328</f>
        <v>#REF!</v>
      </c>
      <c r="Y328" s="107" t="s">
        <v>72</v>
      </c>
      <c r="Z328" s="103">
        <f t="shared" ref="Z328:Z342" si="134">IF(EXACT(O328,Y328),Q328,0)</f>
        <v>0</v>
      </c>
      <c r="AA328" s="103">
        <f t="shared" ref="AA328:AA342" si="135">IF(Z328=0,Q328,0)</f>
        <v>0</v>
      </c>
      <c r="AB328" s="128">
        <f>IF(U328=0,"",L328/U328-1)</f>
        <v>0.63211794058823134</v>
      </c>
      <c r="AC328" s="128" t="e">
        <f>IF(W328=0,"",L328/W328-1)</f>
        <v>#REF!</v>
      </c>
    </row>
    <row r="329" spans="1:29" ht="50.1" customHeight="1">
      <c r="A329" s="169"/>
      <c r="B329" s="169"/>
      <c r="C329" s="172"/>
      <c r="D329" s="172"/>
      <c r="E329" s="131"/>
      <c r="F329" s="175"/>
      <c r="G329" s="178"/>
      <c r="H329" s="189"/>
      <c r="I329" s="163"/>
      <c r="J329" s="166"/>
      <c r="K329" s="62" t="s">
        <v>104</v>
      </c>
      <c r="L329" s="63">
        <v>9760</v>
      </c>
      <c r="M329" s="63">
        <v>6102</v>
      </c>
      <c r="N329" s="142" t="s">
        <v>434</v>
      </c>
      <c r="O329" s="127"/>
      <c r="P329" s="100"/>
      <c r="Q329" s="63">
        <f t="shared" ref="Q329:Q342" si="136">P329*M329</f>
        <v>0</v>
      </c>
      <c r="R329" s="64"/>
      <c r="S329" s="67">
        <v>115</v>
      </c>
      <c r="T329" s="46"/>
      <c r="U329" s="106">
        <f>IF(EXACT(O329,Y329),M329,M329*(1-'Расчет ПРЕДЗАКАЗ'!$D$10))</f>
        <v>5979.96</v>
      </c>
      <c r="V329" s="106">
        <f t="shared" ref="V329:V342" si="137">P329*U329</f>
        <v>0</v>
      </c>
      <c r="W329" s="106" t="e">
        <f>IF(EXACT(O329,Y329),M329,M329*(1-#REF!))</f>
        <v>#REF!</v>
      </c>
      <c r="X329" s="106" t="e">
        <f t="shared" ref="X329:X342" si="138">P329*W329</f>
        <v>#REF!</v>
      </c>
      <c r="Y329" s="107" t="s">
        <v>72</v>
      </c>
      <c r="Z329" s="103">
        <f t="shared" si="134"/>
        <v>0</v>
      </c>
      <c r="AA329" s="103">
        <f t="shared" si="135"/>
        <v>0</v>
      </c>
      <c r="AB329" s="128">
        <f t="shared" ref="AB329:AB342" si="139">IF(U329=0,"",L329/U329-1)</f>
        <v>0.63211794058823134</v>
      </c>
      <c r="AC329" s="128" t="e">
        <f t="shared" ref="AC329:AC342" si="140">IF(W329=0,"",L329/W329-1)</f>
        <v>#REF!</v>
      </c>
    </row>
    <row r="330" spans="1:29" ht="50.1" customHeight="1">
      <c r="A330" s="169"/>
      <c r="B330" s="169"/>
      <c r="C330" s="172"/>
      <c r="D330" s="172"/>
      <c r="E330" s="131"/>
      <c r="F330" s="175"/>
      <c r="G330" s="178"/>
      <c r="H330" s="189"/>
      <c r="I330" s="163"/>
      <c r="J330" s="166"/>
      <c r="K330" s="62" t="s">
        <v>134</v>
      </c>
      <c r="L330" s="63">
        <v>9760</v>
      </c>
      <c r="M330" s="63">
        <v>6102</v>
      </c>
      <c r="N330" s="142" t="s">
        <v>435</v>
      </c>
      <c r="O330" s="127"/>
      <c r="P330" s="100"/>
      <c r="Q330" s="63">
        <f t="shared" si="136"/>
        <v>0</v>
      </c>
      <c r="R330" s="64"/>
      <c r="S330" s="67">
        <v>61</v>
      </c>
      <c r="T330" s="46"/>
      <c r="U330" s="106">
        <f>IF(EXACT(O330,Y330),M330,M330*(1-'Расчет ПРЕДЗАКАЗ'!$D$10))</f>
        <v>5979.96</v>
      </c>
      <c r="V330" s="106">
        <f t="shared" si="137"/>
        <v>0</v>
      </c>
      <c r="W330" s="106" t="e">
        <f>IF(EXACT(O330,Y330),M330,M330*(1-#REF!))</f>
        <v>#REF!</v>
      </c>
      <c r="X330" s="106" t="e">
        <f t="shared" si="138"/>
        <v>#REF!</v>
      </c>
      <c r="Y330" s="107" t="s">
        <v>72</v>
      </c>
      <c r="Z330" s="103">
        <f t="shared" si="134"/>
        <v>0</v>
      </c>
      <c r="AA330" s="103">
        <f t="shared" si="135"/>
        <v>0</v>
      </c>
      <c r="AB330" s="128">
        <f t="shared" si="139"/>
        <v>0.63211794058823134</v>
      </c>
      <c r="AC330" s="128" t="e">
        <f t="shared" si="140"/>
        <v>#REF!</v>
      </c>
    </row>
    <row r="331" spans="1:29" ht="50.1" customHeight="1">
      <c r="A331" s="169"/>
      <c r="B331" s="169"/>
      <c r="C331" s="172"/>
      <c r="D331" s="172"/>
      <c r="E331" s="131"/>
      <c r="F331" s="175"/>
      <c r="G331" s="178"/>
      <c r="H331" s="189"/>
      <c r="I331" s="163"/>
      <c r="J331" s="166"/>
      <c r="K331" s="62" t="s">
        <v>84</v>
      </c>
      <c r="L331" s="63">
        <v>9760</v>
      </c>
      <c r="M331" s="63">
        <v>6102</v>
      </c>
      <c r="N331" s="142" t="s">
        <v>436</v>
      </c>
      <c r="O331" s="127"/>
      <c r="P331" s="100"/>
      <c r="Q331" s="63">
        <f t="shared" si="136"/>
        <v>0</v>
      </c>
      <c r="R331" s="64"/>
      <c r="S331" s="67">
        <v>61</v>
      </c>
      <c r="T331" s="46"/>
      <c r="U331" s="106">
        <f>IF(EXACT(O331,Y331),M331,M331*(1-'Расчет ПРЕДЗАКАЗ'!$D$10))</f>
        <v>5979.96</v>
      </c>
      <c r="V331" s="106">
        <f t="shared" si="137"/>
        <v>0</v>
      </c>
      <c r="W331" s="106" t="e">
        <f>IF(EXACT(O331,Y331),M331,M331*(1-#REF!))</f>
        <v>#REF!</v>
      </c>
      <c r="X331" s="106" t="e">
        <f t="shared" si="138"/>
        <v>#REF!</v>
      </c>
      <c r="Y331" s="107" t="s">
        <v>72</v>
      </c>
      <c r="Z331" s="103">
        <f t="shared" si="134"/>
        <v>0</v>
      </c>
      <c r="AA331" s="103">
        <f t="shared" si="135"/>
        <v>0</v>
      </c>
      <c r="AB331" s="128">
        <f t="shared" si="139"/>
        <v>0.63211794058823134</v>
      </c>
      <c r="AC331" s="128" t="e">
        <f t="shared" si="140"/>
        <v>#REF!</v>
      </c>
    </row>
    <row r="332" spans="1:29" ht="50.1" customHeight="1">
      <c r="A332" s="169"/>
      <c r="B332" s="169"/>
      <c r="C332" s="172"/>
      <c r="D332" s="172"/>
      <c r="E332" s="131"/>
      <c r="F332" s="175"/>
      <c r="G332" s="178"/>
      <c r="H332" s="189"/>
      <c r="I332" s="163"/>
      <c r="J332" s="166"/>
      <c r="K332" s="62" t="s">
        <v>137</v>
      </c>
      <c r="L332" s="63">
        <v>9760</v>
      </c>
      <c r="M332" s="63">
        <v>6102</v>
      </c>
      <c r="N332" s="142" t="s">
        <v>437</v>
      </c>
      <c r="O332" s="127"/>
      <c r="P332" s="100"/>
      <c r="Q332" s="63">
        <f t="shared" si="136"/>
        <v>0</v>
      </c>
      <c r="R332" s="64"/>
      <c r="S332" s="67">
        <v>102</v>
      </c>
      <c r="T332" s="46"/>
      <c r="U332" s="106">
        <f>IF(EXACT(O332,Y332),M332,M332*(1-'Расчет ПРЕДЗАКАЗ'!$D$10))</f>
        <v>5979.96</v>
      </c>
      <c r="V332" s="106">
        <f t="shared" si="137"/>
        <v>0</v>
      </c>
      <c r="W332" s="106" t="e">
        <f>IF(EXACT(O332,Y332),M332,M332*(1-#REF!))</f>
        <v>#REF!</v>
      </c>
      <c r="X332" s="106" t="e">
        <f t="shared" si="138"/>
        <v>#REF!</v>
      </c>
      <c r="Y332" s="107" t="s">
        <v>72</v>
      </c>
      <c r="Z332" s="103">
        <f t="shared" si="134"/>
        <v>0</v>
      </c>
      <c r="AA332" s="103">
        <f t="shared" si="135"/>
        <v>0</v>
      </c>
      <c r="AB332" s="128">
        <f t="shared" si="139"/>
        <v>0.63211794058823134</v>
      </c>
      <c r="AC332" s="128" t="e">
        <f t="shared" si="140"/>
        <v>#REF!</v>
      </c>
    </row>
    <row r="333" spans="1:29" ht="50.1" customHeight="1">
      <c r="A333" s="169"/>
      <c r="B333" s="169"/>
      <c r="C333" s="172"/>
      <c r="D333" s="172"/>
      <c r="E333" s="131"/>
      <c r="F333" s="175"/>
      <c r="G333" s="178"/>
      <c r="H333" s="189"/>
      <c r="I333" s="163"/>
      <c r="J333" s="166"/>
      <c r="K333" s="62" t="s">
        <v>86</v>
      </c>
      <c r="L333" s="63">
        <v>9760</v>
      </c>
      <c r="M333" s="63">
        <v>6102</v>
      </c>
      <c r="N333" s="142" t="s">
        <v>438</v>
      </c>
      <c r="O333" s="127"/>
      <c r="P333" s="100"/>
      <c r="Q333" s="63">
        <f t="shared" si="136"/>
        <v>0</v>
      </c>
      <c r="R333" s="64"/>
      <c r="S333" s="67">
        <v>22</v>
      </c>
      <c r="T333" s="46"/>
      <c r="U333" s="106">
        <f>IF(EXACT(O333,Y333),M333,M333*(1-'Расчет ПРЕДЗАКАЗ'!$D$10))</f>
        <v>5979.96</v>
      </c>
      <c r="V333" s="106">
        <f t="shared" si="137"/>
        <v>0</v>
      </c>
      <c r="W333" s="106" t="e">
        <f>IF(EXACT(O333,Y333),M333,M333*(1-#REF!))</f>
        <v>#REF!</v>
      </c>
      <c r="X333" s="106" t="e">
        <f t="shared" si="138"/>
        <v>#REF!</v>
      </c>
      <c r="Y333" s="107" t="s">
        <v>72</v>
      </c>
      <c r="Z333" s="103">
        <f t="shared" si="134"/>
        <v>0</v>
      </c>
      <c r="AA333" s="103">
        <f t="shared" si="135"/>
        <v>0</v>
      </c>
      <c r="AB333" s="128">
        <f t="shared" si="139"/>
        <v>0.63211794058823134</v>
      </c>
      <c r="AC333" s="128" t="e">
        <f t="shared" si="140"/>
        <v>#REF!</v>
      </c>
    </row>
    <row r="334" spans="1:29" ht="50.1" customHeight="1">
      <c r="A334" s="169"/>
      <c r="B334" s="169"/>
      <c r="C334" s="172"/>
      <c r="D334" s="172"/>
      <c r="E334" s="131"/>
      <c r="F334" s="175"/>
      <c r="G334" s="178"/>
      <c r="H334" s="189"/>
      <c r="I334" s="163"/>
      <c r="J334" s="166"/>
      <c r="K334" s="62" t="s">
        <v>88</v>
      </c>
      <c r="L334" s="63">
        <v>9760</v>
      </c>
      <c r="M334" s="63">
        <v>6102</v>
      </c>
      <c r="N334" s="142" t="s">
        <v>439</v>
      </c>
      <c r="O334" s="127"/>
      <c r="P334" s="100"/>
      <c r="Q334" s="63">
        <f t="shared" si="136"/>
        <v>0</v>
      </c>
      <c r="R334" s="64"/>
      <c r="S334" s="67">
        <v>27</v>
      </c>
      <c r="T334" s="46"/>
      <c r="U334" s="106">
        <f>IF(EXACT(O334,Y334),M334,M334*(1-'Расчет ПРЕДЗАКАЗ'!$D$10))</f>
        <v>5979.96</v>
      </c>
      <c r="V334" s="106">
        <f t="shared" si="137"/>
        <v>0</v>
      </c>
      <c r="W334" s="106" t="e">
        <f>IF(EXACT(O334,Y334),M334,M334*(1-#REF!))</f>
        <v>#REF!</v>
      </c>
      <c r="X334" s="106" t="e">
        <f t="shared" si="138"/>
        <v>#REF!</v>
      </c>
      <c r="Y334" s="107" t="s">
        <v>72</v>
      </c>
      <c r="Z334" s="103">
        <f t="shared" si="134"/>
        <v>0</v>
      </c>
      <c r="AA334" s="103">
        <f t="shared" si="135"/>
        <v>0</v>
      </c>
      <c r="AB334" s="128">
        <f t="shared" si="139"/>
        <v>0.63211794058823134</v>
      </c>
      <c r="AC334" s="128" t="e">
        <f t="shared" si="140"/>
        <v>#REF!</v>
      </c>
    </row>
    <row r="335" spans="1:29" ht="50.1" customHeight="1">
      <c r="A335" s="169"/>
      <c r="B335" s="169"/>
      <c r="C335" s="172"/>
      <c r="D335" s="172"/>
      <c r="E335" s="131"/>
      <c r="F335" s="175"/>
      <c r="G335" s="178"/>
      <c r="H335" s="189"/>
      <c r="I335" s="163"/>
      <c r="J335" s="166"/>
      <c r="K335" s="62" t="s">
        <v>109</v>
      </c>
      <c r="L335" s="63">
        <v>9760</v>
      </c>
      <c r="M335" s="63">
        <v>6102</v>
      </c>
      <c r="N335" s="142" t="s">
        <v>440</v>
      </c>
      <c r="O335" s="127"/>
      <c r="P335" s="100"/>
      <c r="Q335" s="63">
        <f t="shared" si="136"/>
        <v>0</v>
      </c>
      <c r="R335" s="64"/>
      <c r="S335" s="67">
        <v>34</v>
      </c>
      <c r="T335" s="46"/>
      <c r="U335" s="106">
        <f>IF(EXACT(O335,Y335),M335,M335*(1-'Расчет ПРЕДЗАКАЗ'!$D$10))</f>
        <v>5979.96</v>
      </c>
      <c r="V335" s="106">
        <f t="shared" si="137"/>
        <v>0</v>
      </c>
      <c r="W335" s="106" t="e">
        <f>IF(EXACT(O335,Y335),M335,M335*(1-#REF!))</f>
        <v>#REF!</v>
      </c>
      <c r="X335" s="106" t="e">
        <f t="shared" si="138"/>
        <v>#REF!</v>
      </c>
      <c r="Y335" s="107" t="s">
        <v>72</v>
      </c>
      <c r="Z335" s="103">
        <f t="shared" si="134"/>
        <v>0</v>
      </c>
      <c r="AA335" s="103">
        <f t="shared" si="135"/>
        <v>0</v>
      </c>
      <c r="AB335" s="128">
        <f t="shared" si="139"/>
        <v>0.63211794058823134</v>
      </c>
      <c r="AC335" s="128" t="e">
        <f t="shared" si="140"/>
        <v>#REF!</v>
      </c>
    </row>
    <row r="336" spans="1:29" ht="50.1" customHeight="1">
      <c r="A336" s="169"/>
      <c r="B336" s="169"/>
      <c r="C336" s="172"/>
      <c r="D336" s="172"/>
      <c r="E336" s="131"/>
      <c r="F336" s="175"/>
      <c r="G336" s="178"/>
      <c r="H336" s="189"/>
      <c r="I336" s="163"/>
      <c r="J336" s="166"/>
      <c r="K336" s="62" t="s">
        <v>142</v>
      </c>
      <c r="L336" s="63">
        <v>9760</v>
      </c>
      <c r="M336" s="63">
        <v>6102</v>
      </c>
      <c r="N336" s="142" t="s">
        <v>441</v>
      </c>
      <c r="O336" s="127"/>
      <c r="P336" s="100"/>
      <c r="Q336" s="63">
        <f t="shared" si="136"/>
        <v>0</v>
      </c>
      <c r="R336" s="64"/>
      <c r="S336" s="67">
        <v>15</v>
      </c>
      <c r="T336" s="46"/>
      <c r="U336" s="106">
        <f>IF(EXACT(O336,Y336),M336,M336*(1-'Расчет ПРЕДЗАКАЗ'!$D$10))</f>
        <v>5979.96</v>
      </c>
      <c r="V336" s="106">
        <f t="shared" si="137"/>
        <v>0</v>
      </c>
      <c r="W336" s="106" t="e">
        <f>IF(EXACT(O336,Y336),M336,M336*(1-#REF!))</f>
        <v>#REF!</v>
      </c>
      <c r="X336" s="106" t="e">
        <f t="shared" si="138"/>
        <v>#REF!</v>
      </c>
      <c r="Y336" s="107" t="s">
        <v>72</v>
      </c>
      <c r="Z336" s="103">
        <f t="shared" si="134"/>
        <v>0</v>
      </c>
      <c r="AA336" s="103">
        <f t="shared" si="135"/>
        <v>0</v>
      </c>
      <c r="AB336" s="128">
        <f t="shared" si="139"/>
        <v>0.63211794058823134</v>
      </c>
      <c r="AC336" s="128" t="e">
        <f t="shared" si="140"/>
        <v>#REF!</v>
      </c>
    </row>
    <row r="337" spans="1:29" ht="50.1" customHeight="1">
      <c r="A337" s="169"/>
      <c r="B337" s="169"/>
      <c r="C337" s="172"/>
      <c r="D337" s="172"/>
      <c r="E337" s="131"/>
      <c r="F337" s="175"/>
      <c r="G337" s="178"/>
      <c r="H337" s="189"/>
      <c r="I337" s="163"/>
      <c r="J337" s="166"/>
      <c r="K337" s="62"/>
      <c r="L337" s="63"/>
      <c r="M337" s="63"/>
      <c r="N337" s="65"/>
      <c r="O337" s="127"/>
      <c r="P337" s="100"/>
      <c r="Q337" s="63">
        <f t="shared" si="136"/>
        <v>0</v>
      </c>
      <c r="R337" s="65"/>
      <c r="S337" s="67"/>
      <c r="T337" s="40"/>
      <c r="U337" s="106">
        <f>IF(EXACT(O337,Y337),M337,M337*(1-'Расчет ПРЕДЗАКАЗ'!$D$10))</f>
        <v>0</v>
      </c>
      <c r="V337" s="106">
        <f t="shared" si="137"/>
        <v>0</v>
      </c>
      <c r="W337" s="106" t="e">
        <f>IF(EXACT(O337,Y337),M337,M337*(1-#REF!))</f>
        <v>#REF!</v>
      </c>
      <c r="X337" s="106" t="e">
        <f t="shared" si="138"/>
        <v>#REF!</v>
      </c>
      <c r="Y337" s="107" t="s">
        <v>72</v>
      </c>
      <c r="Z337" s="103">
        <f t="shared" si="134"/>
        <v>0</v>
      </c>
      <c r="AA337" s="103">
        <f t="shared" si="135"/>
        <v>0</v>
      </c>
      <c r="AB337" s="128" t="str">
        <f t="shared" si="139"/>
        <v/>
      </c>
      <c r="AC337" s="128" t="e">
        <f t="shared" si="140"/>
        <v>#REF!</v>
      </c>
    </row>
    <row r="338" spans="1:29" ht="50.1" customHeight="1">
      <c r="A338" s="169"/>
      <c r="B338" s="169"/>
      <c r="C338" s="172"/>
      <c r="D338" s="172"/>
      <c r="E338" s="131"/>
      <c r="F338" s="175"/>
      <c r="G338" s="178"/>
      <c r="H338" s="189"/>
      <c r="I338" s="163"/>
      <c r="J338" s="166"/>
      <c r="K338" s="62"/>
      <c r="L338" s="63"/>
      <c r="M338" s="63"/>
      <c r="N338" s="65"/>
      <c r="O338" s="127"/>
      <c r="P338" s="100"/>
      <c r="Q338" s="63">
        <f t="shared" si="136"/>
        <v>0</v>
      </c>
      <c r="R338" s="65"/>
      <c r="S338" s="67"/>
      <c r="T338" s="40"/>
      <c r="U338" s="106">
        <f>IF(EXACT(O338,Y338),M338,M338*(1-'Расчет ПРЕДЗАКАЗ'!$D$10))</f>
        <v>0</v>
      </c>
      <c r="V338" s="106">
        <f t="shared" si="137"/>
        <v>0</v>
      </c>
      <c r="W338" s="106" t="e">
        <f>IF(EXACT(O338,Y338),M338,M338*(1-#REF!))</f>
        <v>#REF!</v>
      </c>
      <c r="X338" s="106" t="e">
        <f t="shared" si="138"/>
        <v>#REF!</v>
      </c>
      <c r="Y338" s="107" t="s">
        <v>72</v>
      </c>
      <c r="Z338" s="103">
        <f t="shared" si="134"/>
        <v>0</v>
      </c>
      <c r="AA338" s="103">
        <f t="shared" si="135"/>
        <v>0</v>
      </c>
      <c r="AB338" s="128" t="str">
        <f t="shared" si="139"/>
        <v/>
      </c>
      <c r="AC338" s="128" t="e">
        <f t="shared" si="140"/>
        <v>#REF!</v>
      </c>
    </row>
    <row r="339" spans="1:29" ht="50.1" customHeight="1">
      <c r="A339" s="169"/>
      <c r="B339" s="169"/>
      <c r="C339" s="172"/>
      <c r="D339" s="172"/>
      <c r="E339" s="131"/>
      <c r="F339" s="175"/>
      <c r="G339" s="178"/>
      <c r="H339" s="189"/>
      <c r="I339" s="163"/>
      <c r="J339" s="166"/>
      <c r="K339" s="62"/>
      <c r="L339" s="63"/>
      <c r="M339" s="63"/>
      <c r="N339" s="65"/>
      <c r="O339" s="127"/>
      <c r="P339" s="100"/>
      <c r="Q339" s="63">
        <f t="shared" si="136"/>
        <v>0</v>
      </c>
      <c r="R339" s="65"/>
      <c r="S339" s="67"/>
      <c r="T339" s="40"/>
      <c r="U339" s="106">
        <f>IF(EXACT(O339,Y339),M339,M339*(1-'Расчет ПРЕДЗАКАЗ'!$D$10))</f>
        <v>0</v>
      </c>
      <c r="V339" s="106">
        <f t="shared" si="137"/>
        <v>0</v>
      </c>
      <c r="W339" s="106" t="e">
        <f>IF(EXACT(O339,Y339),M339,M339*(1-#REF!))</f>
        <v>#REF!</v>
      </c>
      <c r="X339" s="106" t="e">
        <f t="shared" si="138"/>
        <v>#REF!</v>
      </c>
      <c r="Y339" s="107" t="s">
        <v>72</v>
      </c>
      <c r="Z339" s="103">
        <f t="shared" si="134"/>
        <v>0</v>
      </c>
      <c r="AA339" s="103">
        <f t="shared" si="135"/>
        <v>0</v>
      </c>
      <c r="AB339" s="128" t="str">
        <f t="shared" si="139"/>
        <v/>
      </c>
      <c r="AC339" s="128" t="e">
        <f t="shared" si="140"/>
        <v>#REF!</v>
      </c>
    </row>
    <row r="340" spans="1:29" ht="50.1" customHeight="1">
      <c r="A340" s="169"/>
      <c r="B340" s="169"/>
      <c r="C340" s="172"/>
      <c r="D340" s="172"/>
      <c r="E340" s="131"/>
      <c r="F340" s="175"/>
      <c r="G340" s="178"/>
      <c r="H340" s="189"/>
      <c r="I340" s="163"/>
      <c r="J340" s="166"/>
      <c r="K340" s="62"/>
      <c r="L340" s="63"/>
      <c r="M340" s="63"/>
      <c r="N340" s="65"/>
      <c r="O340" s="127"/>
      <c r="P340" s="100"/>
      <c r="Q340" s="63">
        <f t="shared" si="136"/>
        <v>0</v>
      </c>
      <c r="R340" s="65"/>
      <c r="S340" s="67"/>
      <c r="T340" s="40"/>
      <c r="U340" s="106">
        <f>IF(EXACT(O340,Y340),M340,M340*(1-'Расчет ПРЕДЗАКАЗ'!$D$10))</f>
        <v>0</v>
      </c>
      <c r="V340" s="106">
        <f t="shared" si="137"/>
        <v>0</v>
      </c>
      <c r="W340" s="106" t="e">
        <f>IF(EXACT(O340,Y340),M340,M340*(1-#REF!))</f>
        <v>#REF!</v>
      </c>
      <c r="X340" s="106" t="e">
        <f t="shared" si="138"/>
        <v>#REF!</v>
      </c>
      <c r="Y340" s="107" t="s">
        <v>72</v>
      </c>
      <c r="Z340" s="103">
        <f t="shared" si="134"/>
        <v>0</v>
      </c>
      <c r="AA340" s="103">
        <f t="shared" si="135"/>
        <v>0</v>
      </c>
      <c r="AB340" s="128" t="str">
        <f t="shared" si="139"/>
        <v/>
      </c>
      <c r="AC340" s="128" t="e">
        <f t="shared" si="140"/>
        <v>#REF!</v>
      </c>
    </row>
    <row r="341" spans="1:29" ht="50.1" customHeight="1">
      <c r="A341" s="169"/>
      <c r="B341" s="169"/>
      <c r="C341" s="172"/>
      <c r="D341" s="172"/>
      <c r="E341" s="131"/>
      <c r="F341" s="175"/>
      <c r="G341" s="178"/>
      <c r="H341" s="189"/>
      <c r="I341" s="163"/>
      <c r="J341" s="166"/>
      <c r="K341" s="62"/>
      <c r="L341" s="63"/>
      <c r="M341" s="63"/>
      <c r="N341" s="65"/>
      <c r="O341" s="127"/>
      <c r="P341" s="100"/>
      <c r="Q341" s="63">
        <f t="shared" si="136"/>
        <v>0</v>
      </c>
      <c r="R341" s="65"/>
      <c r="S341" s="67"/>
      <c r="T341" s="40"/>
      <c r="U341" s="106">
        <f>IF(EXACT(O341,Y341),M341,M341*(1-'Расчет ПРЕДЗАКАЗ'!$D$10))</f>
        <v>0</v>
      </c>
      <c r="V341" s="106">
        <f t="shared" si="137"/>
        <v>0</v>
      </c>
      <c r="W341" s="106" t="e">
        <f>IF(EXACT(O341,Y341),M341,M341*(1-#REF!))</f>
        <v>#REF!</v>
      </c>
      <c r="X341" s="106" t="e">
        <f t="shared" si="138"/>
        <v>#REF!</v>
      </c>
      <c r="Y341" s="107" t="s">
        <v>72</v>
      </c>
      <c r="Z341" s="103">
        <f t="shared" si="134"/>
        <v>0</v>
      </c>
      <c r="AA341" s="103">
        <f t="shared" si="135"/>
        <v>0</v>
      </c>
      <c r="AB341" s="128" t="str">
        <f t="shared" si="139"/>
        <v/>
      </c>
      <c r="AC341" s="128" t="e">
        <f t="shared" si="140"/>
        <v>#REF!</v>
      </c>
    </row>
    <row r="342" spans="1:29" ht="50.1" customHeight="1">
      <c r="A342" s="170"/>
      <c r="B342" s="170"/>
      <c r="C342" s="173"/>
      <c r="D342" s="173"/>
      <c r="E342" s="132"/>
      <c r="F342" s="176"/>
      <c r="G342" s="179"/>
      <c r="H342" s="190"/>
      <c r="I342" s="164"/>
      <c r="J342" s="167"/>
      <c r="K342" s="62"/>
      <c r="L342" s="63"/>
      <c r="M342" s="63"/>
      <c r="N342" s="65"/>
      <c r="O342" s="127"/>
      <c r="P342" s="100"/>
      <c r="Q342" s="63">
        <f t="shared" si="136"/>
        <v>0</v>
      </c>
      <c r="R342" s="65"/>
      <c r="S342" s="64"/>
      <c r="T342" s="40"/>
      <c r="U342" s="106">
        <f>IF(EXACT(O342,Y342),M342,M342*(1-'Расчет ПРЕДЗАКАЗ'!$D$10))</f>
        <v>0</v>
      </c>
      <c r="V342" s="106">
        <f t="shared" si="137"/>
        <v>0</v>
      </c>
      <c r="W342" s="106" t="e">
        <f>IF(EXACT(O342,Y342),M342,M342*(1-#REF!))</f>
        <v>#REF!</v>
      </c>
      <c r="X342" s="106" t="e">
        <f t="shared" si="138"/>
        <v>#REF!</v>
      </c>
      <c r="Y342" s="107" t="s">
        <v>72</v>
      </c>
      <c r="Z342" s="103">
        <f t="shared" si="134"/>
        <v>0</v>
      </c>
      <c r="AA342" s="103">
        <f t="shared" si="135"/>
        <v>0</v>
      </c>
      <c r="AB342" s="128" t="str">
        <f t="shared" si="139"/>
        <v/>
      </c>
      <c r="AC342" s="128" t="e">
        <f t="shared" si="140"/>
        <v>#REF!</v>
      </c>
    </row>
    <row r="343" spans="1:29" ht="11.25" customHeight="1" thickBot="1"/>
    <row r="344" spans="1:29" ht="50.1" customHeight="1">
      <c r="A344" s="168">
        <v>36</v>
      </c>
      <c r="B344" s="168" t="s">
        <v>442</v>
      </c>
      <c r="C344" s="171" t="s">
        <v>443</v>
      </c>
      <c r="D344" s="171" t="s">
        <v>77</v>
      </c>
      <c r="E344" s="131"/>
      <c r="F344" s="196" t="s">
        <v>341</v>
      </c>
      <c r="G344" s="177" t="s">
        <v>444</v>
      </c>
      <c r="H344" s="162" t="s">
        <v>445</v>
      </c>
      <c r="I344" s="195" t="s">
        <v>446</v>
      </c>
      <c r="J344" s="165" t="s">
        <v>19</v>
      </c>
      <c r="K344" s="62" t="s">
        <v>226</v>
      </c>
      <c r="L344" s="63">
        <v>8430</v>
      </c>
      <c r="M344" s="63">
        <v>5270</v>
      </c>
      <c r="N344" s="142" t="s">
        <v>447</v>
      </c>
      <c r="O344" s="127"/>
      <c r="P344" s="100"/>
      <c r="Q344" s="63">
        <f>P344*M344</f>
        <v>0</v>
      </c>
      <c r="R344" s="64"/>
      <c r="S344" s="67">
        <v>90</v>
      </c>
      <c r="T344" s="61"/>
      <c r="U344" s="106">
        <f>IF(EXACT(O344,Y344),M344,M344*(1-'Расчет ПРЕДЗАКАЗ'!$D$10))</f>
        <v>5164.5999999999995</v>
      </c>
      <c r="V344" s="106">
        <f>P344*U344</f>
        <v>0</v>
      </c>
      <c r="W344" s="106" t="e">
        <f>IF(EXACT(O344,Y344),M344,M344*(1-#REF!))</f>
        <v>#REF!</v>
      </c>
      <c r="X344" s="106" t="e">
        <f>P344*W344</f>
        <v>#REF!</v>
      </c>
      <c r="Y344" s="107" t="s">
        <v>72</v>
      </c>
      <c r="Z344" s="103">
        <f t="shared" ref="Z344:Z358" si="141">IF(EXACT(O344,Y344),Q344,0)</f>
        <v>0</v>
      </c>
      <c r="AA344" s="103">
        <f t="shared" ref="AA344:AA358" si="142">IF(Z344=0,Q344,0)</f>
        <v>0</v>
      </c>
      <c r="AB344" s="128">
        <f>IF(U344=0,"",L344/U344-1)</f>
        <v>0.63226580954962652</v>
      </c>
      <c r="AC344" s="128" t="e">
        <f>IF(W344=0,"",L344/W344-1)</f>
        <v>#REF!</v>
      </c>
    </row>
    <row r="345" spans="1:29" ht="50.1" customHeight="1">
      <c r="A345" s="169"/>
      <c r="B345" s="169"/>
      <c r="C345" s="172"/>
      <c r="D345" s="172"/>
      <c r="E345" s="131"/>
      <c r="F345" s="175"/>
      <c r="G345" s="178"/>
      <c r="H345" s="189"/>
      <c r="I345" s="163"/>
      <c r="J345" s="166"/>
      <c r="K345" s="62" t="s">
        <v>228</v>
      </c>
      <c r="L345" s="63">
        <v>8430</v>
      </c>
      <c r="M345" s="63">
        <v>5270</v>
      </c>
      <c r="N345" s="142" t="s">
        <v>448</v>
      </c>
      <c r="O345" s="127"/>
      <c r="P345" s="100"/>
      <c r="Q345" s="63">
        <f t="shared" ref="Q345:Q358" si="143">P345*M345</f>
        <v>0</v>
      </c>
      <c r="R345" s="64"/>
      <c r="S345" s="67">
        <v>186</v>
      </c>
      <c r="T345" s="46"/>
      <c r="U345" s="106">
        <f>IF(EXACT(O345,Y345),M345,M345*(1-'Расчет ПРЕДЗАКАЗ'!$D$10))</f>
        <v>5164.5999999999995</v>
      </c>
      <c r="V345" s="106">
        <f t="shared" ref="V345:V358" si="144">P345*U345</f>
        <v>0</v>
      </c>
      <c r="W345" s="106" t="e">
        <f>IF(EXACT(O345,Y345),M345,M345*(1-#REF!))</f>
        <v>#REF!</v>
      </c>
      <c r="X345" s="106" t="e">
        <f t="shared" ref="X345:X358" si="145">P345*W345</f>
        <v>#REF!</v>
      </c>
      <c r="Y345" s="107" t="s">
        <v>72</v>
      </c>
      <c r="Z345" s="103">
        <f t="shared" si="141"/>
        <v>0</v>
      </c>
      <c r="AA345" s="103">
        <f t="shared" si="142"/>
        <v>0</v>
      </c>
      <c r="AB345" s="128">
        <f t="shared" ref="AB345:AB358" si="146">IF(U345=0,"",L345/U345-1)</f>
        <v>0.63226580954962652</v>
      </c>
      <c r="AC345" s="128" t="e">
        <f t="shared" ref="AC345:AC358" si="147">IF(W345=0,"",L345/W345-1)</f>
        <v>#REF!</v>
      </c>
    </row>
    <row r="346" spans="1:29" ht="50.1" customHeight="1">
      <c r="A346" s="169"/>
      <c r="B346" s="169"/>
      <c r="C346" s="172"/>
      <c r="D346" s="172"/>
      <c r="E346" s="131"/>
      <c r="F346" s="175"/>
      <c r="G346" s="178"/>
      <c r="H346" s="189"/>
      <c r="I346" s="163"/>
      <c r="J346" s="166"/>
      <c r="K346" s="62" t="s">
        <v>383</v>
      </c>
      <c r="L346" s="63">
        <v>8430</v>
      </c>
      <c r="M346" s="63">
        <v>5270</v>
      </c>
      <c r="N346" s="142" t="s">
        <v>449</v>
      </c>
      <c r="O346" s="127"/>
      <c r="P346" s="100"/>
      <c r="Q346" s="63">
        <f t="shared" si="143"/>
        <v>0</v>
      </c>
      <c r="R346" s="64"/>
      <c r="S346" s="67">
        <v>72</v>
      </c>
      <c r="T346" s="46"/>
      <c r="U346" s="106">
        <f>IF(EXACT(O346,Y346),M346,M346*(1-'Расчет ПРЕДЗАКАЗ'!$D$10))</f>
        <v>5164.5999999999995</v>
      </c>
      <c r="V346" s="106">
        <f t="shared" si="144"/>
        <v>0</v>
      </c>
      <c r="W346" s="106" t="e">
        <f>IF(EXACT(O346,Y346),M346,M346*(1-#REF!))</f>
        <v>#REF!</v>
      </c>
      <c r="X346" s="106" t="e">
        <f t="shared" si="145"/>
        <v>#REF!</v>
      </c>
      <c r="Y346" s="107" t="s">
        <v>72</v>
      </c>
      <c r="Z346" s="103">
        <f t="shared" si="141"/>
        <v>0</v>
      </c>
      <c r="AA346" s="103">
        <f t="shared" si="142"/>
        <v>0</v>
      </c>
      <c r="AB346" s="128">
        <f t="shared" si="146"/>
        <v>0.63226580954962652</v>
      </c>
      <c r="AC346" s="128" t="e">
        <f t="shared" si="147"/>
        <v>#REF!</v>
      </c>
    </row>
    <row r="347" spans="1:29" ht="50.1" customHeight="1">
      <c r="A347" s="169"/>
      <c r="B347" s="169"/>
      <c r="C347" s="172"/>
      <c r="D347" s="172"/>
      <c r="E347" s="131"/>
      <c r="F347" s="175"/>
      <c r="G347" s="178"/>
      <c r="H347" s="189"/>
      <c r="I347" s="163"/>
      <c r="J347" s="166"/>
      <c r="K347" s="62" t="s">
        <v>82</v>
      </c>
      <c r="L347" s="63">
        <v>8430</v>
      </c>
      <c r="M347" s="63">
        <v>5270</v>
      </c>
      <c r="N347" s="142" t="s">
        <v>450</v>
      </c>
      <c r="O347" s="127"/>
      <c r="P347" s="100"/>
      <c r="Q347" s="63">
        <f t="shared" si="143"/>
        <v>0</v>
      </c>
      <c r="R347" s="64"/>
      <c r="S347" s="67">
        <v>123</v>
      </c>
      <c r="T347" s="46"/>
      <c r="U347" s="106">
        <f>IF(EXACT(O347,Y347),M347,M347*(1-'Расчет ПРЕДЗАКАЗ'!$D$10))</f>
        <v>5164.5999999999995</v>
      </c>
      <c r="V347" s="106">
        <f t="shared" si="144"/>
        <v>0</v>
      </c>
      <c r="W347" s="106" t="e">
        <f>IF(EXACT(O347,Y347),M347,M347*(1-#REF!))</f>
        <v>#REF!</v>
      </c>
      <c r="X347" s="106" t="e">
        <f t="shared" si="145"/>
        <v>#REF!</v>
      </c>
      <c r="Y347" s="107" t="s">
        <v>72</v>
      </c>
      <c r="Z347" s="103">
        <f t="shared" si="141"/>
        <v>0</v>
      </c>
      <c r="AA347" s="103">
        <f t="shared" si="142"/>
        <v>0</v>
      </c>
      <c r="AB347" s="128">
        <f t="shared" si="146"/>
        <v>0.63226580954962652</v>
      </c>
      <c r="AC347" s="128" t="e">
        <f t="shared" si="147"/>
        <v>#REF!</v>
      </c>
    </row>
    <row r="348" spans="1:29" ht="50.1" customHeight="1">
      <c r="A348" s="169"/>
      <c r="B348" s="169"/>
      <c r="C348" s="172"/>
      <c r="D348" s="172"/>
      <c r="E348" s="131"/>
      <c r="F348" s="175"/>
      <c r="G348" s="178"/>
      <c r="H348" s="189"/>
      <c r="I348" s="163"/>
      <c r="J348" s="166"/>
      <c r="K348" s="62" t="s">
        <v>294</v>
      </c>
      <c r="L348" s="63">
        <v>8430</v>
      </c>
      <c r="M348" s="63">
        <v>5270</v>
      </c>
      <c r="N348" s="142" t="s">
        <v>451</v>
      </c>
      <c r="O348" s="127"/>
      <c r="P348" s="100"/>
      <c r="Q348" s="63">
        <f t="shared" si="143"/>
        <v>0</v>
      </c>
      <c r="R348" s="64"/>
      <c r="S348" s="67">
        <v>113</v>
      </c>
      <c r="T348" s="46"/>
      <c r="U348" s="106">
        <f>IF(EXACT(O348,Y348),M348,M348*(1-'Расчет ПРЕДЗАКАЗ'!$D$10))</f>
        <v>5164.5999999999995</v>
      </c>
      <c r="V348" s="106">
        <f t="shared" si="144"/>
        <v>0</v>
      </c>
      <c r="W348" s="106" t="e">
        <f>IF(EXACT(O348,Y348),M348,M348*(1-#REF!))</f>
        <v>#REF!</v>
      </c>
      <c r="X348" s="106" t="e">
        <f t="shared" si="145"/>
        <v>#REF!</v>
      </c>
      <c r="Y348" s="107" t="s">
        <v>72</v>
      </c>
      <c r="Z348" s="103">
        <f t="shared" si="141"/>
        <v>0</v>
      </c>
      <c r="AA348" s="103">
        <f t="shared" si="142"/>
        <v>0</v>
      </c>
      <c r="AB348" s="128">
        <f t="shared" si="146"/>
        <v>0.63226580954962652</v>
      </c>
      <c r="AC348" s="128" t="e">
        <f t="shared" si="147"/>
        <v>#REF!</v>
      </c>
    </row>
    <row r="349" spans="1:29" ht="50.1" customHeight="1">
      <c r="A349" s="169"/>
      <c r="B349" s="169"/>
      <c r="C349" s="172"/>
      <c r="D349" s="172"/>
      <c r="E349" s="131"/>
      <c r="F349" s="175"/>
      <c r="G349" s="178"/>
      <c r="H349" s="189"/>
      <c r="I349" s="163"/>
      <c r="J349" s="166"/>
      <c r="K349" s="62" t="s">
        <v>104</v>
      </c>
      <c r="L349" s="63">
        <v>8430</v>
      </c>
      <c r="M349" s="63">
        <v>5270</v>
      </c>
      <c r="N349" s="142" t="s">
        <v>452</v>
      </c>
      <c r="O349" s="127"/>
      <c r="P349" s="100"/>
      <c r="Q349" s="63">
        <f t="shared" si="143"/>
        <v>0</v>
      </c>
      <c r="R349" s="64"/>
      <c r="S349" s="67">
        <v>29</v>
      </c>
      <c r="T349" s="46"/>
      <c r="U349" s="106">
        <f>IF(EXACT(O349,Y349),M349,M349*(1-'Расчет ПРЕДЗАКАЗ'!$D$10))</f>
        <v>5164.5999999999995</v>
      </c>
      <c r="V349" s="106">
        <f t="shared" si="144"/>
        <v>0</v>
      </c>
      <c r="W349" s="106" t="e">
        <f>IF(EXACT(O349,Y349),M349,M349*(1-#REF!))</f>
        <v>#REF!</v>
      </c>
      <c r="X349" s="106" t="e">
        <f t="shared" si="145"/>
        <v>#REF!</v>
      </c>
      <c r="Y349" s="107" t="s">
        <v>72</v>
      </c>
      <c r="Z349" s="103">
        <f t="shared" si="141"/>
        <v>0</v>
      </c>
      <c r="AA349" s="103">
        <f t="shared" si="142"/>
        <v>0</v>
      </c>
      <c r="AB349" s="128">
        <f t="shared" si="146"/>
        <v>0.63226580954962652</v>
      </c>
      <c r="AC349" s="128" t="e">
        <f t="shared" si="147"/>
        <v>#REF!</v>
      </c>
    </row>
    <row r="350" spans="1:29" ht="50.1" customHeight="1">
      <c r="A350" s="169"/>
      <c r="B350" s="169"/>
      <c r="C350" s="172"/>
      <c r="D350" s="172"/>
      <c r="E350" s="131"/>
      <c r="F350" s="175"/>
      <c r="G350" s="178"/>
      <c r="H350" s="189"/>
      <c r="I350" s="163"/>
      <c r="J350" s="166"/>
      <c r="K350" s="62" t="s">
        <v>297</v>
      </c>
      <c r="L350" s="63">
        <v>8430</v>
      </c>
      <c r="M350" s="63">
        <v>5270</v>
      </c>
      <c r="N350" s="142" t="s">
        <v>453</v>
      </c>
      <c r="O350" s="127"/>
      <c r="P350" s="100"/>
      <c r="Q350" s="63">
        <f t="shared" si="143"/>
        <v>0</v>
      </c>
      <c r="R350" s="64"/>
      <c r="S350" s="67">
        <v>52</v>
      </c>
      <c r="T350" s="46"/>
      <c r="U350" s="106">
        <f>IF(EXACT(O350,Y350),M350,M350*(1-'Расчет ПРЕДЗАКАЗ'!$D$10))</f>
        <v>5164.5999999999995</v>
      </c>
      <c r="V350" s="106">
        <f t="shared" si="144"/>
        <v>0</v>
      </c>
      <c r="W350" s="106" t="e">
        <f>IF(EXACT(O350,Y350),M350,M350*(1-#REF!))</f>
        <v>#REF!</v>
      </c>
      <c r="X350" s="106" t="e">
        <f t="shared" si="145"/>
        <v>#REF!</v>
      </c>
      <c r="Y350" s="107" t="s">
        <v>72</v>
      </c>
      <c r="Z350" s="103">
        <f t="shared" si="141"/>
        <v>0</v>
      </c>
      <c r="AA350" s="103">
        <f t="shared" si="142"/>
        <v>0</v>
      </c>
      <c r="AB350" s="128">
        <f t="shared" si="146"/>
        <v>0.63226580954962652</v>
      </c>
      <c r="AC350" s="128" t="e">
        <f t="shared" si="147"/>
        <v>#REF!</v>
      </c>
    </row>
    <row r="351" spans="1:29" ht="50.1" customHeight="1">
      <c r="A351" s="169"/>
      <c r="B351" s="169"/>
      <c r="C351" s="172"/>
      <c r="D351" s="172"/>
      <c r="E351" s="131"/>
      <c r="F351" s="175"/>
      <c r="G351" s="178"/>
      <c r="H351" s="189"/>
      <c r="I351" s="163"/>
      <c r="J351" s="166"/>
      <c r="K351" s="62" t="s">
        <v>84</v>
      </c>
      <c r="L351" s="63">
        <v>8430</v>
      </c>
      <c r="M351" s="63">
        <v>5270</v>
      </c>
      <c r="N351" s="142" t="s">
        <v>454</v>
      </c>
      <c r="O351" s="127"/>
      <c r="P351" s="100"/>
      <c r="Q351" s="63">
        <f t="shared" si="143"/>
        <v>0</v>
      </c>
      <c r="R351" s="64"/>
      <c r="S351" s="67">
        <v>28</v>
      </c>
      <c r="T351" s="46"/>
      <c r="U351" s="106">
        <f>IF(EXACT(O351,Y351),M351,M351*(1-'Расчет ПРЕДЗАКАЗ'!$D$10))</f>
        <v>5164.5999999999995</v>
      </c>
      <c r="V351" s="106">
        <f t="shared" si="144"/>
        <v>0</v>
      </c>
      <c r="W351" s="106" t="e">
        <f>IF(EXACT(O351,Y351),M351,M351*(1-#REF!))</f>
        <v>#REF!</v>
      </c>
      <c r="X351" s="106" t="e">
        <f t="shared" si="145"/>
        <v>#REF!</v>
      </c>
      <c r="Y351" s="107" t="s">
        <v>72</v>
      </c>
      <c r="Z351" s="103">
        <f t="shared" si="141"/>
        <v>0</v>
      </c>
      <c r="AA351" s="103">
        <f t="shared" si="142"/>
        <v>0</v>
      </c>
      <c r="AB351" s="128">
        <f t="shared" si="146"/>
        <v>0.63226580954962652</v>
      </c>
      <c r="AC351" s="128" t="e">
        <f t="shared" si="147"/>
        <v>#REF!</v>
      </c>
    </row>
    <row r="352" spans="1:29" ht="50.1" customHeight="1">
      <c r="A352" s="169"/>
      <c r="B352" s="169"/>
      <c r="C352" s="172"/>
      <c r="D352" s="172"/>
      <c r="E352" s="131"/>
      <c r="F352" s="175"/>
      <c r="G352" s="178"/>
      <c r="H352" s="189"/>
      <c r="I352" s="163"/>
      <c r="J352" s="166"/>
      <c r="K352" s="62" t="s">
        <v>86</v>
      </c>
      <c r="L352" s="63">
        <v>8430</v>
      </c>
      <c r="M352" s="63">
        <v>5270</v>
      </c>
      <c r="N352" s="142" t="s">
        <v>455</v>
      </c>
      <c r="O352" s="127"/>
      <c r="P352" s="100"/>
      <c r="Q352" s="63">
        <f t="shared" si="143"/>
        <v>0</v>
      </c>
      <c r="R352" s="64"/>
      <c r="S352" s="67">
        <v>20</v>
      </c>
      <c r="T352" s="46"/>
      <c r="U352" s="106">
        <f>IF(EXACT(O352,Y352),M352,M352*(1-'Расчет ПРЕДЗАКАЗ'!$D$10))</f>
        <v>5164.5999999999995</v>
      </c>
      <c r="V352" s="106">
        <f t="shared" si="144"/>
        <v>0</v>
      </c>
      <c r="W352" s="106" t="e">
        <f>IF(EXACT(O352,Y352),M352,M352*(1-#REF!))</f>
        <v>#REF!</v>
      </c>
      <c r="X352" s="106" t="e">
        <f t="shared" si="145"/>
        <v>#REF!</v>
      </c>
      <c r="Y352" s="107" t="s">
        <v>72</v>
      </c>
      <c r="Z352" s="103">
        <f t="shared" si="141"/>
        <v>0</v>
      </c>
      <c r="AA352" s="103">
        <f t="shared" si="142"/>
        <v>0</v>
      </c>
      <c r="AB352" s="128">
        <f t="shared" si="146"/>
        <v>0.63226580954962652</v>
      </c>
      <c r="AC352" s="128" t="e">
        <f t="shared" si="147"/>
        <v>#REF!</v>
      </c>
    </row>
    <row r="353" spans="1:29" ht="50.1" customHeight="1">
      <c r="A353" s="169"/>
      <c r="B353" s="169"/>
      <c r="C353" s="172"/>
      <c r="D353" s="172"/>
      <c r="E353" s="131"/>
      <c r="F353" s="175"/>
      <c r="G353" s="178"/>
      <c r="H353" s="189"/>
      <c r="I353" s="163"/>
      <c r="J353" s="166"/>
      <c r="K353" s="62"/>
      <c r="L353" s="63"/>
      <c r="M353" s="63"/>
      <c r="N353" s="65"/>
      <c r="O353" s="127"/>
      <c r="P353" s="100"/>
      <c r="Q353" s="63">
        <f t="shared" si="143"/>
        <v>0</v>
      </c>
      <c r="R353" s="65"/>
      <c r="S353" s="67"/>
      <c r="T353" s="40"/>
      <c r="U353" s="106">
        <f>IF(EXACT(O353,Y353),M353,M353*(1-'Расчет ПРЕДЗАКАЗ'!$D$10))</f>
        <v>0</v>
      </c>
      <c r="V353" s="106">
        <f t="shared" si="144"/>
        <v>0</v>
      </c>
      <c r="W353" s="106" t="e">
        <f>IF(EXACT(O353,Y353),M353,M353*(1-#REF!))</f>
        <v>#REF!</v>
      </c>
      <c r="X353" s="106" t="e">
        <f t="shared" si="145"/>
        <v>#REF!</v>
      </c>
      <c r="Y353" s="107" t="s">
        <v>72</v>
      </c>
      <c r="Z353" s="103">
        <f t="shared" si="141"/>
        <v>0</v>
      </c>
      <c r="AA353" s="103">
        <f t="shared" si="142"/>
        <v>0</v>
      </c>
      <c r="AB353" s="128" t="str">
        <f t="shared" si="146"/>
        <v/>
      </c>
      <c r="AC353" s="128" t="e">
        <f t="shared" si="147"/>
        <v>#REF!</v>
      </c>
    </row>
    <row r="354" spans="1:29" ht="50.1" customHeight="1">
      <c r="A354" s="169"/>
      <c r="B354" s="169"/>
      <c r="C354" s="172"/>
      <c r="D354" s="172"/>
      <c r="E354" s="131"/>
      <c r="F354" s="175"/>
      <c r="G354" s="178"/>
      <c r="H354" s="189"/>
      <c r="I354" s="163"/>
      <c r="J354" s="166"/>
      <c r="K354" s="62"/>
      <c r="L354" s="63"/>
      <c r="M354" s="63"/>
      <c r="N354" s="65"/>
      <c r="O354" s="127"/>
      <c r="P354" s="100"/>
      <c r="Q354" s="63">
        <f t="shared" si="143"/>
        <v>0</v>
      </c>
      <c r="R354" s="65"/>
      <c r="S354" s="67"/>
      <c r="T354" s="40"/>
      <c r="U354" s="106">
        <f>IF(EXACT(O354,Y354),M354,M354*(1-'Расчет ПРЕДЗАКАЗ'!$D$10))</f>
        <v>0</v>
      </c>
      <c r="V354" s="106">
        <f t="shared" si="144"/>
        <v>0</v>
      </c>
      <c r="W354" s="106" t="e">
        <f>IF(EXACT(O354,Y354),M354,M354*(1-#REF!))</f>
        <v>#REF!</v>
      </c>
      <c r="X354" s="106" t="e">
        <f t="shared" si="145"/>
        <v>#REF!</v>
      </c>
      <c r="Y354" s="107" t="s">
        <v>72</v>
      </c>
      <c r="Z354" s="103">
        <f t="shared" si="141"/>
        <v>0</v>
      </c>
      <c r="AA354" s="103">
        <f t="shared" si="142"/>
        <v>0</v>
      </c>
      <c r="AB354" s="128" t="str">
        <f t="shared" si="146"/>
        <v/>
      </c>
      <c r="AC354" s="128" t="e">
        <f t="shared" si="147"/>
        <v>#REF!</v>
      </c>
    </row>
    <row r="355" spans="1:29" ht="50.1" customHeight="1">
      <c r="A355" s="169"/>
      <c r="B355" s="169"/>
      <c r="C355" s="172"/>
      <c r="D355" s="172"/>
      <c r="E355" s="131"/>
      <c r="F355" s="175"/>
      <c r="G355" s="178"/>
      <c r="H355" s="189"/>
      <c r="I355" s="163"/>
      <c r="J355" s="166"/>
      <c r="K355" s="62"/>
      <c r="L355" s="63"/>
      <c r="M355" s="63"/>
      <c r="N355" s="65"/>
      <c r="O355" s="127"/>
      <c r="P355" s="100"/>
      <c r="Q355" s="63">
        <f t="shared" si="143"/>
        <v>0</v>
      </c>
      <c r="R355" s="65"/>
      <c r="S355" s="67"/>
      <c r="T355" s="40"/>
      <c r="U355" s="106">
        <f>IF(EXACT(O355,Y355),M355,M355*(1-'Расчет ПРЕДЗАКАЗ'!$D$10))</f>
        <v>0</v>
      </c>
      <c r="V355" s="106">
        <f t="shared" si="144"/>
        <v>0</v>
      </c>
      <c r="W355" s="106" t="e">
        <f>IF(EXACT(O355,Y355),M355,M355*(1-#REF!))</f>
        <v>#REF!</v>
      </c>
      <c r="X355" s="106" t="e">
        <f t="shared" si="145"/>
        <v>#REF!</v>
      </c>
      <c r="Y355" s="107" t="s">
        <v>72</v>
      </c>
      <c r="Z355" s="103">
        <f t="shared" si="141"/>
        <v>0</v>
      </c>
      <c r="AA355" s="103">
        <f t="shared" si="142"/>
        <v>0</v>
      </c>
      <c r="AB355" s="128" t="str">
        <f t="shared" si="146"/>
        <v/>
      </c>
      <c r="AC355" s="128" t="e">
        <f t="shared" si="147"/>
        <v>#REF!</v>
      </c>
    </row>
    <row r="356" spans="1:29" ht="50.1" customHeight="1">
      <c r="A356" s="169"/>
      <c r="B356" s="169"/>
      <c r="C356" s="172"/>
      <c r="D356" s="172"/>
      <c r="E356" s="131"/>
      <c r="F356" s="175"/>
      <c r="G356" s="178"/>
      <c r="H356" s="189"/>
      <c r="I356" s="163"/>
      <c r="J356" s="166"/>
      <c r="K356" s="62"/>
      <c r="L356" s="63"/>
      <c r="M356" s="63"/>
      <c r="N356" s="65"/>
      <c r="O356" s="127"/>
      <c r="P356" s="100"/>
      <c r="Q356" s="63">
        <f t="shared" si="143"/>
        <v>0</v>
      </c>
      <c r="R356" s="65"/>
      <c r="S356" s="67"/>
      <c r="T356" s="40"/>
      <c r="U356" s="106">
        <f>IF(EXACT(O356,Y356),M356,M356*(1-'Расчет ПРЕДЗАКАЗ'!$D$10))</f>
        <v>0</v>
      </c>
      <c r="V356" s="106">
        <f t="shared" si="144"/>
        <v>0</v>
      </c>
      <c r="W356" s="106" t="e">
        <f>IF(EXACT(O356,Y356),M356,M356*(1-#REF!))</f>
        <v>#REF!</v>
      </c>
      <c r="X356" s="106" t="e">
        <f t="shared" si="145"/>
        <v>#REF!</v>
      </c>
      <c r="Y356" s="107" t="s">
        <v>72</v>
      </c>
      <c r="Z356" s="103">
        <f t="shared" si="141"/>
        <v>0</v>
      </c>
      <c r="AA356" s="103">
        <f t="shared" si="142"/>
        <v>0</v>
      </c>
      <c r="AB356" s="128" t="str">
        <f t="shared" si="146"/>
        <v/>
      </c>
      <c r="AC356" s="128" t="e">
        <f t="shared" si="147"/>
        <v>#REF!</v>
      </c>
    </row>
    <row r="357" spans="1:29" ht="50.1" customHeight="1">
      <c r="A357" s="169"/>
      <c r="B357" s="169"/>
      <c r="C357" s="172"/>
      <c r="D357" s="172"/>
      <c r="E357" s="131"/>
      <c r="F357" s="175"/>
      <c r="G357" s="178"/>
      <c r="H357" s="189"/>
      <c r="I357" s="163"/>
      <c r="J357" s="166"/>
      <c r="K357" s="62"/>
      <c r="L357" s="63"/>
      <c r="M357" s="63"/>
      <c r="N357" s="65"/>
      <c r="O357" s="127"/>
      <c r="P357" s="100"/>
      <c r="Q357" s="63">
        <f t="shared" si="143"/>
        <v>0</v>
      </c>
      <c r="R357" s="65"/>
      <c r="S357" s="67"/>
      <c r="T357" s="40"/>
      <c r="U357" s="106">
        <f>IF(EXACT(O357,Y357),M357,M357*(1-'Расчет ПРЕДЗАКАЗ'!$D$10))</f>
        <v>0</v>
      </c>
      <c r="V357" s="106">
        <f t="shared" si="144"/>
        <v>0</v>
      </c>
      <c r="W357" s="106" t="e">
        <f>IF(EXACT(O357,Y357),M357,M357*(1-#REF!))</f>
        <v>#REF!</v>
      </c>
      <c r="X357" s="106" t="e">
        <f t="shared" si="145"/>
        <v>#REF!</v>
      </c>
      <c r="Y357" s="107" t="s">
        <v>72</v>
      </c>
      <c r="Z357" s="103">
        <f t="shared" si="141"/>
        <v>0</v>
      </c>
      <c r="AA357" s="103">
        <f t="shared" si="142"/>
        <v>0</v>
      </c>
      <c r="AB357" s="128" t="str">
        <f t="shared" si="146"/>
        <v/>
      </c>
      <c r="AC357" s="128" t="e">
        <f t="shared" si="147"/>
        <v>#REF!</v>
      </c>
    </row>
    <row r="358" spans="1:29" ht="50.1" customHeight="1">
      <c r="A358" s="170"/>
      <c r="B358" s="170"/>
      <c r="C358" s="173"/>
      <c r="D358" s="173"/>
      <c r="E358" s="132"/>
      <c r="F358" s="176"/>
      <c r="G358" s="179"/>
      <c r="H358" s="190"/>
      <c r="I358" s="164"/>
      <c r="J358" s="167"/>
      <c r="K358" s="62"/>
      <c r="L358" s="63"/>
      <c r="M358" s="63"/>
      <c r="N358" s="65"/>
      <c r="O358" s="127"/>
      <c r="P358" s="100"/>
      <c r="Q358" s="63">
        <f t="shared" si="143"/>
        <v>0</v>
      </c>
      <c r="R358" s="65"/>
      <c r="S358" s="64"/>
      <c r="T358" s="40"/>
      <c r="U358" s="106">
        <f>IF(EXACT(O358,Y358),M358,M358*(1-'Расчет ПРЕДЗАКАЗ'!$D$10))</f>
        <v>0</v>
      </c>
      <c r="V358" s="106">
        <f t="shared" si="144"/>
        <v>0</v>
      </c>
      <c r="W358" s="106" t="e">
        <f>IF(EXACT(O358,Y358),M358,M358*(1-#REF!))</f>
        <v>#REF!</v>
      </c>
      <c r="X358" s="106" t="e">
        <f t="shared" si="145"/>
        <v>#REF!</v>
      </c>
      <c r="Y358" s="107" t="s">
        <v>72</v>
      </c>
      <c r="Z358" s="103">
        <f t="shared" si="141"/>
        <v>0</v>
      </c>
      <c r="AA358" s="103">
        <f t="shared" si="142"/>
        <v>0</v>
      </c>
      <c r="AB358" s="128" t="str">
        <f t="shared" si="146"/>
        <v/>
      </c>
      <c r="AC358" s="128" t="e">
        <f t="shared" si="147"/>
        <v>#REF!</v>
      </c>
    </row>
    <row r="359" spans="1:29" ht="11.25" customHeight="1" thickBot="1"/>
    <row r="360" spans="1:29" ht="50.1" customHeight="1">
      <c r="A360" s="168">
        <v>37</v>
      </c>
      <c r="B360" s="168" t="s">
        <v>456</v>
      </c>
      <c r="C360" s="171" t="s">
        <v>457</v>
      </c>
      <c r="D360" s="171" t="s">
        <v>77</v>
      </c>
      <c r="E360" s="131"/>
      <c r="F360" s="196" t="s">
        <v>458</v>
      </c>
      <c r="G360" s="177" t="s">
        <v>251</v>
      </c>
      <c r="H360" s="162" t="s">
        <v>459</v>
      </c>
      <c r="I360" s="195" t="s">
        <v>460</v>
      </c>
      <c r="J360" s="165" t="s">
        <v>19</v>
      </c>
      <c r="K360" s="62" t="s">
        <v>461</v>
      </c>
      <c r="L360" s="63">
        <v>8850</v>
      </c>
      <c r="M360" s="63">
        <v>5530</v>
      </c>
      <c r="N360" s="142" t="s">
        <v>462</v>
      </c>
      <c r="O360" s="127"/>
      <c r="P360" s="100"/>
      <c r="Q360" s="63">
        <f>P360*M360</f>
        <v>0</v>
      </c>
      <c r="R360" s="64"/>
      <c r="S360" s="67">
        <v>89</v>
      </c>
      <c r="T360" s="61"/>
      <c r="U360" s="106">
        <f>IF(EXACT(O360,Y360),M360,M360*(1-'Расчет ПРЕДЗАКАЗ'!$D$10))</f>
        <v>5419.4</v>
      </c>
      <c r="V360" s="106">
        <f>P360*U360</f>
        <v>0</v>
      </c>
      <c r="W360" s="106" t="e">
        <f>IF(EXACT(O360,Y360),M360,M360*(1-#REF!))</f>
        <v>#REF!</v>
      </c>
      <c r="X360" s="106" t="e">
        <f>P360*W360</f>
        <v>#REF!</v>
      </c>
      <c r="Y360" s="107" t="s">
        <v>72</v>
      </c>
      <c r="Z360" s="103">
        <f t="shared" ref="Z360:Z374" si="148">IF(EXACT(O360,Y360),Q360,0)</f>
        <v>0</v>
      </c>
      <c r="AA360" s="103">
        <f t="shared" ref="AA360:AA374" si="149">IF(Z360=0,Q360,0)</f>
        <v>0</v>
      </c>
      <c r="AB360" s="128">
        <f>IF(U360=0,"",L360/U360-1)</f>
        <v>0.63302210576816642</v>
      </c>
      <c r="AC360" s="128" t="e">
        <f>IF(W360=0,"",L360/W360-1)</f>
        <v>#REF!</v>
      </c>
    </row>
    <row r="361" spans="1:29" ht="50.1" customHeight="1">
      <c r="A361" s="169"/>
      <c r="B361" s="169"/>
      <c r="C361" s="172"/>
      <c r="D361" s="172"/>
      <c r="E361" s="131"/>
      <c r="F361" s="175"/>
      <c r="G361" s="178"/>
      <c r="H361" s="189"/>
      <c r="I361" s="163"/>
      <c r="J361" s="166"/>
      <c r="K361" s="62" t="s">
        <v>463</v>
      </c>
      <c r="L361" s="63">
        <v>8850</v>
      </c>
      <c r="M361" s="63">
        <v>5530</v>
      </c>
      <c r="N361" s="142" t="s">
        <v>464</v>
      </c>
      <c r="O361" s="127"/>
      <c r="P361" s="100"/>
      <c r="Q361" s="63">
        <f t="shared" ref="Q361:Q374" si="150">P361*M361</f>
        <v>0</v>
      </c>
      <c r="R361" s="64"/>
      <c r="S361" s="67">
        <v>167</v>
      </c>
      <c r="T361" s="46"/>
      <c r="U361" s="106">
        <f>IF(EXACT(O361,Y361),M361,M361*(1-'Расчет ПРЕДЗАКАЗ'!$D$10))</f>
        <v>5419.4</v>
      </c>
      <c r="V361" s="106">
        <f t="shared" ref="V361:V374" si="151">P361*U361</f>
        <v>0</v>
      </c>
      <c r="W361" s="106" t="e">
        <f>IF(EXACT(O361,Y361),M361,M361*(1-#REF!))</f>
        <v>#REF!</v>
      </c>
      <c r="X361" s="106" t="e">
        <f t="shared" ref="X361:X374" si="152">P361*W361</f>
        <v>#REF!</v>
      </c>
      <c r="Y361" s="107" t="s">
        <v>72</v>
      </c>
      <c r="Z361" s="103">
        <f t="shared" si="148"/>
        <v>0</v>
      </c>
      <c r="AA361" s="103">
        <f t="shared" si="149"/>
        <v>0</v>
      </c>
      <c r="AB361" s="128">
        <f t="shared" ref="AB361:AB374" si="153">IF(U361=0,"",L361/U361-1)</f>
        <v>0.63302210576816642</v>
      </c>
      <c r="AC361" s="128" t="e">
        <f t="shared" ref="AC361:AC374" si="154">IF(W361=0,"",L361/W361-1)</f>
        <v>#REF!</v>
      </c>
    </row>
    <row r="362" spans="1:29" ht="50.1" customHeight="1">
      <c r="A362" s="169"/>
      <c r="B362" s="169"/>
      <c r="C362" s="172"/>
      <c r="D362" s="172"/>
      <c r="E362" s="131"/>
      <c r="F362" s="175"/>
      <c r="G362" s="178"/>
      <c r="H362" s="189"/>
      <c r="I362" s="163"/>
      <c r="J362" s="166"/>
      <c r="K362" s="62" t="s">
        <v>465</v>
      </c>
      <c r="L362" s="63">
        <v>8850</v>
      </c>
      <c r="M362" s="63">
        <v>5530</v>
      </c>
      <c r="N362" s="142" t="s">
        <v>466</v>
      </c>
      <c r="O362" s="127"/>
      <c r="P362" s="100"/>
      <c r="Q362" s="63">
        <f t="shared" si="150"/>
        <v>0</v>
      </c>
      <c r="R362" s="64"/>
      <c r="S362" s="67">
        <v>141</v>
      </c>
      <c r="T362" s="46"/>
      <c r="U362" s="106">
        <f>IF(EXACT(O362,Y362),M362,M362*(1-'Расчет ПРЕДЗАКАЗ'!$D$10))</f>
        <v>5419.4</v>
      </c>
      <c r="V362" s="106">
        <f t="shared" si="151"/>
        <v>0</v>
      </c>
      <c r="W362" s="106" t="e">
        <f>IF(EXACT(O362,Y362),M362,M362*(1-#REF!))</f>
        <v>#REF!</v>
      </c>
      <c r="X362" s="106" t="e">
        <f t="shared" si="152"/>
        <v>#REF!</v>
      </c>
      <c r="Y362" s="107" t="s">
        <v>72</v>
      </c>
      <c r="Z362" s="103">
        <f t="shared" si="148"/>
        <v>0</v>
      </c>
      <c r="AA362" s="103">
        <f t="shared" si="149"/>
        <v>0</v>
      </c>
      <c r="AB362" s="128">
        <f t="shared" si="153"/>
        <v>0.63302210576816642</v>
      </c>
      <c r="AC362" s="128" t="e">
        <f t="shared" si="154"/>
        <v>#REF!</v>
      </c>
    </row>
    <row r="363" spans="1:29" ht="50.1" customHeight="1">
      <c r="A363" s="169"/>
      <c r="B363" s="169"/>
      <c r="C363" s="172"/>
      <c r="D363" s="172"/>
      <c r="E363" s="131"/>
      <c r="F363" s="175"/>
      <c r="G363" s="178"/>
      <c r="H363" s="189"/>
      <c r="I363" s="163"/>
      <c r="J363" s="166"/>
      <c r="K363" s="62" t="s">
        <v>467</v>
      </c>
      <c r="L363" s="63">
        <v>8850</v>
      </c>
      <c r="M363" s="63">
        <v>5530</v>
      </c>
      <c r="N363" s="142" t="s">
        <v>468</v>
      </c>
      <c r="O363" s="127"/>
      <c r="P363" s="100"/>
      <c r="Q363" s="63">
        <f t="shared" si="150"/>
        <v>0</v>
      </c>
      <c r="R363" s="64"/>
      <c r="S363" s="67">
        <v>102</v>
      </c>
      <c r="T363" s="46"/>
      <c r="U363" s="106">
        <f>IF(EXACT(O363,Y363),M363,M363*(1-'Расчет ПРЕДЗАКАЗ'!$D$10))</f>
        <v>5419.4</v>
      </c>
      <c r="V363" s="106">
        <f t="shared" si="151"/>
        <v>0</v>
      </c>
      <c r="W363" s="106" t="e">
        <f>IF(EXACT(O363,Y363),M363,M363*(1-#REF!))</f>
        <v>#REF!</v>
      </c>
      <c r="X363" s="106" t="e">
        <f t="shared" si="152"/>
        <v>#REF!</v>
      </c>
      <c r="Y363" s="107" t="s">
        <v>72</v>
      </c>
      <c r="Z363" s="103">
        <f t="shared" si="148"/>
        <v>0</v>
      </c>
      <c r="AA363" s="103">
        <f t="shared" si="149"/>
        <v>0</v>
      </c>
      <c r="AB363" s="128">
        <f t="shared" si="153"/>
        <v>0.63302210576816642</v>
      </c>
      <c r="AC363" s="128" t="e">
        <f t="shared" si="154"/>
        <v>#REF!</v>
      </c>
    </row>
    <row r="364" spans="1:29" ht="50.1" customHeight="1">
      <c r="A364" s="169"/>
      <c r="B364" s="169"/>
      <c r="C364" s="172"/>
      <c r="D364" s="172"/>
      <c r="E364" s="131"/>
      <c r="F364" s="175"/>
      <c r="G364" s="178"/>
      <c r="H364" s="189"/>
      <c r="I364" s="163"/>
      <c r="J364" s="166"/>
      <c r="K364" s="62" t="s">
        <v>469</v>
      </c>
      <c r="L364" s="63">
        <v>8850</v>
      </c>
      <c r="M364" s="63">
        <v>5530</v>
      </c>
      <c r="N364" s="142" t="s">
        <v>470</v>
      </c>
      <c r="O364" s="127"/>
      <c r="P364" s="100"/>
      <c r="Q364" s="63">
        <f t="shared" si="150"/>
        <v>0</v>
      </c>
      <c r="R364" s="64"/>
      <c r="S364" s="67">
        <v>115</v>
      </c>
      <c r="T364" s="46"/>
      <c r="U364" s="106">
        <f>IF(EXACT(O364,Y364),M364,M364*(1-'Расчет ПРЕДЗАКАЗ'!$D$10))</f>
        <v>5419.4</v>
      </c>
      <c r="V364" s="106">
        <f t="shared" si="151"/>
        <v>0</v>
      </c>
      <c r="W364" s="106" t="e">
        <f>IF(EXACT(O364,Y364),M364,M364*(1-#REF!))</f>
        <v>#REF!</v>
      </c>
      <c r="X364" s="106" t="e">
        <f t="shared" si="152"/>
        <v>#REF!</v>
      </c>
      <c r="Y364" s="107" t="s">
        <v>72</v>
      </c>
      <c r="Z364" s="103">
        <f t="shared" si="148"/>
        <v>0</v>
      </c>
      <c r="AA364" s="103">
        <f t="shared" si="149"/>
        <v>0</v>
      </c>
      <c r="AB364" s="128">
        <f t="shared" si="153"/>
        <v>0.63302210576816642</v>
      </c>
      <c r="AC364" s="128" t="e">
        <f t="shared" si="154"/>
        <v>#REF!</v>
      </c>
    </row>
    <row r="365" spans="1:29" ht="50.1" customHeight="1">
      <c r="A365" s="169"/>
      <c r="B365" s="169"/>
      <c r="C365" s="172"/>
      <c r="D365" s="172"/>
      <c r="E365" s="131"/>
      <c r="F365" s="175"/>
      <c r="G365" s="178"/>
      <c r="H365" s="189"/>
      <c r="I365" s="163"/>
      <c r="J365" s="166"/>
      <c r="K365" s="62" t="s">
        <v>471</v>
      </c>
      <c r="L365" s="63">
        <v>8850</v>
      </c>
      <c r="M365" s="63">
        <v>5530</v>
      </c>
      <c r="N365" s="142" t="s">
        <v>472</v>
      </c>
      <c r="O365" s="127"/>
      <c r="P365" s="100"/>
      <c r="Q365" s="63">
        <f t="shared" si="150"/>
        <v>0</v>
      </c>
      <c r="R365" s="64"/>
      <c r="S365" s="67">
        <v>67</v>
      </c>
      <c r="T365" s="46"/>
      <c r="U365" s="106">
        <f>IF(EXACT(O365,Y365),M365,M365*(1-'Расчет ПРЕДЗАКАЗ'!$D$10))</f>
        <v>5419.4</v>
      </c>
      <c r="V365" s="106">
        <f t="shared" si="151"/>
        <v>0</v>
      </c>
      <c r="W365" s="106" t="e">
        <f>IF(EXACT(O365,Y365),M365,M365*(1-#REF!))</f>
        <v>#REF!</v>
      </c>
      <c r="X365" s="106" t="e">
        <f t="shared" si="152"/>
        <v>#REF!</v>
      </c>
      <c r="Y365" s="107" t="s">
        <v>72</v>
      </c>
      <c r="Z365" s="103">
        <f t="shared" si="148"/>
        <v>0</v>
      </c>
      <c r="AA365" s="103">
        <f t="shared" si="149"/>
        <v>0</v>
      </c>
      <c r="AB365" s="128">
        <f t="shared" si="153"/>
        <v>0.63302210576816642</v>
      </c>
      <c r="AC365" s="128" t="e">
        <f t="shared" si="154"/>
        <v>#REF!</v>
      </c>
    </row>
    <row r="366" spans="1:29" ht="50.1" customHeight="1">
      <c r="A366" s="169"/>
      <c r="B366" s="169"/>
      <c r="C366" s="172"/>
      <c r="D366" s="172"/>
      <c r="E366" s="131"/>
      <c r="F366" s="175"/>
      <c r="G366" s="178"/>
      <c r="H366" s="189"/>
      <c r="I366" s="163"/>
      <c r="J366" s="166"/>
      <c r="K366" s="62"/>
      <c r="L366" s="63"/>
      <c r="M366" s="63"/>
      <c r="N366" s="142"/>
      <c r="O366" s="127"/>
      <c r="P366" s="100"/>
      <c r="Q366" s="63">
        <f t="shared" si="150"/>
        <v>0</v>
      </c>
      <c r="R366" s="64"/>
      <c r="S366" s="67"/>
      <c r="T366" s="46"/>
      <c r="U366" s="106">
        <f>IF(EXACT(O366,Y366),M366,M366*(1-'Расчет ПРЕДЗАКАЗ'!$D$10))</f>
        <v>0</v>
      </c>
      <c r="V366" s="106">
        <f t="shared" si="151"/>
        <v>0</v>
      </c>
      <c r="W366" s="106" t="e">
        <f>IF(EXACT(O366,Y366),M366,M366*(1-#REF!))</f>
        <v>#REF!</v>
      </c>
      <c r="X366" s="106" t="e">
        <f t="shared" si="152"/>
        <v>#REF!</v>
      </c>
      <c r="Y366" s="107" t="s">
        <v>72</v>
      </c>
      <c r="Z366" s="103">
        <f t="shared" si="148"/>
        <v>0</v>
      </c>
      <c r="AA366" s="103">
        <f t="shared" si="149"/>
        <v>0</v>
      </c>
      <c r="AB366" s="128" t="str">
        <f t="shared" si="153"/>
        <v/>
      </c>
      <c r="AC366" s="128" t="e">
        <f t="shared" si="154"/>
        <v>#REF!</v>
      </c>
    </row>
    <row r="367" spans="1:29" ht="50.1" customHeight="1">
      <c r="A367" s="169"/>
      <c r="B367" s="169"/>
      <c r="C367" s="172"/>
      <c r="D367" s="172"/>
      <c r="E367" s="131"/>
      <c r="F367" s="175"/>
      <c r="G367" s="178"/>
      <c r="H367" s="189"/>
      <c r="I367" s="163"/>
      <c r="J367" s="166"/>
      <c r="K367" s="62"/>
      <c r="L367" s="63"/>
      <c r="M367" s="63"/>
      <c r="N367" s="142"/>
      <c r="O367" s="127"/>
      <c r="P367" s="100"/>
      <c r="Q367" s="63">
        <f t="shared" si="150"/>
        <v>0</v>
      </c>
      <c r="R367" s="64"/>
      <c r="S367" s="67"/>
      <c r="T367" s="46"/>
      <c r="U367" s="106">
        <f>IF(EXACT(O367,Y367),M367,M367*(1-'Расчет ПРЕДЗАКАЗ'!$D$10))</f>
        <v>0</v>
      </c>
      <c r="V367" s="106">
        <f t="shared" si="151"/>
        <v>0</v>
      </c>
      <c r="W367" s="106" t="e">
        <f>IF(EXACT(O367,Y367),M367,M367*(1-#REF!))</f>
        <v>#REF!</v>
      </c>
      <c r="X367" s="106" t="e">
        <f t="shared" si="152"/>
        <v>#REF!</v>
      </c>
      <c r="Y367" s="107" t="s">
        <v>72</v>
      </c>
      <c r="Z367" s="103">
        <f t="shared" si="148"/>
        <v>0</v>
      </c>
      <c r="AA367" s="103">
        <f t="shared" si="149"/>
        <v>0</v>
      </c>
      <c r="AB367" s="128" t="str">
        <f t="shared" si="153"/>
        <v/>
      </c>
      <c r="AC367" s="128" t="e">
        <f t="shared" si="154"/>
        <v>#REF!</v>
      </c>
    </row>
    <row r="368" spans="1:29" ht="50.1" customHeight="1">
      <c r="A368" s="169"/>
      <c r="B368" s="169"/>
      <c r="C368" s="172"/>
      <c r="D368" s="172"/>
      <c r="E368" s="131"/>
      <c r="F368" s="175"/>
      <c r="G368" s="178"/>
      <c r="H368" s="189"/>
      <c r="I368" s="163"/>
      <c r="J368" s="166"/>
      <c r="K368" s="62"/>
      <c r="L368" s="63"/>
      <c r="M368" s="63"/>
      <c r="N368" s="142"/>
      <c r="O368" s="127"/>
      <c r="P368" s="100"/>
      <c r="Q368" s="63">
        <f t="shared" si="150"/>
        <v>0</v>
      </c>
      <c r="R368" s="64"/>
      <c r="S368" s="67"/>
      <c r="T368" s="46"/>
      <c r="U368" s="106">
        <f>IF(EXACT(O368,Y368),M368,M368*(1-'Расчет ПРЕДЗАКАЗ'!$D$10))</f>
        <v>0</v>
      </c>
      <c r="V368" s="106">
        <f t="shared" si="151"/>
        <v>0</v>
      </c>
      <c r="W368" s="106" t="e">
        <f>IF(EXACT(O368,Y368),M368,M368*(1-#REF!))</f>
        <v>#REF!</v>
      </c>
      <c r="X368" s="106" t="e">
        <f t="shared" si="152"/>
        <v>#REF!</v>
      </c>
      <c r="Y368" s="107" t="s">
        <v>72</v>
      </c>
      <c r="Z368" s="103">
        <f t="shared" si="148"/>
        <v>0</v>
      </c>
      <c r="AA368" s="103">
        <f t="shared" si="149"/>
        <v>0</v>
      </c>
      <c r="AB368" s="128" t="str">
        <f t="shared" si="153"/>
        <v/>
      </c>
      <c r="AC368" s="128" t="e">
        <f t="shared" si="154"/>
        <v>#REF!</v>
      </c>
    </row>
    <row r="369" spans="1:29" ht="50.1" customHeight="1">
      <c r="A369" s="169"/>
      <c r="B369" s="169"/>
      <c r="C369" s="172"/>
      <c r="D369" s="172"/>
      <c r="E369" s="131"/>
      <c r="F369" s="175"/>
      <c r="G369" s="178"/>
      <c r="H369" s="189"/>
      <c r="I369" s="163"/>
      <c r="J369" s="166"/>
      <c r="K369" s="62"/>
      <c r="L369" s="63"/>
      <c r="M369" s="63"/>
      <c r="N369" s="65"/>
      <c r="O369" s="127"/>
      <c r="P369" s="100"/>
      <c r="Q369" s="63">
        <f t="shared" si="150"/>
        <v>0</v>
      </c>
      <c r="R369" s="65"/>
      <c r="S369" s="67"/>
      <c r="T369" s="40"/>
      <c r="U369" s="106">
        <f>IF(EXACT(O369,Y369),M369,M369*(1-'Расчет ПРЕДЗАКАЗ'!$D$10))</f>
        <v>0</v>
      </c>
      <c r="V369" s="106">
        <f t="shared" si="151"/>
        <v>0</v>
      </c>
      <c r="W369" s="106" t="e">
        <f>IF(EXACT(O369,Y369),M369,M369*(1-#REF!))</f>
        <v>#REF!</v>
      </c>
      <c r="X369" s="106" t="e">
        <f t="shared" si="152"/>
        <v>#REF!</v>
      </c>
      <c r="Y369" s="107" t="s">
        <v>72</v>
      </c>
      <c r="Z369" s="103">
        <f t="shared" si="148"/>
        <v>0</v>
      </c>
      <c r="AA369" s="103">
        <f t="shared" si="149"/>
        <v>0</v>
      </c>
      <c r="AB369" s="128" t="str">
        <f t="shared" si="153"/>
        <v/>
      </c>
      <c r="AC369" s="128" t="e">
        <f t="shared" si="154"/>
        <v>#REF!</v>
      </c>
    </row>
    <row r="370" spans="1:29" ht="50.1" customHeight="1">
      <c r="A370" s="169"/>
      <c r="B370" s="169"/>
      <c r="C370" s="172"/>
      <c r="D370" s="172"/>
      <c r="E370" s="131"/>
      <c r="F370" s="175"/>
      <c r="G370" s="178"/>
      <c r="H370" s="189"/>
      <c r="I370" s="163"/>
      <c r="J370" s="166"/>
      <c r="K370" s="62"/>
      <c r="L370" s="63"/>
      <c r="M370" s="63"/>
      <c r="N370" s="65"/>
      <c r="O370" s="127"/>
      <c r="P370" s="100"/>
      <c r="Q370" s="63">
        <f t="shared" si="150"/>
        <v>0</v>
      </c>
      <c r="R370" s="65"/>
      <c r="S370" s="67"/>
      <c r="T370" s="40"/>
      <c r="U370" s="106">
        <f>IF(EXACT(O370,Y370),M370,M370*(1-'Расчет ПРЕДЗАКАЗ'!$D$10))</f>
        <v>0</v>
      </c>
      <c r="V370" s="106">
        <f t="shared" si="151"/>
        <v>0</v>
      </c>
      <c r="W370" s="106" t="e">
        <f>IF(EXACT(O370,Y370),M370,M370*(1-#REF!))</f>
        <v>#REF!</v>
      </c>
      <c r="X370" s="106" t="e">
        <f t="shared" si="152"/>
        <v>#REF!</v>
      </c>
      <c r="Y370" s="107" t="s">
        <v>72</v>
      </c>
      <c r="Z370" s="103">
        <f t="shared" si="148"/>
        <v>0</v>
      </c>
      <c r="AA370" s="103">
        <f t="shared" si="149"/>
        <v>0</v>
      </c>
      <c r="AB370" s="128" t="str">
        <f t="shared" si="153"/>
        <v/>
      </c>
      <c r="AC370" s="128" t="e">
        <f t="shared" si="154"/>
        <v>#REF!</v>
      </c>
    </row>
    <row r="371" spans="1:29" ht="50.1" customHeight="1">
      <c r="A371" s="169"/>
      <c r="B371" s="169"/>
      <c r="C371" s="172"/>
      <c r="D371" s="172"/>
      <c r="E371" s="131"/>
      <c r="F371" s="175"/>
      <c r="G371" s="178"/>
      <c r="H371" s="189"/>
      <c r="I371" s="163"/>
      <c r="J371" s="166"/>
      <c r="K371" s="62"/>
      <c r="L371" s="63"/>
      <c r="M371" s="63"/>
      <c r="N371" s="65"/>
      <c r="O371" s="127"/>
      <c r="P371" s="100"/>
      <c r="Q371" s="63">
        <f t="shared" si="150"/>
        <v>0</v>
      </c>
      <c r="R371" s="65"/>
      <c r="S371" s="67"/>
      <c r="T371" s="40"/>
      <c r="U371" s="106">
        <f>IF(EXACT(O371,Y371),M371,M371*(1-'Расчет ПРЕДЗАКАЗ'!$D$10))</f>
        <v>0</v>
      </c>
      <c r="V371" s="106">
        <f t="shared" si="151"/>
        <v>0</v>
      </c>
      <c r="W371" s="106" t="e">
        <f>IF(EXACT(O371,Y371),M371,M371*(1-#REF!))</f>
        <v>#REF!</v>
      </c>
      <c r="X371" s="106" t="e">
        <f t="shared" si="152"/>
        <v>#REF!</v>
      </c>
      <c r="Y371" s="107" t="s">
        <v>72</v>
      </c>
      <c r="Z371" s="103">
        <f t="shared" si="148"/>
        <v>0</v>
      </c>
      <c r="AA371" s="103">
        <f t="shared" si="149"/>
        <v>0</v>
      </c>
      <c r="AB371" s="128" t="str">
        <f t="shared" si="153"/>
        <v/>
      </c>
      <c r="AC371" s="128" t="e">
        <f t="shared" si="154"/>
        <v>#REF!</v>
      </c>
    </row>
    <row r="372" spans="1:29" ht="50.1" customHeight="1">
      <c r="A372" s="169"/>
      <c r="B372" s="169"/>
      <c r="C372" s="172"/>
      <c r="D372" s="172"/>
      <c r="E372" s="131"/>
      <c r="F372" s="175"/>
      <c r="G372" s="178"/>
      <c r="H372" s="189"/>
      <c r="I372" s="163"/>
      <c r="J372" s="166"/>
      <c r="K372" s="62"/>
      <c r="L372" s="63"/>
      <c r="M372" s="63"/>
      <c r="N372" s="65"/>
      <c r="O372" s="127"/>
      <c r="P372" s="100"/>
      <c r="Q372" s="63">
        <f t="shared" si="150"/>
        <v>0</v>
      </c>
      <c r="R372" s="65"/>
      <c r="S372" s="67"/>
      <c r="T372" s="40"/>
      <c r="U372" s="106">
        <f>IF(EXACT(O372,Y372),M372,M372*(1-'Расчет ПРЕДЗАКАЗ'!$D$10))</f>
        <v>0</v>
      </c>
      <c r="V372" s="106">
        <f t="shared" si="151"/>
        <v>0</v>
      </c>
      <c r="W372" s="106" t="e">
        <f>IF(EXACT(O372,Y372),M372,M372*(1-#REF!))</f>
        <v>#REF!</v>
      </c>
      <c r="X372" s="106" t="e">
        <f t="shared" si="152"/>
        <v>#REF!</v>
      </c>
      <c r="Y372" s="107" t="s">
        <v>72</v>
      </c>
      <c r="Z372" s="103">
        <f t="shared" si="148"/>
        <v>0</v>
      </c>
      <c r="AA372" s="103">
        <f t="shared" si="149"/>
        <v>0</v>
      </c>
      <c r="AB372" s="128" t="str">
        <f t="shared" si="153"/>
        <v/>
      </c>
      <c r="AC372" s="128" t="e">
        <f t="shared" si="154"/>
        <v>#REF!</v>
      </c>
    </row>
    <row r="373" spans="1:29" ht="50.1" customHeight="1">
      <c r="A373" s="169"/>
      <c r="B373" s="169"/>
      <c r="C373" s="172"/>
      <c r="D373" s="172"/>
      <c r="E373" s="131"/>
      <c r="F373" s="175"/>
      <c r="G373" s="178"/>
      <c r="H373" s="189"/>
      <c r="I373" s="163"/>
      <c r="J373" s="166"/>
      <c r="K373" s="62"/>
      <c r="L373" s="63"/>
      <c r="M373" s="63"/>
      <c r="N373" s="65"/>
      <c r="O373" s="127"/>
      <c r="P373" s="100"/>
      <c r="Q373" s="63">
        <f t="shared" si="150"/>
        <v>0</v>
      </c>
      <c r="R373" s="65"/>
      <c r="S373" s="67"/>
      <c r="T373" s="40"/>
      <c r="U373" s="106">
        <f>IF(EXACT(O373,Y373),M373,M373*(1-'Расчет ПРЕДЗАКАЗ'!$D$10))</f>
        <v>0</v>
      </c>
      <c r="V373" s="106">
        <f t="shared" si="151"/>
        <v>0</v>
      </c>
      <c r="W373" s="106" t="e">
        <f>IF(EXACT(O373,Y373),M373,M373*(1-#REF!))</f>
        <v>#REF!</v>
      </c>
      <c r="X373" s="106" t="e">
        <f t="shared" si="152"/>
        <v>#REF!</v>
      </c>
      <c r="Y373" s="107" t="s">
        <v>72</v>
      </c>
      <c r="Z373" s="103">
        <f t="shared" si="148"/>
        <v>0</v>
      </c>
      <c r="AA373" s="103">
        <f t="shared" si="149"/>
        <v>0</v>
      </c>
      <c r="AB373" s="128" t="str">
        <f t="shared" si="153"/>
        <v/>
      </c>
      <c r="AC373" s="128" t="e">
        <f t="shared" si="154"/>
        <v>#REF!</v>
      </c>
    </row>
    <row r="374" spans="1:29" ht="50.1" customHeight="1">
      <c r="A374" s="170"/>
      <c r="B374" s="170"/>
      <c r="C374" s="173"/>
      <c r="D374" s="173"/>
      <c r="E374" s="132"/>
      <c r="F374" s="176"/>
      <c r="G374" s="179"/>
      <c r="H374" s="190"/>
      <c r="I374" s="164"/>
      <c r="J374" s="167"/>
      <c r="K374" s="62"/>
      <c r="L374" s="63"/>
      <c r="M374" s="63"/>
      <c r="N374" s="65"/>
      <c r="O374" s="127"/>
      <c r="P374" s="100"/>
      <c r="Q374" s="63">
        <f t="shared" si="150"/>
        <v>0</v>
      </c>
      <c r="R374" s="65"/>
      <c r="S374" s="64"/>
      <c r="T374" s="40"/>
      <c r="U374" s="106">
        <f>IF(EXACT(O374,Y374),M374,M374*(1-'Расчет ПРЕДЗАКАЗ'!$D$10))</f>
        <v>0</v>
      </c>
      <c r="V374" s="106">
        <f t="shared" si="151"/>
        <v>0</v>
      </c>
      <c r="W374" s="106" t="e">
        <f>IF(EXACT(O374,Y374),M374,M374*(1-#REF!))</f>
        <v>#REF!</v>
      </c>
      <c r="X374" s="106" t="e">
        <f t="shared" si="152"/>
        <v>#REF!</v>
      </c>
      <c r="Y374" s="107" t="s">
        <v>72</v>
      </c>
      <c r="Z374" s="103">
        <f t="shared" si="148"/>
        <v>0</v>
      </c>
      <c r="AA374" s="103">
        <f t="shared" si="149"/>
        <v>0</v>
      </c>
      <c r="AB374" s="128" t="str">
        <f t="shared" si="153"/>
        <v/>
      </c>
      <c r="AC374" s="128" t="e">
        <f t="shared" si="154"/>
        <v>#REF!</v>
      </c>
    </row>
    <row r="375" spans="1:29" ht="11.25" customHeight="1" thickBot="1"/>
    <row r="376" spans="1:29" ht="50.1" customHeight="1">
      <c r="A376" s="168">
        <v>38</v>
      </c>
      <c r="B376" s="168" t="s">
        <v>456</v>
      </c>
      <c r="C376" s="171" t="s">
        <v>473</v>
      </c>
      <c r="D376" s="171" t="s">
        <v>77</v>
      </c>
      <c r="E376" s="131"/>
      <c r="F376" s="196" t="s">
        <v>458</v>
      </c>
      <c r="G376" s="177" t="s">
        <v>251</v>
      </c>
      <c r="H376" s="162" t="s">
        <v>474</v>
      </c>
      <c r="I376" s="195" t="s">
        <v>475</v>
      </c>
      <c r="J376" s="165" t="s">
        <v>19</v>
      </c>
      <c r="K376" s="62" t="s">
        <v>461</v>
      </c>
      <c r="L376" s="63">
        <v>8070</v>
      </c>
      <c r="M376" s="63">
        <v>5040</v>
      </c>
      <c r="N376" s="142" t="s">
        <v>476</v>
      </c>
      <c r="O376" s="127"/>
      <c r="P376" s="100"/>
      <c r="Q376" s="63">
        <f>P376*M376</f>
        <v>0</v>
      </c>
      <c r="R376" s="64"/>
      <c r="S376" s="67">
        <v>8</v>
      </c>
      <c r="T376" s="61"/>
      <c r="U376" s="106">
        <f>IF(EXACT(O376,Y376),M376,M376*(1-'Расчет ПРЕДЗАКАЗ'!$D$10))</f>
        <v>4939.2</v>
      </c>
      <c r="V376" s="106">
        <f>P376*U376</f>
        <v>0</v>
      </c>
      <c r="W376" s="106" t="e">
        <f>IF(EXACT(O376,Y376),M376,M376*(1-#REF!))</f>
        <v>#REF!</v>
      </c>
      <c r="X376" s="106" t="e">
        <f>P376*W376</f>
        <v>#REF!</v>
      </c>
      <c r="Y376" s="107" t="s">
        <v>72</v>
      </c>
      <c r="Z376" s="103">
        <f t="shared" ref="Z376:Z390" si="155">IF(EXACT(O376,Y376),Q376,0)</f>
        <v>0</v>
      </c>
      <c r="AA376" s="103">
        <f t="shared" ref="AA376:AA390" si="156">IF(Z376=0,Q376,0)</f>
        <v>0</v>
      </c>
      <c r="AB376" s="128">
        <f>IF(U376=0,"",L376/U376-1)</f>
        <v>0.63386783284742476</v>
      </c>
      <c r="AC376" s="128" t="e">
        <f>IF(W376=0,"",L376/W376-1)</f>
        <v>#REF!</v>
      </c>
    </row>
    <row r="377" spans="1:29" ht="50.1" customHeight="1">
      <c r="A377" s="169"/>
      <c r="B377" s="169"/>
      <c r="C377" s="172"/>
      <c r="D377" s="172"/>
      <c r="E377" s="131"/>
      <c r="F377" s="175"/>
      <c r="G377" s="178"/>
      <c r="H377" s="189"/>
      <c r="I377" s="163"/>
      <c r="J377" s="166"/>
      <c r="K377" s="62" t="s">
        <v>463</v>
      </c>
      <c r="L377" s="63">
        <v>8070</v>
      </c>
      <c r="M377" s="63">
        <v>5040</v>
      </c>
      <c r="N377" s="142" t="s">
        <v>477</v>
      </c>
      <c r="O377" s="127"/>
      <c r="P377" s="100"/>
      <c r="Q377" s="63">
        <f t="shared" ref="Q377:Q390" si="157">P377*M377</f>
        <v>0</v>
      </c>
      <c r="R377" s="64"/>
      <c r="S377" s="67">
        <v>61</v>
      </c>
      <c r="T377" s="46"/>
      <c r="U377" s="106">
        <f>IF(EXACT(O377,Y377),M377,M377*(1-'Расчет ПРЕДЗАКАЗ'!$D$10))</f>
        <v>4939.2</v>
      </c>
      <c r="V377" s="106">
        <f t="shared" ref="V377:V390" si="158">P377*U377</f>
        <v>0</v>
      </c>
      <c r="W377" s="106" t="e">
        <f>IF(EXACT(O377,Y377),M377,M377*(1-#REF!))</f>
        <v>#REF!</v>
      </c>
      <c r="X377" s="106" t="e">
        <f t="shared" ref="X377:X390" si="159">P377*W377</f>
        <v>#REF!</v>
      </c>
      <c r="Y377" s="107" t="s">
        <v>72</v>
      </c>
      <c r="Z377" s="103">
        <f t="shared" si="155"/>
        <v>0</v>
      </c>
      <c r="AA377" s="103">
        <f t="shared" si="156"/>
        <v>0</v>
      </c>
      <c r="AB377" s="128">
        <f t="shared" ref="AB377:AB390" si="160">IF(U377=0,"",L377/U377-1)</f>
        <v>0.63386783284742476</v>
      </c>
      <c r="AC377" s="128" t="e">
        <f t="shared" ref="AC377:AC390" si="161">IF(W377=0,"",L377/W377-1)</f>
        <v>#REF!</v>
      </c>
    </row>
    <row r="378" spans="1:29" ht="50.1" customHeight="1">
      <c r="A378" s="169"/>
      <c r="B378" s="169"/>
      <c r="C378" s="172"/>
      <c r="D378" s="172"/>
      <c r="E378" s="131"/>
      <c r="F378" s="175"/>
      <c r="G378" s="178"/>
      <c r="H378" s="189"/>
      <c r="I378" s="163"/>
      <c r="J378" s="166"/>
      <c r="K378" s="62" t="s">
        <v>465</v>
      </c>
      <c r="L378" s="63">
        <v>8070</v>
      </c>
      <c r="M378" s="63">
        <v>5040</v>
      </c>
      <c r="N378" s="142" t="s">
        <v>478</v>
      </c>
      <c r="O378" s="127"/>
      <c r="P378" s="100"/>
      <c r="Q378" s="63">
        <f t="shared" si="157"/>
        <v>0</v>
      </c>
      <c r="R378" s="64"/>
      <c r="S378" s="67">
        <v>68</v>
      </c>
      <c r="T378" s="46"/>
      <c r="U378" s="106">
        <f>IF(EXACT(O378,Y378),M378,M378*(1-'Расчет ПРЕДЗАКАЗ'!$D$10))</f>
        <v>4939.2</v>
      </c>
      <c r="V378" s="106">
        <f t="shared" si="158"/>
        <v>0</v>
      </c>
      <c r="W378" s="106" t="e">
        <f>IF(EXACT(O378,Y378),M378,M378*(1-#REF!))</f>
        <v>#REF!</v>
      </c>
      <c r="X378" s="106" t="e">
        <f t="shared" si="159"/>
        <v>#REF!</v>
      </c>
      <c r="Y378" s="107" t="s">
        <v>72</v>
      </c>
      <c r="Z378" s="103">
        <f t="shared" si="155"/>
        <v>0</v>
      </c>
      <c r="AA378" s="103">
        <f t="shared" si="156"/>
        <v>0</v>
      </c>
      <c r="AB378" s="128">
        <f t="shared" si="160"/>
        <v>0.63386783284742476</v>
      </c>
      <c r="AC378" s="128" t="e">
        <f t="shared" si="161"/>
        <v>#REF!</v>
      </c>
    </row>
    <row r="379" spans="1:29" ht="50.1" customHeight="1">
      <c r="A379" s="169"/>
      <c r="B379" s="169"/>
      <c r="C379" s="172"/>
      <c r="D379" s="172"/>
      <c r="E379" s="131"/>
      <c r="F379" s="175"/>
      <c r="G379" s="178"/>
      <c r="H379" s="189"/>
      <c r="I379" s="163"/>
      <c r="J379" s="166"/>
      <c r="K379" s="62" t="s">
        <v>467</v>
      </c>
      <c r="L379" s="63">
        <v>8070</v>
      </c>
      <c r="M379" s="63">
        <v>5040</v>
      </c>
      <c r="N379" s="142" t="s">
        <v>479</v>
      </c>
      <c r="O379" s="127"/>
      <c r="P379" s="100"/>
      <c r="Q379" s="63">
        <f t="shared" si="157"/>
        <v>0</v>
      </c>
      <c r="R379" s="64"/>
      <c r="S379" s="67">
        <v>49</v>
      </c>
      <c r="T379" s="46"/>
      <c r="U379" s="106">
        <f>IF(EXACT(O379,Y379),M379,M379*(1-'Расчет ПРЕДЗАКАЗ'!$D$10))</f>
        <v>4939.2</v>
      </c>
      <c r="V379" s="106">
        <f t="shared" si="158"/>
        <v>0</v>
      </c>
      <c r="W379" s="106" t="e">
        <f>IF(EXACT(O379,Y379),M379,M379*(1-#REF!))</f>
        <v>#REF!</v>
      </c>
      <c r="X379" s="106" t="e">
        <f t="shared" si="159"/>
        <v>#REF!</v>
      </c>
      <c r="Y379" s="107" t="s">
        <v>72</v>
      </c>
      <c r="Z379" s="103">
        <f t="shared" si="155"/>
        <v>0</v>
      </c>
      <c r="AA379" s="103">
        <f t="shared" si="156"/>
        <v>0</v>
      </c>
      <c r="AB379" s="128">
        <f t="shared" si="160"/>
        <v>0.63386783284742476</v>
      </c>
      <c r="AC379" s="128" t="e">
        <f t="shared" si="161"/>
        <v>#REF!</v>
      </c>
    </row>
    <row r="380" spans="1:29" ht="50.1" customHeight="1">
      <c r="A380" s="169"/>
      <c r="B380" s="169"/>
      <c r="C380" s="172"/>
      <c r="D380" s="172"/>
      <c r="E380" s="131"/>
      <c r="F380" s="175"/>
      <c r="G380" s="178"/>
      <c r="H380" s="189"/>
      <c r="I380" s="163"/>
      <c r="J380" s="166"/>
      <c r="K380" s="62" t="s">
        <v>469</v>
      </c>
      <c r="L380" s="63">
        <v>8070</v>
      </c>
      <c r="M380" s="63">
        <v>5040</v>
      </c>
      <c r="N380" s="142" t="s">
        <v>480</v>
      </c>
      <c r="O380" s="127"/>
      <c r="P380" s="100"/>
      <c r="Q380" s="63">
        <f t="shared" si="157"/>
        <v>0</v>
      </c>
      <c r="R380" s="64"/>
      <c r="S380" s="67">
        <v>53</v>
      </c>
      <c r="T380" s="46"/>
      <c r="U380" s="106">
        <f>IF(EXACT(O380,Y380),M380,M380*(1-'Расчет ПРЕДЗАКАЗ'!$D$10))</f>
        <v>4939.2</v>
      </c>
      <c r="V380" s="106">
        <f t="shared" si="158"/>
        <v>0</v>
      </c>
      <c r="W380" s="106" t="e">
        <f>IF(EXACT(O380,Y380),M380,M380*(1-#REF!))</f>
        <v>#REF!</v>
      </c>
      <c r="X380" s="106" t="e">
        <f t="shared" si="159"/>
        <v>#REF!</v>
      </c>
      <c r="Y380" s="107" t="s">
        <v>72</v>
      </c>
      <c r="Z380" s="103">
        <f t="shared" si="155"/>
        <v>0</v>
      </c>
      <c r="AA380" s="103">
        <f t="shared" si="156"/>
        <v>0</v>
      </c>
      <c r="AB380" s="128">
        <f t="shared" si="160"/>
        <v>0.63386783284742476</v>
      </c>
      <c r="AC380" s="128" t="e">
        <f t="shared" si="161"/>
        <v>#REF!</v>
      </c>
    </row>
    <row r="381" spans="1:29" ht="50.1" customHeight="1">
      <c r="A381" s="169"/>
      <c r="B381" s="169"/>
      <c r="C381" s="172"/>
      <c r="D381" s="172"/>
      <c r="E381" s="131"/>
      <c r="F381" s="175"/>
      <c r="G381" s="178"/>
      <c r="H381" s="189"/>
      <c r="I381" s="163"/>
      <c r="J381" s="166"/>
      <c r="K381" s="62" t="s">
        <v>471</v>
      </c>
      <c r="L381" s="63">
        <v>8070</v>
      </c>
      <c r="M381" s="63">
        <v>5040</v>
      </c>
      <c r="N381" s="142" t="s">
        <v>481</v>
      </c>
      <c r="O381" s="127"/>
      <c r="P381" s="100"/>
      <c r="Q381" s="63">
        <f t="shared" si="157"/>
        <v>0</v>
      </c>
      <c r="R381" s="64"/>
      <c r="S381" s="67">
        <v>16</v>
      </c>
      <c r="T381" s="46"/>
      <c r="U381" s="106">
        <f>IF(EXACT(O381,Y381),M381,M381*(1-'Расчет ПРЕДЗАКАЗ'!$D$10))</f>
        <v>4939.2</v>
      </c>
      <c r="V381" s="106">
        <f t="shared" si="158"/>
        <v>0</v>
      </c>
      <c r="W381" s="106" t="e">
        <f>IF(EXACT(O381,Y381),M381,M381*(1-#REF!))</f>
        <v>#REF!</v>
      </c>
      <c r="X381" s="106" t="e">
        <f t="shared" si="159"/>
        <v>#REF!</v>
      </c>
      <c r="Y381" s="107" t="s">
        <v>72</v>
      </c>
      <c r="Z381" s="103">
        <f t="shared" si="155"/>
        <v>0</v>
      </c>
      <c r="AA381" s="103">
        <f t="shared" si="156"/>
        <v>0</v>
      </c>
      <c r="AB381" s="128">
        <f t="shared" si="160"/>
        <v>0.63386783284742476</v>
      </c>
      <c r="AC381" s="128" t="e">
        <f t="shared" si="161"/>
        <v>#REF!</v>
      </c>
    </row>
    <row r="382" spans="1:29" ht="50.1" customHeight="1">
      <c r="A382" s="169"/>
      <c r="B382" s="169"/>
      <c r="C382" s="172"/>
      <c r="D382" s="172"/>
      <c r="E382" s="131"/>
      <c r="F382" s="175"/>
      <c r="G382" s="178"/>
      <c r="H382" s="189"/>
      <c r="I382" s="163"/>
      <c r="J382" s="166"/>
      <c r="K382" s="62"/>
      <c r="L382" s="63"/>
      <c r="M382" s="63"/>
      <c r="N382" s="142"/>
      <c r="O382" s="127"/>
      <c r="P382" s="100"/>
      <c r="Q382" s="63">
        <f t="shared" si="157"/>
        <v>0</v>
      </c>
      <c r="R382" s="64"/>
      <c r="S382" s="67"/>
      <c r="T382" s="46"/>
      <c r="U382" s="106">
        <f>IF(EXACT(O382,Y382),M382,M382*(1-'Расчет ПРЕДЗАКАЗ'!$D$10))</f>
        <v>0</v>
      </c>
      <c r="V382" s="106">
        <f t="shared" si="158"/>
        <v>0</v>
      </c>
      <c r="W382" s="106" t="e">
        <f>IF(EXACT(O382,Y382),M382,M382*(1-#REF!))</f>
        <v>#REF!</v>
      </c>
      <c r="X382" s="106" t="e">
        <f t="shared" si="159"/>
        <v>#REF!</v>
      </c>
      <c r="Y382" s="107" t="s">
        <v>72</v>
      </c>
      <c r="Z382" s="103">
        <f t="shared" si="155"/>
        <v>0</v>
      </c>
      <c r="AA382" s="103">
        <f t="shared" si="156"/>
        <v>0</v>
      </c>
      <c r="AB382" s="128" t="str">
        <f t="shared" si="160"/>
        <v/>
      </c>
      <c r="AC382" s="128" t="e">
        <f t="shared" si="161"/>
        <v>#REF!</v>
      </c>
    </row>
    <row r="383" spans="1:29" ht="50.1" customHeight="1">
      <c r="A383" s="169"/>
      <c r="B383" s="169"/>
      <c r="C383" s="172"/>
      <c r="D383" s="172"/>
      <c r="E383" s="131"/>
      <c r="F383" s="175"/>
      <c r="G383" s="178"/>
      <c r="H383" s="189"/>
      <c r="I383" s="163"/>
      <c r="J383" s="166"/>
      <c r="K383" s="62"/>
      <c r="L383" s="63"/>
      <c r="M383" s="63"/>
      <c r="N383" s="142"/>
      <c r="O383" s="127"/>
      <c r="P383" s="100"/>
      <c r="Q383" s="63">
        <f t="shared" si="157"/>
        <v>0</v>
      </c>
      <c r="R383" s="64"/>
      <c r="S383" s="67"/>
      <c r="T383" s="46"/>
      <c r="U383" s="106">
        <f>IF(EXACT(O383,Y383),M383,M383*(1-'Расчет ПРЕДЗАКАЗ'!$D$10))</f>
        <v>0</v>
      </c>
      <c r="V383" s="106">
        <f t="shared" si="158"/>
        <v>0</v>
      </c>
      <c r="W383" s="106" t="e">
        <f>IF(EXACT(O383,Y383),M383,M383*(1-#REF!))</f>
        <v>#REF!</v>
      </c>
      <c r="X383" s="106" t="e">
        <f t="shared" si="159"/>
        <v>#REF!</v>
      </c>
      <c r="Y383" s="107" t="s">
        <v>72</v>
      </c>
      <c r="Z383" s="103">
        <f t="shared" si="155"/>
        <v>0</v>
      </c>
      <c r="AA383" s="103">
        <f t="shared" si="156"/>
        <v>0</v>
      </c>
      <c r="AB383" s="128" t="str">
        <f t="shared" si="160"/>
        <v/>
      </c>
      <c r="AC383" s="128" t="e">
        <f t="shared" si="161"/>
        <v>#REF!</v>
      </c>
    </row>
    <row r="384" spans="1:29" ht="50.1" customHeight="1">
      <c r="A384" s="169"/>
      <c r="B384" s="169"/>
      <c r="C384" s="172"/>
      <c r="D384" s="172"/>
      <c r="E384" s="131"/>
      <c r="F384" s="175"/>
      <c r="G384" s="178"/>
      <c r="H384" s="189"/>
      <c r="I384" s="163"/>
      <c r="J384" s="166"/>
      <c r="K384" s="62"/>
      <c r="L384" s="63"/>
      <c r="M384" s="63"/>
      <c r="N384" s="142"/>
      <c r="O384" s="127"/>
      <c r="P384" s="100"/>
      <c r="Q384" s="63">
        <f t="shared" si="157"/>
        <v>0</v>
      </c>
      <c r="R384" s="64"/>
      <c r="S384" s="67"/>
      <c r="T384" s="46"/>
      <c r="U384" s="106">
        <f>IF(EXACT(O384,Y384),M384,M384*(1-'Расчет ПРЕДЗАКАЗ'!$D$10))</f>
        <v>0</v>
      </c>
      <c r="V384" s="106">
        <f t="shared" si="158"/>
        <v>0</v>
      </c>
      <c r="W384" s="106" t="e">
        <f>IF(EXACT(O384,Y384),M384,M384*(1-#REF!))</f>
        <v>#REF!</v>
      </c>
      <c r="X384" s="106" t="e">
        <f t="shared" si="159"/>
        <v>#REF!</v>
      </c>
      <c r="Y384" s="107" t="s">
        <v>72</v>
      </c>
      <c r="Z384" s="103">
        <f t="shared" si="155"/>
        <v>0</v>
      </c>
      <c r="AA384" s="103">
        <f t="shared" si="156"/>
        <v>0</v>
      </c>
      <c r="AB384" s="128" t="str">
        <f t="shared" si="160"/>
        <v/>
      </c>
      <c r="AC384" s="128" t="e">
        <f t="shared" si="161"/>
        <v>#REF!</v>
      </c>
    </row>
    <row r="385" spans="1:29" ht="50.1" customHeight="1">
      <c r="A385" s="169"/>
      <c r="B385" s="169"/>
      <c r="C385" s="172"/>
      <c r="D385" s="172"/>
      <c r="E385" s="131"/>
      <c r="F385" s="175"/>
      <c r="G385" s="178"/>
      <c r="H385" s="189"/>
      <c r="I385" s="163"/>
      <c r="J385" s="166"/>
      <c r="K385" s="62"/>
      <c r="L385" s="63"/>
      <c r="M385" s="63"/>
      <c r="N385" s="65"/>
      <c r="O385" s="127"/>
      <c r="P385" s="100"/>
      <c r="Q385" s="63">
        <f t="shared" si="157"/>
        <v>0</v>
      </c>
      <c r="R385" s="65"/>
      <c r="S385" s="67"/>
      <c r="T385" s="40"/>
      <c r="U385" s="106">
        <f>IF(EXACT(O385,Y385),M385,M385*(1-'Расчет ПРЕДЗАКАЗ'!$D$10))</f>
        <v>0</v>
      </c>
      <c r="V385" s="106">
        <f t="shared" si="158"/>
        <v>0</v>
      </c>
      <c r="W385" s="106" t="e">
        <f>IF(EXACT(O385,Y385),M385,M385*(1-#REF!))</f>
        <v>#REF!</v>
      </c>
      <c r="X385" s="106" t="e">
        <f t="shared" si="159"/>
        <v>#REF!</v>
      </c>
      <c r="Y385" s="107" t="s">
        <v>72</v>
      </c>
      <c r="Z385" s="103">
        <f t="shared" si="155"/>
        <v>0</v>
      </c>
      <c r="AA385" s="103">
        <f t="shared" si="156"/>
        <v>0</v>
      </c>
      <c r="AB385" s="128" t="str">
        <f t="shared" si="160"/>
        <v/>
      </c>
      <c r="AC385" s="128" t="e">
        <f t="shared" si="161"/>
        <v>#REF!</v>
      </c>
    </row>
    <row r="386" spans="1:29" ht="50.1" customHeight="1">
      <c r="A386" s="169"/>
      <c r="B386" s="169"/>
      <c r="C386" s="172"/>
      <c r="D386" s="172"/>
      <c r="E386" s="131"/>
      <c r="F386" s="175"/>
      <c r="G386" s="178"/>
      <c r="H386" s="189"/>
      <c r="I386" s="163"/>
      <c r="J386" s="166"/>
      <c r="K386" s="62"/>
      <c r="L386" s="63"/>
      <c r="M386" s="63"/>
      <c r="N386" s="65"/>
      <c r="O386" s="127"/>
      <c r="P386" s="100"/>
      <c r="Q386" s="63">
        <f t="shared" si="157"/>
        <v>0</v>
      </c>
      <c r="R386" s="65"/>
      <c r="S386" s="67"/>
      <c r="T386" s="40"/>
      <c r="U386" s="106">
        <f>IF(EXACT(O386,Y386),M386,M386*(1-'Расчет ПРЕДЗАКАЗ'!$D$10))</f>
        <v>0</v>
      </c>
      <c r="V386" s="106">
        <f t="shared" si="158"/>
        <v>0</v>
      </c>
      <c r="W386" s="106" t="e">
        <f>IF(EXACT(O386,Y386),M386,M386*(1-#REF!))</f>
        <v>#REF!</v>
      </c>
      <c r="X386" s="106" t="e">
        <f t="shared" si="159"/>
        <v>#REF!</v>
      </c>
      <c r="Y386" s="107" t="s">
        <v>72</v>
      </c>
      <c r="Z386" s="103">
        <f t="shared" si="155"/>
        <v>0</v>
      </c>
      <c r="AA386" s="103">
        <f t="shared" si="156"/>
        <v>0</v>
      </c>
      <c r="AB386" s="128" t="str">
        <f t="shared" si="160"/>
        <v/>
      </c>
      <c r="AC386" s="128" t="e">
        <f t="shared" si="161"/>
        <v>#REF!</v>
      </c>
    </row>
    <row r="387" spans="1:29" ht="50.1" customHeight="1">
      <c r="A387" s="169"/>
      <c r="B387" s="169"/>
      <c r="C387" s="172"/>
      <c r="D387" s="172"/>
      <c r="E387" s="131"/>
      <c r="F387" s="175"/>
      <c r="G387" s="178"/>
      <c r="H387" s="189"/>
      <c r="I387" s="163"/>
      <c r="J387" s="166"/>
      <c r="K387" s="62"/>
      <c r="L387" s="63"/>
      <c r="M387" s="63"/>
      <c r="N387" s="65"/>
      <c r="O387" s="127"/>
      <c r="P387" s="100"/>
      <c r="Q387" s="63">
        <f t="shared" si="157"/>
        <v>0</v>
      </c>
      <c r="R387" s="65"/>
      <c r="S387" s="67"/>
      <c r="T387" s="40"/>
      <c r="U387" s="106">
        <f>IF(EXACT(O387,Y387),M387,M387*(1-'Расчет ПРЕДЗАКАЗ'!$D$10))</f>
        <v>0</v>
      </c>
      <c r="V387" s="106">
        <f t="shared" si="158"/>
        <v>0</v>
      </c>
      <c r="W387" s="106" t="e">
        <f>IF(EXACT(O387,Y387),M387,M387*(1-#REF!))</f>
        <v>#REF!</v>
      </c>
      <c r="X387" s="106" t="e">
        <f t="shared" si="159"/>
        <v>#REF!</v>
      </c>
      <c r="Y387" s="107" t="s">
        <v>72</v>
      </c>
      <c r="Z387" s="103">
        <f t="shared" si="155"/>
        <v>0</v>
      </c>
      <c r="AA387" s="103">
        <f t="shared" si="156"/>
        <v>0</v>
      </c>
      <c r="AB387" s="128" t="str">
        <f t="shared" si="160"/>
        <v/>
      </c>
      <c r="AC387" s="128" t="e">
        <f t="shared" si="161"/>
        <v>#REF!</v>
      </c>
    </row>
    <row r="388" spans="1:29" ht="50.1" customHeight="1">
      <c r="A388" s="169"/>
      <c r="B388" s="169"/>
      <c r="C388" s="172"/>
      <c r="D388" s="172"/>
      <c r="E388" s="131"/>
      <c r="F388" s="175"/>
      <c r="G388" s="178"/>
      <c r="H388" s="189"/>
      <c r="I388" s="163"/>
      <c r="J388" s="166"/>
      <c r="K388" s="62"/>
      <c r="L388" s="63"/>
      <c r="M388" s="63"/>
      <c r="N388" s="65"/>
      <c r="O388" s="127"/>
      <c r="P388" s="100"/>
      <c r="Q388" s="63">
        <f t="shared" si="157"/>
        <v>0</v>
      </c>
      <c r="R388" s="65"/>
      <c r="S388" s="67"/>
      <c r="T388" s="40"/>
      <c r="U388" s="106">
        <f>IF(EXACT(O388,Y388),M388,M388*(1-'Расчет ПРЕДЗАКАЗ'!$D$10))</f>
        <v>0</v>
      </c>
      <c r="V388" s="106">
        <f t="shared" si="158"/>
        <v>0</v>
      </c>
      <c r="W388" s="106" t="e">
        <f>IF(EXACT(O388,Y388),M388,M388*(1-#REF!))</f>
        <v>#REF!</v>
      </c>
      <c r="X388" s="106" t="e">
        <f t="shared" si="159"/>
        <v>#REF!</v>
      </c>
      <c r="Y388" s="107" t="s">
        <v>72</v>
      </c>
      <c r="Z388" s="103">
        <f t="shared" si="155"/>
        <v>0</v>
      </c>
      <c r="AA388" s="103">
        <f t="shared" si="156"/>
        <v>0</v>
      </c>
      <c r="AB388" s="128" t="str">
        <f t="shared" si="160"/>
        <v/>
      </c>
      <c r="AC388" s="128" t="e">
        <f t="shared" si="161"/>
        <v>#REF!</v>
      </c>
    </row>
    <row r="389" spans="1:29" ht="50.1" customHeight="1">
      <c r="A389" s="169"/>
      <c r="B389" s="169"/>
      <c r="C389" s="172"/>
      <c r="D389" s="172"/>
      <c r="E389" s="131"/>
      <c r="F389" s="175"/>
      <c r="G389" s="178"/>
      <c r="H389" s="189"/>
      <c r="I389" s="163"/>
      <c r="J389" s="166"/>
      <c r="K389" s="62"/>
      <c r="L389" s="63"/>
      <c r="M389" s="63"/>
      <c r="N389" s="65"/>
      <c r="O389" s="127"/>
      <c r="P389" s="100"/>
      <c r="Q389" s="63">
        <f t="shared" si="157"/>
        <v>0</v>
      </c>
      <c r="R389" s="65"/>
      <c r="S389" s="67"/>
      <c r="T389" s="40"/>
      <c r="U389" s="106">
        <f>IF(EXACT(O389,Y389),M389,M389*(1-'Расчет ПРЕДЗАКАЗ'!$D$10))</f>
        <v>0</v>
      </c>
      <c r="V389" s="106">
        <f t="shared" si="158"/>
        <v>0</v>
      </c>
      <c r="W389" s="106" t="e">
        <f>IF(EXACT(O389,Y389),M389,M389*(1-#REF!))</f>
        <v>#REF!</v>
      </c>
      <c r="X389" s="106" t="e">
        <f t="shared" si="159"/>
        <v>#REF!</v>
      </c>
      <c r="Y389" s="107" t="s">
        <v>72</v>
      </c>
      <c r="Z389" s="103">
        <f t="shared" si="155"/>
        <v>0</v>
      </c>
      <c r="AA389" s="103">
        <f t="shared" si="156"/>
        <v>0</v>
      </c>
      <c r="AB389" s="128" t="str">
        <f t="shared" si="160"/>
        <v/>
      </c>
      <c r="AC389" s="128" t="e">
        <f t="shared" si="161"/>
        <v>#REF!</v>
      </c>
    </row>
    <row r="390" spans="1:29" ht="50.1" customHeight="1">
      <c r="A390" s="170"/>
      <c r="B390" s="170"/>
      <c r="C390" s="173"/>
      <c r="D390" s="173"/>
      <c r="E390" s="132"/>
      <c r="F390" s="176"/>
      <c r="G390" s="179"/>
      <c r="H390" s="190"/>
      <c r="I390" s="164"/>
      <c r="J390" s="167"/>
      <c r="K390" s="62"/>
      <c r="L390" s="63"/>
      <c r="M390" s="63"/>
      <c r="N390" s="65"/>
      <c r="O390" s="127"/>
      <c r="P390" s="100"/>
      <c r="Q390" s="63">
        <f t="shared" si="157"/>
        <v>0</v>
      </c>
      <c r="R390" s="65"/>
      <c r="S390" s="64"/>
      <c r="T390" s="40"/>
      <c r="U390" s="106">
        <f>IF(EXACT(O390,Y390),M390,M390*(1-'Расчет ПРЕДЗАКАЗ'!$D$10))</f>
        <v>0</v>
      </c>
      <c r="V390" s="106">
        <f t="shared" si="158"/>
        <v>0</v>
      </c>
      <c r="W390" s="106" t="e">
        <f>IF(EXACT(O390,Y390),M390,M390*(1-#REF!))</f>
        <v>#REF!</v>
      </c>
      <c r="X390" s="106" t="e">
        <f t="shared" si="159"/>
        <v>#REF!</v>
      </c>
      <c r="Y390" s="107" t="s">
        <v>72</v>
      </c>
      <c r="Z390" s="103">
        <f t="shared" si="155"/>
        <v>0</v>
      </c>
      <c r="AA390" s="103">
        <f t="shared" si="156"/>
        <v>0</v>
      </c>
      <c r="AB390" s="128" t="str">
        <f t="shared" si="160"/>
        <v/>
      </c>
      <c r="AC390" s="128" t="e">
        <f t="shared" si="161"/>
        <v>#REF!</v>
      </c>
    </row>
    <row r="391" spans="1:29" ht="11.25" customHeight="1" thickBot="1"/>
    <row r="392" spans="1:29" ht="50.1" customHeight="1">
      <c r="A392" s="168">
        <v>39</v>
      </c>
      <c r="B392" s="168" t="s">
        <v>456</v>
      </c>
      <c r="C392" s="171" t="s">
        <v>482</v>
      </c>
      <c r="D392" s="171" t="s">
        <v>77</v>
      </c>
      <c r="E392" s="131"/>
      <c r="F392" s="196" t="s">
        <v>458</v>
      </c>
      <c r="G392" s="177" t="s">
        <v>251</v>
      </c>
      <c r="H392" s="162" t="s">
        <v>483</v>
      </c>
      <c r="I392" s="195" t="s">
        <v>484</v>
      </c>
      <c r="J392" s="165" t="s">
        <v>19</v>
      </c>
      <c r="K392" s="62" t="s">
        <v>461</v>
      </c>
      <c r="L392" s="63">
        <v>8850</v>
      </c>
      <c r="M392" s="63">
        <v>5530</v>
      </c>
      <c r="N392" s="142" t="s">
        <v>485</v>
      </c>
      <c r="O392" s="127"/>
      <c r="P392" s="100"/>
      <c r="Q392" s="63">
        <f>P392*M392</f>
        <v>0</v>
      </c>
      <c r="R392" s="64"/>
      <c r="S392" s="67">
        <v>113</v>
      </c>
      <c r="T392" s="61"/>
      <c r="U392" s="106">
        <f>IF(EXACT(O392,Y392),M392,M392*(1-'Расчет ПРЕДЗАКАЗ'!$D$10))</f>
        <v>5419.4</v>
      </c>
      <c r="V392" s="106">
        <f>P392*U392</f>
        <v>0</v>
      </c>
      <c r="W392" s="106" t="e">
        <f>IF(EXACT(O392,Y392),M392,M392*(1-#REF!))</f>
        <v>#REF!</v>
      </c>
      <c r="X392" s="106" t="e">
        <f>P392*W392</f>
        <v>#REF!</v>
      </c>
      <c r="Y392" s="107" t="s">
        <v>72</v>
      </c>
      <c r="Z392" s="103">
        <f t="shared" ref="Z392:Z406" si="162">IF(EXACT(O392,Y392),Q392,0)</f>
        <v>0</v>
      </c>
      <c r="AA392" s="103">
        <f t="shared" ref="AA392:AA406" si="163">IF(Z392=0,Q392,0)</f>
        <v>0</v>
      </c>
      <c r="AB392" s="128">
        <f>IF(U392=0,"",L392/U392-1)</f>
        <v>0.63302210576816642</v>
      </c>
      <c r="AC392" s="128" t="e">
        <f>IF(W392=0,"",L392/W392-1)</f>
        <v>#REF!</v>
      </c>
    </row>
    <row r="393" spans="1:29" ht="50.1" customHeight="1">
      <c r="A393" s="169"/>
      <c r="B393" s="169"/>
      <c r="C393" s="172"/>
      <c r="D393" s="172"/>
      <c r="E393" s="131"/>
      <c r="F393" s="175"/>
      <c r="G393" s="178"/>
      <c r="H393" s="189"/>
      <c r="I393" s="163"/>
      <c r="J393" s="166"/>
      <c r="K393" s="62" t="s">
        <v>463</v>
      </c>
      <c r="L393" s="63">
        <v>8850</v>
      </c>
      <c r="M393" s="63">
        <v>5530</v>
      </c>
      <c r="N393" s="142" t="s">
        <v>486</v>
      </c>
      <c r="O393" s="127"/>
      <c r="P393" s="100"/>
      <c r="Q393" s="63">
        <f t="shared" ref="Q393:Q406" si="164">P393*M393</f>
        <v>0</v>
      </c>
      <c r="R393" s="64"/>
      <c r="S393" s="67">
        <v>203</v>
      </c>
      <c r="T393" s="46"/>
      <c r="U393" s="106">
        <f>IF(EXACT(O393,Y393),M393,M393*(1-'Расчет ПРЕДЗАКАЗ'!$D$10))</f>
        <v>5419.4</v>
      </c>
      <c r="V393" s="106">
        <f t="shared" ref="V393:V406" si="165">P393*U393</f>
        <v>0</v>
      </c>
      <c r="W393" s="106" t="e">
        <f>IF(EXACT(O393,Y393),M393,M393*(1-#REF!))</f>
        <v>#REF!</v>
      </c>
      <c r="X393" s="106" t="e">
        <f t="shared" ref="X393:X406" si="166">P393*W393</f>
        <v>#REF!</v>
      </c>
      <c r="Y393" s="107" t="s">
        <v>72</v>
      </c>
      <c r="Z393" s="103">
        <f t="shared" si="162"/>
        <v>0</v>
      </c>
      <c r="AA393" s="103">
        <f t="shared" si="163"/>
        <v>0</v>
      </c>
      <c r="AB393" s="128">
        <f t="shared" ref="AB393:AB406" si="167">IF(U393=0,"",L393/U393-1)</f>
        <v>0.63302210576816642</v>
      </c>
      <c r="AC393" s="128" t="e">
        <f t="shared" ref="AC393:AC406" si="168">IF(W393=0,"",L393/W393-1)</f>
        <v>#REF!</v>
      </c>
    </row>
    <row r="394" spans="1:29" ht="50.1" customHeight="1">
      <c r="A394" s="169"/>
      <c r="B394" s="169"/>
      <c r="C394" s="172"/>
      <c r="D394" s="172"/>
      <c r="E394" s="131"/>
      <c r="F394" s="175"/>
      <c r="G394" s="178"/>
      <c r="H394" s="189"/>
      <c r="I394" s="163"/>
      <c r="J394" s="166"/>
      <c r="K394" s="62" t="s">
        <v>465</v>
      </c>
      <c r="L394" s="63">
        <v>8850</v>
      </c>
      <c r="M394" s="63">
        <v>5530</v>
      </c>
      <c r="N394" s="142" t="s">
        <v>487</v>
      </c>
      <c r="O394" s="127"/>
      <c r="P394" s="100"/>
      <c r="Q394" s="63">
        <f t="shared" si="164"/>
        <v>0</v>
      </c>
      <c r="R394" s="64"/>
      <c r="S394" s="67">
        <v>195</v>
      </c>
      <c r="T394" s="46"/>
      <c r="U394" s="106">
        <f>IF(EXACT(O394,Y394),M394,M394*(1-'Расчет ПРЕДЗАКАЗ'!$D$10))</f>
        <v>5419.4</v>
      </c>
      <c r="V394" s="106">
        <f t="shared" si="165"/>
        <v>0</v>
      </c>
      <c r="W394" s="106" t="e">
        <f>IF(EXACT(O394,Y394),M394,M394*(1-#REF!))</f>
        <v>#REF!</v>
      </c>
      <c r="X394" s="106" t="e">
        <f t="shared" si="166"/>
        <v>#REF!</v>
      </c>
      <c r="Y394" s="107" t="s">
        <v>72</v>
      </c>
      <c r="Z394" s="103">
        <f t="shared" si="162"/>
        <v>0</v>
      </c>
      <c r="AA394" s="103">
        <f t="shared" si="163"/>
        <v>0</v>
      </c>
      <c r="AB394" s="128">
        <f t="shared" si="167"/>
        <v>0.63302210576816642</v>
      </c>
      <c r="AC394" s="128" t="e">
        <f t="shared" si="168"/>
        <v>#REF!</v>
      </c>
    </row>
    <row r="395" spans="1:29" ht="50.1" customHeight="1">
      <c r="A395" s="169"/>
      <c r="B395" s="169"/>
      <c r="C395" s="172"/>
      <c r="D395" s="172"/>
      <c r="E395" s="131"/>
      <c r="F395" s="175"/>
      <c r="G395" s="178"/>
      <c r="H395" s="189"/>
      <c r="I395" s="163"/>
      <c r="J395" s="166"/>
      <c r="K395" s="62" t="s">
        <v>467</v>
      </c>
      <c r="L395" s="63">
        <v>8850</v>
      </c>
      <c r="M395" s="63">
        <v>5530</v>
      </c>
      <c r="N395" s="142" t="s">
        <v>488</v>
      </c>
      <c r="O395" s="127"/>
      <c r="P395" s="100"/>
      <c r="Q395" s="63">
        <f t="shared" si="164"/>
        <v>0</v>
      </c>
      <c r="R395" s="64"/>
      <c r="S395" s="67">
        <v>115</v>
      </c>
      <c r="T395" s="46"/>
      <c r="U395" s="106">
        <f>IF(EXACT(O395,Y395),M395,M395*(1-'Расчет ПРЕДЗАКАЗ'!$D$10))</f>
        <v>5419.4</v>
      </c>
      <c r="V395" s="106">
        <f t="shared" si="165"/>
        <v>0</v>
      </c>
      <c r="W395" s="106" t="e">
        <f>IF(EXACT(O395,Y395),M395,M395*(1-#REF!))</f>
        <v>#REF!</v>
      </c>
      <c r="X395" s="106" t="e">
        <f t="shared" si="166"/>
        <v>#REF!</v>
      </c>
      <c r="Y395" s="107" t="s">
        <v>72</v>
      </c>
      <c r="Z395" s="103">
        <f t="shared" si="162"/>
        <v>0</v>
      </c>
      <c r="AA395" s="103">
        <f t="shared" si="163"/>
        <v>0</v>
      </c>
      <c r="AB395" s="128">
        <f t="shared" si="167"/>
        <v>0.63302210576816642</v>
      </c>
      <c r="AC395" s="128" t="e">
        <f t="shared" si="168"/>
        <v>#REF!</v>
      </c>
    </row>
    <row r="396" spans="1:29" ht="50.1" customHeight="1">
      <c r="A396" s="169"/>
      <c r="B396" s="169"/>
      <c r="C396" s="172"/>
      <c r="D396" s="172"/>
      <c r="E396" s="131"/>
      <c r="F396" s="175"/>
      <c r="G396" s="178"/>
      <c r="H396" s="189"/>
      <c r="I396" s="163"/>
      <c r="J396" s="166"/>
      <c r="K396" s="62" t="s">
        <v>469</v>
      </c>
      <c r="L396" s="63">
        <v>8850</v>
      </c>
      <c r="M396" s="63">
        <v>5530</v>
      </c>
      <c r="N396" s="142" t="s">
        <v>489</v>
      </c>
      <c r="O396" s="127"/>
      <c r="P396" s="100"/>
      <c r="Q396" s="63">
        <f t="shared" si="164"/>
        <v>0</v>
      </c>
      <c r="R396" s="64"/>
      <c r="S396" s="67">
        <v>147</v>
      </c>
      <c r="T396" s="46"/>
      <c r="U396" s="106">
        <f>IF(EXACT(O396,Y396),M396,M396*(1-'Расчет ПРЕДЗАКАЗ'!$D$10))</f>
        <v>5419.4</v>
      </c>
      <c r="V396" s="106">
        <f t="shared" si="165"/>
        <v>0</v>
      </c>
      <c r="W396" s="106" t="e">
        <f>IF(EXACT(O396,Y396),M396,M396*(1-#REF!))</f>
        <v>#REF!</v>
      </c>
      <c r="X396" s="106" t="e">
        <f t="shared" si="166"/>
        <v>#REF!</v>
      </c>
      <c r="Y396" s="107" t="s">
        <v>72</v>
      </c>
      <c r="Z396" s="103">
        <f t="shared" si="162"/>
        <v>0</v>
      </c>
      <c r="AA396" s="103">
        <f t="shared" si="163"/>
        <v>0</v>
      </c>
      <c r="AB396" s="128">
        <f t="shared" si="167"/>
        <v>0.63302210576816642</v>
      </c>
      <c r="AC396" s="128" t="e">
        <f t="shared" si="168"/>
        <v>#REF!</v>
      </c>
    </row>
    <row r="397" spans="1:29" ht="50.1" customHeight="1">
      <c r="A397" s="169"/>
      <c r="B397" s="169"/>
      <c r="C397" s="172"/>
      <c r="D397" s="172"/>
      <c r="E397" s="131"/>
      <c r="F397" s="175"/>
      <c r="G397" s="178"/>
      <c r="H397" s="189"/>
      <c r="I397" s="163"/>
      <c r="J397" s="166"/>
      <c r="K397" s="62" t="s">
        <v>471</v>
      </c>
      <c r="L397" s="63">
        <v>8850</v>
      </c>
      <c r="M397" s="63">
        <v>5530</v>
      </c>
      <c r="N397" s="142" t="s">
        <v>490</v>
      </c>
      <c r="O397" s="127"/>
      <c r="P397" s="100"/>
      <c r="Q397" s="63">
        <f t="shared" si="164"/>
        <v>0</v>
      </c>
      <c r="R397" s="64"/>
      <c r="S397" s="67">
        <v>54</v>
      </c>
      <c r="T397" s="46"/>
      <c r="U397" s="106">
        <f>IF(EXACT(O397,Y397),M397,M397*(1-'Расчет ПРЕДЗАКАЗ'!$D$10))</f>
        <v>5419.4</v>
      </c>
      <c r="V397" s="106">
        <f t="shared" si="165"/>
        <v>0</v>
      </c>
      <c r="W397" s="106" t="e">
        <f>IF(EXACT(O397,Y397),M397,M397*(1-#REF!))</f>
        <v>#REF!</v>
      </c>
      <c r="X397" s="106" t="e">
        <f t="shared" si="166"/>
        <v>#REF!</v>
      </c>
      <c r="Y397" s="107" t="s">
        <v>72</v>
      </c>
      <c r="Z397" s="103">
        <f t="shared" si="162"/>
        <v>0</v>
      </c>
      <c r="AA397" s="103">
        <f t="shared" si="163"/>
        <v>0</v>
      </c>
      <c r="AB397" s="128">
        <f t="shared" si="167"/>
        <v>0.63302210576816642</v>
      </c>
      <c r="AC397" s="128" t="e">
        <f t="shared" si="168"/>
        <v>#REF!</v>
      </c>
    </row>
    <row r="398" spans="1:29" ht="50.1" customHeight="1">
      <c r="A398" s="169"/>
      <c r="B398" s="169"/>
      <c r="C398" s="172"/>
      <c r="D398" s="172"/>
      <c r="E398" s="131"/>
      <c r="F398" s="175"/>
      <c r="G398" s="178"/>
      <c r="H398" s="189"/>
      <c r="I398" s="163"/>
      <c r="J398" s="166"/>
      <c r="K398" s="62"/>
      <c r="L398" s="63"/>
      <c r="M398" s="63"/>
      <c r="N398" s="142"/>
      <c r="O398" s="127"/>
      <c r="P398" s="100"/>
      <c r="Q398" s="63">
        <f t="shared" si="164"/>
        <v>0</v>
      </c>
      <c r="R398" s="64"/>
      <c r="S398" s="67"/>
      <c r="T398" s="46"/>
      <c r="U398" s="106">
        <f>IF(EXACT(O398,Y398),M398,M398*(1-'Расчет ПРЕДЗАКАЗ'!$D$10))</f>
        <v>0</v>
      </c>
      <c r="V398" s="106">
        <f t="shared" si="165"/>
        <v>0</v>
      </c>
      <c r="W398" s="106" t="e">
        <f>IF(EXACT(O398,Y398),M398,M398*(1-#REF!))</f>
        <v>#REF!</v>
      </c>
      <c r="X398" s="106" t="e">
        <f t="shared" si="166"/>
        <v>#REF!</v>
      </c>
      <c r="Y398" s="107" t="s">
        <v>72</v>
      </c>
      <c r="Z398" s="103">
        <f t="shared" si="162"/>
        <v>0</v>
      </c>
      <c r="AA398" s="103">
        <f t="shared" si="163"/>
        <v>0</v>
      </c>
      <c r="AB398" s="128" t="str">
        <f t="shared" si="167"/>
        <v/>
      </c>
      <c r="AC398" s="128" t="e">
        <f t="shared" si="168"/>
        <v>#REF!</v>
      </c>
    </row>
    <row r="399" spans="1:29" ht="50.1" customHeight="1">
      <c r="A399" s="169"/>
      <c r="B399" s="169"/>
      <c r="C399" s="172"/>
      <c r="D399" s="172"/>
      <c r="E399" s="131"/>
      <c r="F399" s="175"/>
      <c r="G399" s="178"/>
      <c r="H399" s="189"/>
      <c r="I399" s="163"/>
      <c r="J399" s="166"/>
      <c r="K399" s="62"/>
      <c r="L399" s="63"/>
      <c r="M399" s="63"/>
      <c r="N399" s="142"/>
      <c r="O399" s="127"/>
      <c r="P399" s="100"/>
      <c r="Q399" s="63">
        <f t="shared" si="164"/>
        <v>0</v>
      </c>
      <c r="R399" s="64"/>
      <c r="S399" s="67"/>
      <c r="T399" s="46"/>
      <c r="U399" s="106">
        <f>IF(EXACT(O399,Y399),M399,M399*(1-'Расчет ПРЕДЗАКАЗ'!$D$10))</f>
        <v>0</v>
      </c>
      <c r="V399" s="106">
        <f t="shared" si="165"/>
        <v>0</v>
      </c>
      <c r="W399" s="106" t="e">
        <f>IF(EXACT(O399,Y399),M399,M399*(1-#REF!))</f>
        <v>#REF!</v>
      </c>
      <c r="X399" s="106" t="e">
        <f t="shared" si="166"/>
        <v>#REF!</v>
      </c>
      <c r="Y399" s="107" t="s">
        <v>72</v>
      </c>
      <c r="Z399" s="103">
        <f t="shared" si="162"/>
        <v>0</v>
      </c>
      <c r="AA399" s="103">
        <f t="shared" si="163"/>
        <v>0</v>
      </c>
      <c r="AB399" s="128" t="str">
        <f t="shared" si="167"/>
        <v/>
      </c>
      <c r="AC399" s="128" t="e">
        <f t="shared" si="168"/>
        <v>#REF!</v>
      </c>
    </row>
    <row r="400" spans="1:29" ht="50.1" customHeight="1">
      <c r="A400" s="169"/>
      <c r="B400" s="169"/>
      <c r="C400" s="172"/>
      <c r="D400" s="172"/>
      <c r="E400" s="131"/>
      <c r="F400" s="175"/>
      <c r="G400" s="178"/>
      <c r="H400" s="189"/>
      <c r="I400" s="163"/>
      <c r="J400" s="166"/>
      <c r="K400" s="62"/>
      <c r="L400" s="63"/>
      <c r="M400" s="63"/>
      <c r="N400" s="142"/>
      <c r="O400" s="127"/>
      <c r="P400" s="100"/>
      <c r="Q400" s="63">
        <f t="shared" si="164"/>
        <v>0</v>
      </c>
      <c r="R400" s="64"/>
      <c r="S400" s="67"/>
      <c r="T400" s="46"/>
      <c r="U400" s="106">
        <f>IF(EXACT(O400,Y400),M400,M400*(1-'Расчет ПРЕДЗАКАЗ'!$D$10))</f>
        <v>0</v>
      </c>
      <c r="V400" s="106">
        <f t="shared" si="165"/>
        <v>0</v>
      </c>
      <c r="W400" s="106" t="e">
        <f>IF(EXACT(O400,Y400),M400,M400*(1-#REF!))</f>
        <v>#REF!</v>
      </c>
      <c r="X400" s="106" t="e">
        <f t="shared" si="166"/>
        <v>#REF!</v>
      </c>
      <c r="Y400" s="107" t="s">
        <v>72</v>
      </c>
      <c r="Z400" s="103">
        <f t="shared" si="162"/>
        <v>0</v>
      </c>
      <c r="AA400" s="103">
        <f t="shared" si="163"/>
        <v>0</v>
      </c>
      <c r="AB400" s="128" t="str">
        <f t="shared" si="167"/>
        <v/>
      </c>
      <c r="AC400" s="128" t="e">
        <f t="shared" si="168"/>
        <v>#REF!</v>
      </c>
    </row>
    <row r="401" spans="1:29" ht="50.1" customHeight="1">
      <c r="A401" s="169"/>
      <c r="B401" s="169"/>
      <c r="C401" s="172"/>
      <c r="D401" s="172"/>
      <c r="E401" s="131"/>
      <c r="F401" s="175"/>
      <c r="G401" s="178"/>
      <c r="H401" s="189"/>
      <c r="I401" s="163"/>
      <c r="J401" s="166"/>
      <c r="K401" s="62"/>
      <c r="L401" s="63"/>
      <c r="M401" s="63"/>
      <c r="N401" s="65"/>
      <c r="O401" s="127"/>
      <c r="P401" s="100"/>
      <c r="Q401" s="63">
        <f t="shared" si="164"/>
        <v>0</v>
      </c>
      <c r="R401" s="65"/>
      <c r="S401" s="67"/>
      <c r="T401" s="40"/>
      <c r="U401" s="106">
        <f>IF(EXACT(O401,Y401),M401,M401*(1-'Расчет ПРЕДЗАКАЗ'!$D$10))</f>
        <v>0</v>
      </c>
      <c r="V401" s="106">
        <f t="shared" si="165"/>
        <v>0</v>
      </c>
      <c r="W401" s="106" t="e">
        <f>IF(EXACT(O401,Y401),M401,M401*(1-#REF!))</f>
        <v>#REF!</v>
      </c>
      <c r="X401" s="106" t="e">
        <f t="shared" si="166"/>
        <v>#REF!</v>
      </c>
      <c r="Y401" s="107" t="s">
        <v>72</v>
      </c>
      <c r="Z401" s="103">
        <f t="shared" si="162"/>
        <v>0</v>
      </c>
      <c r="AA401" s="103">
        <f t="shared" si="163"/>
        <v>0</v>
      </c>
      <c r="AB401" s="128" t="str">
        <f t="shared" si="167"/>
        <v/>
      </c>
      <c r="AC401" s="128" t="e">
        <f t="shared" si="168"/>
        <v>#REF!</v>
      </c>
    </row>
    <row r="402" spans="1:29" ht="50.1" customHeight="1">
      <c r="A402" s="169"/>
      <c r="B402" s="169"/>
      <c r="C402" s="172"/>
      <c r="D402" s="172"/>
      <c r="E402" s="131"/>
      <c r="F402" s="175"/>
      <c r="G402" s="178"/>
      <c r="H402" s="189"/>
      <c r="I402" s="163"/>
      <c r="J402" s="166"/>
      <c r="K402" s="62"/>
      <c r="L402" s="63"/>
      <c r="M402" s="63"/>
      <c r="N402" s="65"/>
      <c r="O402" s="127"/>
      <c r="P402" s="100"/>
      <c r="Q402" s="63">
        <f t="shared" si="164"/>
        <v>0</v>
      </c>
      <c r="R402" s="65"/>
      <c r="S402" s="67"/>
      <c r="T402" s="40"/>
      <c r="U402" s="106">
        <f>IF(EXACT(O402,Y402),M402,M402*(1-'Расчет ПРЕДЗАКАЗ'!$D$10))</f>
        <v>0</v>
      </c>
      <c r="V402" s="106">
        <f t="shared" si="165"/>
        <v>0</v>
      </c>
      <c r="W402" s="106" t="e">
        <f>IF(EXACT(O402,Y402),M402,M402*(1-#REF!))</f>
        <v>#REF!</v>
      </c>
      <c r="X402" s="106" t="e">
        <f t="shared" si="166"/>
        <v>#REF!</v>
      </c>
      <c r="Y402" s="107" t="s">
        <v>72</v>
      </c>
      <c r="Z402" s="103">
        <f t="shared" si="162"/>
        <v>0</v>
      </c>
      <c r="AA402" s="103">
        <f t="shared" si="163"/>
        <v>0</v>
      </c>
      <c r="AB402" s="128" t="str">
        <f t="shared" si="167"/>
        <v/>
      </c>
      <c r="AC402" s="128" t="e">
        <f t="shared" si="168"/>
        <v>#REF!</v>
      </c>
    </row>
    <row r="403" spans="1:29" ht="50.1" customHeight="1">
      <c r="A403" s="169"/>
      <c r="B403" s="169"/>
      <c r="C403" s="172"/>
      <c r="D403" s="172"/>
      <c r="E403" s="131"/>
      <c r="F403" s="175"/>
      <c r="G403" s="178"/>
      <c r="H403" s="189"/>
      <c r="I403" s="163"/>
      <c r="J403" s="166"/>
      <c r="K403" s="62"/>
      <c r="L403" s="63"/>
      <c r="M403" s="63"/>
      <c r="N403" s="65"/>
      <c r="O403" s="127"/>
      <c r="P403" s="100"/>
      <c r="Q403" s="63">
        <f t="shared" si="164"/>
        <v>0</v>
      </c>
      <c r="R403" s="65"/>
      <c r="S403" s="67"/>
      <c r="T403" s="40"/>
      <c r="U403" s="106">
        <f>IF(EXACT(O403,Y403),M403,M403*(1-'Расчет ПРЕДЗАКАЗ'!$D$10))</f>
        <v>0</v>
      </c>
      <c r="V403" s="106">
        <f t="shared" si="165"/>
        <v>0</v>
      </c>
      <c r="W403" s="106" t="e">
        <f>IF(EXACT(O403,Y403),M403,M403*(1-#REF!))</f>
        <v>#REF!</v>
      </c>
      <c r="X403" s="106" t="e">
        <f t="shared" si="166"/>
        <v>#REF!</v>
      </c>
      <c r="Y403" s="107" t="s">
        <v>72</v>
      </c>
      <c r="Z403" s="103">
        <f t="shared" si="162"/>
        <v>0</v>
      </c>
      <c r="AA403" s="103">
        <f t="shared" si="163"/>
        <v>0</v>
      </c>
      <c r="AB403" s="128" t="str">
        <f t="shared" si="167"/>
        <v/>
      </c>
      <c r="AC403" s="128" t="e">
        <f t="shared" si="168"/>
        <v>#REF!</v>
      </c>
    </row>
    <row r="404" spans="1:29" ht="50.1" customHeight="1">
      <c r="A404" s="169"/>
      <c r="B404" s="169"/>
      <c r="C404" s="172"/>
      <c r="D404" s="172"/>
      <c r="E404" s="131"/>
      <c r="F404" s="175"/>
      <c r="G404" s="178"/>
      <c r="H404" s="189"/>
      <c r="I404" s="163"/>
      <c r="J404" s="166"/>
      <c r="K404" s="62"/>
      <c r="L404" s="63"/>
      <c r="M404" s="63"/>
      <c r="N404" s="65"/>
      <c r="O404" s="127"/>
      <c r="P404" s="100"/>
      <c r="Q404" s="63">
        <f t="shared" si="164"/>
        <v>0</v>
      </c>
      <c r="R404" s="65"/>
      <c r="S404" s="67"/>
      <c r="T404" s="40"/>
      <c r="U404" s="106">
        <f>IF(EXACT(O404,Y404),M404,M404*(1-'Расчет ПРЕДЗАКАЗ'!$D$10))</f>
        <v>0</v>
      </c>
      <c r="V404" s="106">
        <f t="shared" si="165"/>
        <v>0</v>
      </c>
      <c r="W404" s="106" t="e">
        <f>IF(EXACT(O404,Y404),M404,M404*(1-#REF!))</f>
        <v>#REF!</v>
      </c>
      <c r="X404" s="106" t="e">
        <f t="shared" si="166"/>
        <v>#REF!</v>
      </c>
      <c r="Y404" s="107" t="s">
        <v>72</v>
      </c>
      <c r="Z404" s="103">
        <f t="shared" si="162"/>
        <v>0</v>
      </c>
      <c r="AA404" s="103">
        <f t="shared" si="163"/>
        <v>0</v>
      </c>
      <c r="AB404" s="128" t="str">
        <f t="shared" si="167"/>
        <v/>
      </c>
      <c r="AC404" s="128" t="e">
        <f t="shared" si="168"/>
        <v>#REF!</v>
      </c>
    </row>
    <row r="405" spans="1:29" ht="50.1" customHeight="1">
      <c r="A405" s="169"/>
      <c r="B405" s="169"/>
      <c r="C405" s="172"/>
      <c r="D405" s="172"/>
      <c r="E405" s="131"/>
      <c r="F405" s="175"/>
      <c r="G405" s="178"/>
      <c r="H405" s="189"/>
      <c r="I405" s="163"/>
      <c r="J405" s="166"/>
      <c r="K405" s="62"/>
      <c r="L405" s="63"/>
      <c r="M405" s="63"/>
      <c r="N405" s="65"/>
      <c r="O405" s="127"/>
      <c r="P405" s="100"/>
      <c r="Q405" s="63">
        <f t="shared" si="164"/>
        <v>0</v>
      </c>
      <c r="R405" s="65"/>
      <c r="S405" s="67"/>
      <c r="T405" s="40"/>
      <c r="U405" s="106">
        <f>IF(EXACT(O405,Y405),M405,M405*(1-'Расчет ПРЕДЗАКАЗ'!$D$10))</f>
        <v>0</v>
      </c>
      <c r="V405" s="106">
        <f t="shared" si="165"/>
        <v>0</v>
      </c>
      <c r="W405" s="106" t="e">
        <f>IF(EXACT(O405,Y405),M405,M405*(1-#REF!))</f>
        <v>#REF!</v>
      </c>
      <c r="X405" s="106" t="e">
        <f t="shared" si="166"/>
        <v>#REF!</v>
      </c>
      <c r="Y405" s="107" t="s">
        <v>72</v>
      </c>
      <c r="Z405" s="103">
        <f t="shared" si="162"/>
        <v>0</v>
      </c>
      <c r="AA405" s="103">
        <f t="shared" si="163"/>
        <v>0</v>
      </c>
      <c r="AB405" s="128" t="str">
        <f t="shared" si="167"/>
        <v/>
      </c>
      <c r="AC405" s="128" t="e">
        <f t="shared" si="168"/>
        <v>#REF!</v>
      </c>
    </row>
    <row r="406" spans="1:29" ht="50.1" customHeight="1">
      <c r="A406" s="170"/>
      <c r="B406" s="170"/>
      <c r="C406" s="173"/>
      <c r="D406" s="173"/>
      <c r="E406" s="132"/>
      <c r="F406" s="176"/>
      <c r="G406" s="179"/>
      <c r="H406" s="190"/>
      <c r="I406" s="164"/>
      <c r="J406" s="167"/>
      <c r="K406" s="62"/>
      <c r="L406" s="63"/>
      <c r="M406" s="63"/>
      <c r="N406" s="65"/>
      <c r="O406" s="127"/>
      <c r="P406" s="100"/>
      <c r="Q406" s="63">
        <f t="shared" si="164"/>
        <v>0</v>
      </c>
      <c r="R406" s="65"/>
      <c r="S406" s="64"/>
      <c r="T406" s="40"/>
      <c r="U406" s="106">
        <f>IF(EXACT(O406,Y406),M406,M406*(1-'Расчет ПРЕДЗАКАЗ'!$D$10))</f>
        <v>0</v>
      </c>
      <c r="V406" s="106">
        <f t="shared" si="165"/>
        <v>0</v>
      </c>
      <c r="W406" s="106" t="e">
        <f>IF(EXACT(O406,Y406),M406,M406*(1-#REF!))</f>
        <v>#REF!</v>
      </c>
      <c r="X406" s="106" t="e">
        <f t="shared" si="166"/>
        <v>#REF!</v>
      </c>
      <c r="Y406" s="107" t="s">
        <v>72</v>
      </c>
      <c r="Z406" s="103">
        <f t="shared" si="162"/>
        <v>0</v>
      </c>
      <c r="AA406" s="103">
        <f t="shared" si="163"/>
        <v>0</v>
      </c>
      <c r="AB406" s="128" t="str">
        <f t="shared" si="167"/>
        <v/>
      </c>
      <c r="AC406" s="128" t="e">
        <f t="shared" si="168"/>
        <v>#REF!</v>
      </c>
    </row>
    <row r="407" spans="1:29" ht="11.25" customHeight="1" thickBot="1"/>
    <row r="408" spans="1:29" ht="50.1" customHeight="1">
      <c r="A408" s="168">
        <v>40</v>
      </c>
      <c r="B408" s="168" t="s">
        <v>491</v>
      </c>
      <c r="C408" s="171" t="s">
        <v>492</v>
      </c>
      <c r="D408" s="171" t="s">
        <v>77</v>
      </c>
      <c r="E408" s="131"/>
      <c r="F408" s="196" t="s">
        <v>493</v>
      </c>
      <c r="G408" s="177" t="s">
        <v>251</v>
      </c>
      <c r="H408" s="162"/>
      <c r="I408" s="195" t="s">
        <v>494</v>
      </c>
      <c r="J408" s="165" t="s">
        <v>19</v>
      </c>
      <c r="K408" s="62" t="s">
        <v>461</v>
      </c>
      <c r="L408" s="63">
        <v>15120</v>
      </c>
      <c r="M408" s="63">
        <v>9733</v>
      </c>
      <c r="N408" s="142" t="s">
        <v>495</v>
      </c>
      <c r="O408" s="127"/>
      <c r="P408" s="100"/>
      <c r="Q408" s="63">
        <f>P408*M408</f>
        <v>0</v>
      </c>
      <c r="R408" s="64"/>
      <c r="S408" s="67">
        <v>62</v>
      </c>
      <c r="T408" s="61"/>
      <c r="U408" s="106">
        <f>IF(EXACT(O408,Y408),M408,M408*(1-'Расчет ПРЕДЗАКАЗ'!$D$10))</f>
        <v>9538.34</v>
      </c>
      <c r="V408" s="106">
        <f>P408*U408</f>
        <v>0</v>
      </c>
      <c r="W408" s="106" t="e">
        <f>IF(EXACT(O408,Y408),M408,M408*(1-#REF!))</f>
        <v>#REF!</v>
      </c>
      <c r="X408" s="106" t="e">
        <f>P408*W408</f>
        <v>#REF!</v>
      </c>
      <c r="Y408" s="107" t="s">
        <v>72</v>
      </c>
      <c r="Z408" s="103">
        <f t="shared" ref="Z408:Z422" si="169">IF(EXACT(O408,Y408),Q408,0)</f>
        <v>0</v>
      </c>
      <c r="AA408" s="103">
        <f t="shared" ref="AA408:AA422" si="170">IF(Z408=0,Q408,0)</f>
        <v>0</v>
      </c>
      <c r="AB408" s="128">
        <f>IF(U408=0,"",L408/U408-1)</f>
        <v>0.58518148860283858</v>
      </c>
      <c r="AC408" s="128" t="e">
        <f>IF(W408=0,"",L408/W408-1)</f>
        <v>#REF!</v>
      </c>
    </row>
    <row r="409" spans="1:29" ht="50.1" customHeight="1">
      <c r="A409" s="169"/>
      <c r="B409" s="169"/>
      <c r="C409" s="172"/>
      <c r="D409" s="172"/>
      <c r="E409" s="131"/>
      <c r="F409" s="175"/>
      <c r="G409" s="178"/>
      <c r="H409" s="189"/>
      <c r="I409" s="163"/>
      <c r="J409" s="166"/>
      <c r="K409" s="62" t="s">
        <v>463</v>
      </c>
      <c r="L409" s="63">
        <v>15120</v>
      </c>
      <c r="M409" s="63">
        <v>9733</v>
      </c>
      <c r="N409" s="142" t="s">
        <v>496</v>
      </c>
      <c r="O409" s="127"/>
      <c r="P409" s="100"/>
      <c r="Q409" s="63">
        <f t="shared" ref="Q409:Q422" si="171">P409*M409</f>
        <v>0</v>
      </c>
      <c r="R409" s="64"/>
      <c r="S409" s="67">
        <v>95</v>
      </c>
      <c r="T409" s="46"/>
      <c r="U409" s="106">
        <f>IF(EXACT(O409,Y409),M409,M409*(1-'Расчет ПРЕДЗАКАЗ'!$D$10))</f>
        <v>9538.34</v>
      </c>
      <c r="V409" s="106">
        <f t="shared" ref="V409:V422" si="172">P409*U409</f>
        <v>0</v>
      </c>
      <c r="W409" s="106" t="e">
        <f>IF(EXACT(O409,Y409),M409,M409*(1-#REF!))</f>
        <v>#REF!</v>
      </c>
      <c r="X409" s="106" t="e">
        <f t="shared" ref="X409:X422" si="173">P409*W409</f>
        <v>#REF!</v>
      </c>
      <c r="Y409" s="107" t="s">
        <v>72</v>
      </c>
      <c r="Z409" s="103">
        <f t="shared" si="169"/>
        <v>0</v>
      </c>
      <c r="AA409" s="103">
        <f t="shared" si="170"/>
        <v>0</v>
      </c>
      <c r="AB409" s="128">
        <f t="shared" ref="AB409:AB422" si="174">IF(U409=0,"",L409/U409-1)</f>
        <v>0.58518148860283858</v>
      </c>
      <c r="AC409" s="128" t="e">
        <f t="shared" ref="AC409:AC422" si="175">IF(W409=0,"",L409/W409-1)</f>
        <v>#REF!</v>
      </c>
    </row>
    <row r="410" spans="1:29" ht="50.1" customHeight="1">
      <c r="A410" s="169"/>
      <c r="B410" s="169"/>
      <c r="C410" s="172"/>
      <c r="D410" s="172"/>
      <c r="E410" s="131"/>
      <c r="F410" s="175"/>
      <c r="G410" s="178"/>
      <c r="H410" s="189"/>
      <c r="I410" s="163"/>
      <c r="J410" s="166"/>
      <c r="K410" s="62" t="s">
        <v>465</v>
      </c>
      <c r="L410" s="63">
        <v>15120</v>
      </c>
      <c r="M410" s="63">
        <v>9733</v>
      </c>
      <c r="N410" s="142" t="s">
        <v>497</v>
      </c>
      <c r="O410" s="127"/>
      <c r="P410" s="100"/>
      <c r="Q410" s="63">
        <f t="shared" si="171"/>
        <v>0</v>
      </c>
      <c r="R410" s="64"/>
      <c r="S410" s="67">
        <v>107</v>
      </c>
      <c r="T410" s="46"/>
      <c r="U410" s="106">
        <f>IF(EXACT(O410,Y410),M410,M410*(1-'Расчет ПРЕДЗАКАЗ'!$D$10))</f>
        <v>9538.34</v>
      </c>
      <c r="V410" s="106">
        <f t="shared" si="172"/>
        <v>0</v>
      </c>
      <c r="W410" s="106" t="e">
        <f>IF(EXACT(O410,Y410),M410,M410*(1-#REF!))</f>
        <v>#REF!</v>
      </c>
      <c r="X410" s="106" t="e">
        <f t="shared" si="173"/>
        <v>#REF!</v>
      </c>
      <c r="Y410" s="107" t="s">
        <v>72</v>
      </c>
      <c r="Z410" s="103">
        <f t="shared" si="169"/>
        <v>0</v>
      </c>
      <c r="AA410" s="103">
        <f t="shared" si="170"/>
        <v>0</v>
      </c>
      <c r="AB410" s="128">
        <f t="shared" si="174"/>
        <v>0.58518148860283858</v>
      </c>
      <c r="AC410" s="128" t="e">
        <f t="shared" si="175"/>
        <v>#REF!</v>
      </c>
    </row>
    <row r="411" spans="1:29" ht="50.1" customHeight="1">
      <c r="A411" s="169"/>
      <c r="B411" s="169"/>
      <c r="C411" s="172"/>
      <c r="D411" s="172"/>
      <c r="E411" s="131"/>
      <c r="F411" s="175"/>
      <c r="G411" s="178"/>
      <c r="H411" s="189"/>
      <c r="I411" s="163"/>
      <c r="J411" s="166"/>
      <c r="K411" s="62" t="s">
        <v>467</v>
      </c>
      <c r="L411" s="63">
        <v>15120</v>
      </c>
      <c r="M411" s="63">
        <v>9733</v>
      </c>
      <c r="N411" s="142" t="s">
        <v>498</v>
      </c>
      <c r="O411" s="127"/>
      <c r="P411" s="100"/>
      <c r="Q411" s="63">
        <f t="shared" si="171"/>
        <v>0</v>
      </c>
      <c r="R411" s="64"/>
      <c r="S411" s="67">
        <v>89</v>
      </c>
      <c r="T411" s="46"/>
      <c r="U411" s="106">
        <f>IF(EXACT(O411,Y411),M411,M411*(1-'Расчет ПРЕДЗАКАЗ'!$D$10))</f>
        <v>9538.34</v>
      </c>
      <c r="V411" s="106">
        <f t="shared" si="172"/>
        <v>0</v>
      </c>
      <c r="W411" s="106" t="e">
        <f>IF(EXACT(O411,Y411),M411,M411*(1-#REF!))</f>
        <v>#REF!</v>
      </c>
      <c r="X411" s="106" t="e">
        <f t="shared" si="173"/>
        <v>#REF!</v>
      </c>
      <c r="Y411" s="107" t="s">
        <v>72</v>
      </c>
      <c r="Z411" s="103">
        <f t="shared" si="169"/>
        <v>0</v>
      </c>
      <c r="AA411" s="103">
        <f t="shared" si="170"/>
        <v>0</v>
      </c>
      <c r="AB411" s="128">
        <f t="shared" si="174"/>
        <v>0.58518148860283858</v>
      </c>
      <c r="AC411" s="128" t="e">
        <f t="shared" si="175"/>
        <v>#REF!</v>
      </c>
    </row>
    <row r="412" spans="1:29" ht="50.1" customHeight="1">
      <c r="A412" s="169"/>
      <c r="B412" s="169"/>
      <c r="C412" s="172"/>
      <c r="D412" s="172"/>
      <c r="E412" s="131"/>
      <c r="F412" s="175"/>
      <c r="G412" s="178"/>
      <c r="H412" s="189"/>
      <c r="I412" s="163"/>
      <c r="J412" s="166"/>
      <c r="K412" s="62" t="s">
        <v>469</v>
      </c>
      <c r="L412" s="63">
        <v>15120</v>
      </c>
      <c r="M412" s="63">
        <v>9733</v>
      </c>
      <c r="N412" s="142" t="s">
        <v>499</v>
      </c>
      <c r="O412" s="127"/>
      <c r="P412" s="100"/>
      <c r="Q412" s="63">
        <f t="shared" si="171"/>
        <v>0</v>
      </c>
      <c r="R412" s="64"/>
      <c r="S412" s="67">
        <v>67</v>
      </c>
      <c r="T412" s="46"/>
      <c r="U412" s="106">
        <f>IF(EXACT(O412,Y412),M412,M412*(1-'Расчет ПРЕДЗАКАЗ'!$D$10))</f>
        <v>9538.34</v>
      </c>
      <c r="V412" s="106">
        <f t="shared" si="172"/>
        <v>0</v>
      </c>
      <c r="W412" s="106" t="e">
        <f>IF(EXACT(O412,Y412),M412,M412*(1-#REF!))</f>
        <v>#REF!</v>
      </c>
      <c r="X412" s="106" t="e">
        <f t="shared" si="173"/>
        <v>#REF!</v>
      </c>
      <c r="Y412" s="107" t="s">
        <v>72</v>
      </c>
      <c r="Z412" s="103">
        <f t="shared" si="169"/>
        <v>0</v>
      </c>
      <c r="AA412" s="103">
        <f t="shared" si="170"/>
        <v>0</v>
      </c>
      <c r="AB412" s="128">
        <f t="shared" si="174"/>
        <v>0.58518148860283858</v>
      </c>
      <c r="AC412" s="128" t="e">
        <f t="shared" si="175"/>
        <v>#REF!</v>
      </c>
    </row>
    <row r="413" spans="1:29" ht="50.1" customHeight="1">
      <c r="A413" s="169"/>
      <c r="B413" s="169"/>
      <c r="C413" s="172"/>
      <c r="D413" s="172"/>
      <c r="E413" s="131"/>
      <c r="F413" s="175"/>
      <c r="G413" s="178"/>
      <c r="H413" s="189"/>
      <c r="I413" s="163"/>
      <c r="J413" s="166"/>
      <c r="K413" s="62"/>
      <c r="L413" s="63"/>
      <c r="M413" s="63"/>
      <c r="N413" s="142"/>
      <c r="O413" s="127"/>
      <c r="P413" s="100"/>
      <c r="Q413" s="63">
        <f t="shared" si="171"/>
        <v>0</v>
      </c>
      <c r="R413" s="64"/>
      <c r="S413" s="67"/>
      <c r="T413" s="46"/>
      <c r="U413" s="106">
        <f>IF(EXACT(O413,Y413),M413,M413*(1-'Расчет ПРЕДЗАКАЗ'!$D$10))</f>
        <v>0</v>
      </c>
      <c r="V413" s="106">
        <f t="shared" si="172"/>
        <v>0</v>
      </c>
      <c r="W413" s="106" t="e">
        <f>IF(EXACT(O413,Y413),M413,M413*(1-#REF!))</f>
        <v>#REF!</v>
      </c>
      <c r="X413" s="106" t="e">
        <f t="shared" si="173"/>
        <v>#REF!</v>
      </c>
      <c r="Y413" s="107" t="s">
        <v>72</v>
      </c>
      <c r="Z413" s="103">
        <f t="shared" si="169"/>
        <v>0</v>
      </c>
      <c r="AA413" s="103">
        <f t="shared" si="170"/>
        <v>0</v>
      </c>
      <c r="AB413" s="128" t="str">
        <f t="shared" si="174"/>
        <v/>
      </c>
      <c r="AC413" s="128" t="e">
        <f t="shared" si="175"/>
        <v>#REF!</v>
      </c>
    </row>
    <row r="414" spans="1:29" ht="50.1" customHeight="1">
      <c r="A414" s="169"/>
      <c r="B414" s="169"/>
      <c r="C414" s="172"/>
      <c r="D414" s="172"/>
      <c r="E414" s="131"/>
      <c r="F414" s="175"/>
      <c r="G414" s="178"/>
      <c r="H414" s="189"/>
      <c r="I414" s="163"/>
      <c r="J414" s="166"/>
      <c r="K414" s="62"/>
      <c r="L414" s="63"/>
      <c r="M414" s="63"/>
      <c r="N414" s="142"/>
      <c r="O414" s="127"/>
      <c r="P414" s="100"/>
      <c r="Q414" s="63">
        <f t="shared" si="171"/>
        <v>0</v>
      </c>
      <c r="R414" s="64"/>
      <c r="S414" s="67"/>
      <c r="T414" s="46"/>
      <c r="U414" s="106">
        <f>IF(EXACT(O414,Y414),M414,M414*(1-'Расчет ПРЕДЗАКАЗ'!$D$10))</f>
        <v>0</v>
      </c>
      <c r="V414" s="106">
        <f t="shared" si="172"/>
        <v>0</v>
      </c>
      <c r="W414" s="106" t="e">
        <f>IF(EXACT(O414,Y414),M414,M414*(1-#REF!))</f>
        <v>#REF!</v>
      </c>
      <c r="X414" s="106" t="e">
        <f t="shared" si="173"/>
        <v>#REF!</v>
      </c>
      <c r="Y414" s="107" t="s">
        <v>72</v>
      </c>
      <c r="Z414" s="103">
        <f t="shared" si="169"/>
        <v>0</v>
      </c>
      <c r="AA414" s="103">
        <f t="shared" si="170"/>
        <v>0</v>
      </c>
      <c r="AB414" s="128" t="str">
        <f t="shared" si="174"/>
        <v/>
      </c>
      <c r="AC414" s="128" t="e">
        <f t="shared" si="175"/>
        <v>#REF!</v>
      </c>
    </row>
    <row r="415" spans="1:29" ht="50.1" customHeight="1">
      <c r="A415" s="169"/>
      <c r="B415" s="169"/>
      <c r="C415" s="172"/>
      <c r="D415" s="172"/>
      <c r="E415" s="131"/>
      <c r="F415" s="175"/>
      <c r="G415" s="178"/>
      <c r="H415" s="189"/>
      <c r="I415" s="163"/>
      <c r="J415" s="166"/>
      <c r="K415" s="62"/>
      <c r="L415" s="63"/>
      <c r="M415" s="63"/>
      <c r="N415" s="142"/>
      <c r="O415" s="127"/>
      <c r="P415" s="100"/>
      <c r="Q415" s="63">
        <f t="shared" si="171"/>
        <v>0</v>
      </c>
      <c r="R415" s="64"/>
      <c r="S415" s="67"/>
      <c r="T415" s="46"/>
      <c r="U415" s="106">
        <f>IF(EXACT(O415,Y415),M415,M415*(1-'Расчет ПРЕДЗАКАЗ'!$D$10))</f>
        <v>0</v>
      </c>
      <c r="V415" s="106">
        <f t="shared" si="172"/>
        <v>0</v>
      </c>
      <c r="W415" s="106" t="e">
        <f>IF(EXACT(O415,Y415),M415,M415*(1-#REF!))</f>
        <v>#REF!</v>
      </c>
      <c r="X415" s="106" t="e">
        <f t="shared" si="173"/>
        <v>#REF!</v>
      </c>
      <c r="Y415" s="107" t="s">
        <v>72</v>
      </c>
      <c r="Z415" s="103">
        <f t="shared" si="169"/>
        <v>0</v>
      </c>
      <c r="AA415" s="103">
        <f t="shared" si="170"/>
        <v>0</v>
      </c>
      <c r="AB415" s="128" t="str">
        <f t="shared" si="174"/>
        <v/>
      </c>
      <c r="AC415" s="128" t="e">
        <f t="shared" si="175"/>
        <v>#REF!</v>
      </c>
    </row>
    <row r="416" spans="1:29" ht="50.1" customHeight="1">
      <c r="A416" s="169"/>
      <c r="B416" s="169"/>
      <c r="C416" s="172"/>
      <c r="D416" s="172"/>
      <c r="E416" s="131"/>
      <c r="F416" s="175"/>
      <c r="G416" s="178"/>
      <c r="H416" s="189"/>
      <c r="I416" s="163"/>
      <c r="J416" s="166"/>
      <c r="K416" s="62"/>
      <c r="L416" s="63"/>
      <c r="M416" s="63"/>
      <c r="N416" s="142"/>
      <c r="O416" s="127"/>
      <c r="P416" s="100"/>
      <c r="Q416" s="63">
        <f t="shared" si="171"/>
        <v>0</v>
      </c>
      <c r="R416" s="64"/>
      <c r="S416" s="67"/>
      <c r="T416" s="46"/>
      <c r="U416" s="106">
        <f>IF(EXACT(O416,Y416),M416,M416*(1-'Расчет ПРЕДЗАКАЗ'!$D$10))</f>
        <v>0</v>
      </c>
      <c r="V416" s="106">
        <f t="shared" si="172"/>
        <v>0</v>
      </c>
      <c r="W416" s="106" t="e">
        <f>IF(EXACT(O416,Y416),M416,M416*(1-#REF!))</f>
        <v>#REF!</v>
      </c>
      <c r="X416" s="106" t="e">
        <f t="shared" si="173"/>
        <v>#REF!</v>
      </c>
      <c r="Y416" s="107" t="s">
        <v>72</v>
      </c>
      <c r="Z416" s="103">
        <f t="shared" si="169"/>
        <v>0</v>
      </c>
      <c r="AA416" s="103">
        <f t="shared" si="170"/>
        <v>0</v>
      </c>
      <c r="AB416" s="128" t="str">
        <f t="shared" si="174"/>
        <v/>
      </c>
      <c r="AC416" s="128" t="e">
        <f t="shared" si="175"/>
        <v>#REF!</v>
      </c>
    </row>
    <row r="417" spans="1:29" ht="50.1" customHeight="1">
      <c r="A417" s="169"/>
      <c r="B417" s="169"/>
      <c r="C417" s="172"/>
      <c r="D417" s="172"/>
      <c r="E417" s="131"/>
      <c r="F417" s="175"/>
      <c r="G417" s="178"/>
      <c r="H417" s="189"/>
      <c r="I417" s="163"/>
      <c r="J417" s="166"/>
      <c r="K417" s="62"/>
      <c r="L417" s="63"/>
      <c r="M417" s="63"/>
      <c r="N417" s="65"/>
      <c r="O417" s="127"/>
      <c r="P417" s="100"/>
      <c r="Q417" s="63">
        <f t="shared" si="171"/>
        <v>0</v>
      </c>
      <c r="R417" s="65"/>
      <c r="S417" s="67"/>
      <c r="T417" s="40"/>
      <c r="U417" s="106">
        <f>IF(EXACT(O417,Y417),M417,M417*(1-'Расчет ПРЕДЗАКАЗ'!$D$10))</f>
        <v>0</v>
      </c>
      <c r="V417" s="106">
        <f t="shared" si="172"/>
        <v>0</v>
      </c>
      <c r="W417" s="106" t="e">
        <f>IF(EXACT(O417,Y417),M417,M417*(1-#REF!))</f>
        <v>#REF!</v>
      </c>
      <c r="X417" s="106" t="e">
        <f t="shared" si="173"/>
        <v>#REF!</v>
      </c>
      <c r="Y417" s="107" t="s">
        <v>72</v>
      </c>
      <c r="Z417" s="103">
        <f t="shared" si="169"/>
        <v>0</v>
      </c>
      <c r="AA417" s="103">
        <f t="shared" si="170"/>
        <v>0</v>
      </c>
      <c r="AB417" s="128" t="str">
        <f t="shared" si="174"/>
        <v/>
      </c>
      <c r="AC417" s="128" t="e">
        <f t="shared" si="175"/>
        <v>#REF!</v>
      </c>
    </row>
    <row r="418" spans="1:29" ht="50.1" customHeight="1">
      <c r="A418" s="169"/>
      <c r="B418" s="169"/>
      <c r="C418" s="172"/>
      <c r="D418" s="172"/>
      <c r="E418" s="131"/>
      <c r="F418" s="175"/>
      <c r="G418" s="178"/>
      <c r="H418" s="189"/>
      <c r="I418" s="163"/>
      <c r="J418" s="166"/>
      <c r="K418" s="62"/>
      <c r="L418" s="63"/>
      <c r="M418" s="63"/>
      <c r="N418" s="65"/>
      <c r="O418" s="127"/>
      <c r="P418" s="100"/>
      <c r="Q418" s="63">
        <f t="shared" si="171"/>
        <v>0</v>
      </c>
      <c r="R418" s="65"/>
      <c r="S418" s="67"/>
      <c r="T418" s="40"/>
      <c r="U418" s="106">
        <f>IF(EXACT(O418,Y418),M418,M418*(1-'Расчет ПРЕДЗАКАЗ'!$D$10))</f>
        <v>0</v>
      </c>
      <c r="V418" s="106">
        <f t="shared" si="172"/>
        <v>0</v>
      </c>
      <c r="W418" s="106" t="e">
        <f>IF(EXACT(O418,Y418),M418,M418*(1-#REF!))</f>
        <v>#REF!</v>
      </c>
      <c r="X418" s="106" t="e">
        <f t="shared" si="173"/>
        <v>#REF!</v>
      </c>
      <c r="Y418" s="107" t="s">
        <v>72</v>
      </c>
      <c r="Z418" s="103">
        <f t="shared" si="169"/>
        <v>0</v>
      </c>
      <c r="AA418" s="103">
        <f t="shared" si="170"/>
        <v>0</v>
      </c>
      <c r="AB418" s="128" t="str">
        <f t="shared" si="174"/>
        <v/>
      </c>
      <c r="AC418" s="128" t="e">
        <f t="shared" si="175"/>
        <v>#REF!</v>
      </c>
    </row>
    <row r="419" spans="1:29" ht="50.1" customHeight="1">
      <c r="A419" s="169"/>
      <c r="B419" s="169"/>
      <c r="C419" s="172"/>
      <c r="D419" s="172"/>
      <c r="E419" s="131"/>
      <c r="F419" s="175"/>
      <c r="G419" s="178"/>
      <c r="H419" s="189"/>
      <c r="I419" s="163"/>
      <c r="J419" s="166"/>
      <c r="K419" s="62"/>
      <c r="L419" s="63"/>
      <c r="M419" s="63"/>
      <c r="N419" s="65"/>
      <c r="O419" s="127"/>
      <c r="P419" s="100"/>
      <c r="Q419" s="63">
        <f t="shared" si="171"/>
        <v>0</v>
      </c>
      <c r="R419" s="65"/>
      <c r="S419" s="67"/>
      <c r="T419" s="40"/>
      <c r="U419" s="106">
        <f>IF(EXACT(O419,Y419),M419,M419*(1-'Расчет ПРЕДЗАКАЗ'!$D$10))</f>
        <v>0</v>
      </c>
      <c r="V419" s="106">
        <f t="shared" si="172"/>
        <v>0</v>
      </c>
      <c r="W419" s="106" t="e">
        <f>IF(EXACT(O419,Y419),M419,M419*(1-#REF!))</f>
        <v>#REF!</v>
      </c>
      <c r="X419" s="106" t="e">
        <f t="shared" si="173"/>
        <v>#REF!</v>
      </c>
      <c r="Y419" s="107" t="s">
        <v>72</v>
      </c>
      <c r="Z419" s="103">
        <f t="shared" si="169"/>
        <v>0</v>
      </c>
      <c r="AA419" s="103">
        <f t="shared" si="170"/>
        <v>0</v>
      </c>
      <c r="AB419" s="128" t="str">
        <f t="shared" si="174"/>
        <v/>
      </c>
      <c r="AC419" s="128" t="e">
        <f t="shared" si="175"/>
        <v>#REF!</v>
      </c>
    </row>
    <row r="420" spans="1:29" ht="50.1" customHeight="1">
      <c r="A420" s="169"/>
      <c r="B420" s="169"/>
      <c r="C420" s="172"/>
      <c r="D420" s="172"/>
      <c r="E420" s="131"/>
      <c r="F420" s="175"/>
      <c r="G420" s="178"/>
      <c r="H420" s="189"/>
      <c r="I420" s="163"/>
      <c r="J420" s="166"/>
      <c r="K420" s="62"/>
      <c r="L420" s="63"/>
      <c r="M420" s="63"/>
      <c r="N420" s="65"/>
      <c r="O420" s="127"/>
      <c r="P420" s="100"/>
      <c r="Q420" s="63">
        <f t="shared" si="171"/>
        <v>0</v>
      </c>
      <c r="R420" s="65"/>
      <c r="S420" s="67"/>
      <c r="T420" s="40"/>
      <c r="U420" s="106">
        <f>IF(EXACT(O420,Y420),M420,M420*(1-'Расчет ПРЕДЗАКАЗ'!$D$10))</f>
        <v>0</v>
      </c>
      <c r="V420" s="106">
        <f t="shared" si="172"/>
        <v>0</v>
      </c>
      <c r="W420" s="106" t="e">
        <f>IF(EXACT(O420,Y420),M420,M420*(1-#REF!))</f>
        <v>#REF!</v>
      </c>
      <c r="X420" s="106" t="e">
        <f t="shared" si="173"/>
        <v>#REF!</v>
      </c>
      <c r="Y420" s="107" t="s">
        <v>72</v>
      </c>
      <c r="Z420" s="103">
        <f t="shared" si="169"/>
        <v>0</v>
      </c>
      <c r="AA420" s="103">
        <f t="shared" si="170"/>
        <v>0</v>
      </c>
      <c r="AB420" s="128" t="str">
        <f t="shared" si="174"/>
        <v/>
      </c>
      <c r="AC420" s="128" t="e">
        <f t="shared" si="175"/>
        <v>#REF!</v>
      </c>
    </row>
    <row r="421" spans="1:29" ht="50.1" customHeight="1">
      <c r="A421" s="169"/>
      <c r="B421" s="169"/>
      <c r="C421" s="172"/>
      <c r="D421" s="172"/>
      <c r="E421" s="131"/>
      <c r="F421" s="175"/>
      <c r="G421" s="178"/>
      <c r="H421" s="189"/>
      <c r="I421" s="163"/>
      <c r="J421" s="166"/>
      <c r="K421" s="62"/>
      <c r="L421" s="63"/>
      <c r="M421" s="63"/>
      <c r="N421" s="65"/>
      <c r="O421" s="127"/>
      <c r="P421" s="100"/>
      <c r="Q421" s="63">
        <f t="shared" si="171"/>
        <v>0</v>
      </c>
      <c r="R421" s="65"/>
      <c r="S421" s="67"/>
      <c r="T421" s="40"/>
      <c r="U421" s="106">
        <f>IF(EXACT(O421,Y421),M421,M421*(1-'Расчет ПРЕДЗАКАЗ'!$D$10))</f>
        <v>0</v>
      </c>
      <c r="V421" s="106">
        <f t="shared" si="172"/>
        <v>0</v>
      </c>
      <c r="W421" s="106" t="e">
        <f>IF(EXACT(O421,Y421),M421,M421*(1-#REF!))</f>
        <v>#REF!</v>
      </c>
      <c r="X421" s="106" t="e">
        <f t="shared" si="173"/>
        <v>#REF!</v>
      </c>
      <c r="Y421" s="107" t="s">
        <v>72</v>
      </c>
      <c r="Z421" s="103">
        <f t="shared" si="169"/>
        <v>0</v>
      </c>
      <c r="AA421" s="103">
        <f t="shared" si="170"/>
        <v>0</v>
      </c>
      <c r="AB421" s="128" t="str">
        <f t="shared" si="174"/>
        <v/>
      </c>
      <c r="AC421" s="128" t="e">
        <f t="shared" si="175"/>
        <v>#REF!</v>
      </c>
    </row>
    <row r="422" spans="1:29" ht="50.1" customHeight="1">
      <c r="A422" s="170"/>
      <c r="B422" s="170"/>
      <c r="C422" s="173"/>
      <c r="D422" s="173"/>
      <c r="E422" s="132"/>
      <c r="F422" s="176"/>
      <c r="G422" s="179"/>
      <c r="H422" s="190"/>
      <c r="I422" s="164"/>
      <c r="J422" s="167"/>
      <c r="K422" s="62"/>
      <c r="L422" s="63"/>
      <c r="M422" s="63"/>
      <c r="N422" s="65"/>
      <c r="O422" s="127"/>
      <c r="P422" s="100"/>
      <c r="Q422" s="63">
        <f t="shared" si="171"/>
        <v>0</v>
      </c>
      <c r="R422" s="65"/>
      <c r="S422" s="64"/>
      <c r="T422" s="40"/>
      <c r="U422" s="106">
        <f>IF(EXACT(O422,Y422),M422,M422*(1-'Расчет ПРЕДЗАКАЗ'!$D$10))</f>
        <v>0</v>
      </c>
      <c r="V422" s="106">
        <f t="shared" si="172"/>
        <v>0</v>
      </c>
      <c r="W422" s="106" t="e">
        <f>IF(EXACT(O422,Y422),M422,M422*(1-#REF!))</f>
        <v>#REF!</v>
      </c>
      <c r="X422" s="106" t="e">
        <f t="shared" si="173"/>
        <v>#REF!</v>
      </c>
      <c r="Y422" s="107" t="s">
        <v>72</v>
      </c>
      <c r="Z422" s="103">
        <f t="shared" si="169"/>
        <v>0</v>
      </c>
      <c r="AA422" s="103">
        <f t="shared" si="170"/>
        <v>0</v>
      </c>
      <c r="AB422" s="128" t="str">
        <f t="shared" si="174"/>
        <v/>
      </c>
      <c r="AC422" s="128" t="e">
        <f t="shared" si="175"/>
        <v>#REF!</v>
      </c>
    </row>
    <row r="423" spans="1:29" ht="11.25" customHeight="1" thickBot="1"/>
    <row r="424" spans="1:29" ht="50.1" customHeight="1">
      <c r="A424" s="168">
        <v>41</v>
      </c>
      <c r="B424" s="168" t="s">
        <v>500</v>
      </c>
      <c r="C424" s="171" t="s">
        <v>501</v>
      </c>
      <c r="D424" s="171" t="s">
        <v>77</v>
      </c>
      <c r="E424" s="131"/>
      <c r="F424" s="196" t="s">
        <v>458</v>
      </c>
      <c r="G424" s="177" t="s">
        <v>101</v>
      </c>
      <c r="H424" s="162" t="s">
        <v>502</v>
      </c>
      <c r="I424" s="195" t="s">
        <v>503</v>
      </c>
      <c r="J424" s="165" t="s">
        <v>19</v>
      </c>
      <c r="K424" s="62" t="s">
        <v>461</v>
      </c>
      <c r="L424" s="63">
        <v>6850</v>
      </c>
      <c r="M424" s="63">
        <v>4280</v>
      </c>
      <c r="N424" s="142" t="s">
        <v>504</v>
      </c>
      <c r="O424" s="127"/>
      <c r="P424" s="100"/>
      <c r="Q424" s="63">
        <f>P424*M424</f>
        <v>0</v>
      </c>
      <c r="R424" s="64"/>
      <c r="S424" s="67">
        <v>49</v>
      </c>
      <c r="T424" s="61"/>
      <c r="U424" s="106">
        <f>IF(EXACT(O424,Y424),M424,M424*(1-'Расчет ПРЕДЗАКАЗ'!$D$10))</f>
        <v>4194.3999999999996</v>
      </c>
      <c r="V424" s="106">
        <f>P424*U424</f>
        <v>0</v>
      </c>
      <c r="W424" s="106" t="e">
        <f>IF(EXACT(O424,Y424),M424,M424*(1-#REF!))</f>
        <v>#REF!</v>
      </c>
      <c r="X424" s="106" t="e">
        <f>P424*W424</f>
        <v>#REF!</v>
      </c>
      <c r="Y424" s="107" t="s">
        <v>72</v>
      </c>
      <c r="Z424" s="103">
        <f t="shared" ref="Z424:Z438" si="176">IF(EXACT(O424,Y424),Q424,0)</f>
        <v>0</v>
      </c>
      <c r="AA424" s="103">
        <f t="shared" ref="AA424:AA438" si="177">IF(Z424=0,Q424,0)</f>
        <v>0</v>
      </c>
      <c r="AB424" s="128">
        <f>IF(U424=0,"",L424/U424-1)</f>
        <v>0.63312988746900634</v>
      </c>
      <c r="AC424" s="128" t="e">
        <f>IF(W424=0,"",L424/W424-1)</f>
        <v>#REF!</v>
      </c>
    </row>
    <row r="425" spans="1:29" ht="50.1" customHeight="1">
      <c r="A425" s="169"/>
      <c r="B425" s="169"/>
      <c r="C425" s="172"/>
      <c r="D425" s="172"/>
      <c r="E425" s="131"/>
      <c r="F425" s="175"/>
      <c r="G425" s="178"/>
      <c r="H425" s="189"/>
      <c r="I425" s="163"/>
      <c r="J425" s="166"/>
      <c r="K425" s="62" t="s">
        <v>463</v>
      </c>
      <c r="L425" s="63">
        <v>6850</v>
      </c>
      <c r="M425" s="63">
        <v>4280</v>
      </c>
      <c r="N425" s="142" t="s">
        <v>505</v>
      </c>
      <c r="O425" s="127"/>
      <c r="P425" s="100"/>
      <c r="Q425" s="63">
        <f t="shared" ref="Q425:Q438" si="178">P425*M425</f>
        <v>0</v>
      </c>
      <c r="R425" s="64"/>
      <c r="S425" s="67">
        <v>89</v>
      </c>
      <c r="T425" s="46"/>
      <c r="U425" s="106">
        <f>IF(EXACT(O425,Y425),M425,M425*(1-'Расчет ПРЕДЗАКАЗ'!$D$10))</f>
        <v>4194.3999999999996</v>
      </c>
      <c r="V425" s="106">
        <f t="shared" ref="V425:V438" si="179">P425*U425</f>
        <v>0</v>
      </c>
      <c r="W425" s="106" t="e">
        <f>IF(EXACT(O425,Y425),M425,M425*(1-#REF!))</f>
        <v>#REF!</v>
      </c>
      <c r="X425" s="106" t="e">
        <f t="shared" ref="X425:X438" si="180">P425*W425</f>
        <v>#REF!</v>
      </c>
      <c r="Y425" s="107" t="s">
        <v>72</v>
      </c>
      <c r="Z425" s="103">
        <f t="shared" si="176"/>
        <v>0</v>
      </c>
      <c r="AA425" s="103">
        <f t="shared" si="177"/>
        <v>0</v>
      </c>
      <c r="AB425" s="128">
        <f t="shared" ref="AB425:AB438" si="181">IF(U425=0,"",L425/U425-1)</f>
        <v>0.63312988746900634</v>
      </c>
      <c r="AC425" s="128" t="e">
        <f t="shared" ref="AC425:AC438" si="182">IF(W425=0,"",L425/W425-1)</f>
        <v>#REF!</v>
      </c>
    </row>
    <row r="426" spans="1:29" ht="50.1" customHeight="1">
      <c r="A426" s="169"/>
      <c r="B426" s="169"/>
      <c r="C426" s="172"/>
      <c r="D426" s="172"/>
      <c r="E426" s="131"/>
      <c r="F426" s="175"/>
      <c r="G426" s="178"/>
      <c r="H426" s="189"/>
      <c r="I426" s="163"/>
      <c r="J426" s="166"/>
      <c r="K426" s="62" t="s">
        <v>465</v>
      </c>
      <c r="L426" s="63">
        <v>6850</v>
      </c>
      <c r="M426" s="63">
        <v>4280</v>
      </c>
      <c r="N426" s="142" t="s">
        <v>506</v>
      </c>
      <c r="O426" s="127"/>
      <c r="P426" s="100"/>
      <c r="Q426" s="63">
        <f t="shared" si="178"/>
        <v>0</v>
      </c>
      <c r="R426" s="64"/>
      <c r="S426" s="67">
        <v>118</v>
      </c>
      <c r="T426" s="46"/>
      <c r="U426" s="106">
        <f>IF(EXACT(O426,Y426),M426,M426*(1-'Расчет ПРЕДЗАКАЗ'!$D$10))</f>
        <v>4194.3999999999996</v>
      </c>
      <c r="V426" s="106">
        <f t="shared" si="179"/>
        <v>0</v>
      </c>
      <c r="W426" s="106" t="e">
        <f>IF(EXACT(O426,Y426),M426,M426*(1-#REF!))</f>
        <v>#REF!</v>
      </c>
      <c r="X426" s="106" t="e">
        <f t="shared" si="180"/>
        <v>#REF!</v>
      </c>
      <c r="Y426" s="107" t="s">
        <v>72</v>
      </c>
      <c r="Z426" s="103">
        <f t="shared" si="176"/>
        <v>0</v>
      </c>
      <c r="AA426" s="103">
        <f t="shared" si="177"/>
        <v>0</v>
      </c>
      <c r="AB426" s="128">
        <f t="shared" si="181"/>
        <v>0.63312988746900634</v>
      </c>
      <c r="AC426" s="128" t="e">
        <f t="shared" si="182"/>
        <v>#REF!</v>
      </c>
    </row>
    <row r="427" spans="1:29" ht="50.1" customHeight="1">
      <c r="A427" s="169"/>
      <c r="B427" s="169"/>
      <c r="C427" s="172"/>
      <c r="D427" s="172"/>
      <c r="E427" s="131"/>
      <c r="F427" s="175"/>
      <c r="G427" s="178"/>
      <c r="H427" s="189"/>
      <c r="I427" s="163"/>
      <c r="J427" s="166"/>
      <c r="K427" s="62" t="s">
        <v>467</v>
      </c>
      <c r="L427" s="63">
        <v>6850</v>
      </c>
      <c r="M427" s="63">
        <v>4280</v>
      </c>
      <c r="N427" s="142" t="s">
        <v>507</v>
      </c>
      <c r="O427" s="127"/>
      <c r="P427" s="100"/>
      <c r="Q427" s="63">
        <f t="shared" si="178"/>
        <v>0</v>
      </c>
      <c r="R427" s="64"/>
      <c r="S427" s="67">
        <v>97</v>
      </c>
      <c r="T427" s="46"/>
      <c r="U427" s="106">
        <f>IF(EXACT(O427,Y427),M427,M427*(1-'Расчет ПРЕДЗАКАЗ'!$D$10))</f>
        <v>4194.3999999999996</v>
      </c>
      <c r="V427" s="106">
        <f t="shared" si="179"/>
        <v>0</v>
      </c>
      <c r="W427" s="106" t="e">
        <f>IF(EXACT(O427,Y427),M427,M427*(1-#REF!))</f>
        <v>#REF!</v>
      </c>
      <c r="X427" s="106" t="e">
        <f t="shared" si="180"/>
        <v>#REF!</v>
      </c>
      <c r="Y427" s="107" t="s">
        <v>72</v>
      </c>
      <c r="Z427" s="103">
        <f t="shared" si="176"/>
        <v>0</v>
      </c>
      <c r="AA427" s="103">
        <f t="shared" si="177"/>
        <v>0</v>
      </c>
      <c r="AB427" s="128">
        <f t="shared" si="181"/>
        <v>0.63312988746900634</v>
      </c>
      <c r="AC427" s="128" t="e">
        <f t="shared" si="182"/>
        <v>#REF!</v>
      </c>
    </row>
    <row r="428" spans="1:29" ht="50.1" customHeight="1">
      <c r="A428" s="169"/>
      <c r="B428" s="169"/>
      <c r="C428" s="172"/>
      <c r="D428" s="172"/>
      <c r="E428" s="131"/>
      <c r="F428" s="175"/>
      <c r="G428" s="178"/>
      <c r="H428" s="189"/>
      <c r="I428" s="163"/>
      <c r="J428" s="166"/>
      <c r="K428" s="62" t="s">
        <v>469</v>
      </c>
      <c r="L428" s="63">
        <v>6850</v>
      </c>
      <c r="M428" s="63">
        <v>4280</v>
      </c>
      <c r="N428" s="142" t="s">
        <v>508</v>
      </c>
      <c r="O428" s="127"/>
      <c r="P428" s="100"/>
      <c r="Q428" s="63">
        <f t="shared" si="178"/>
        <v>0</v>
      </c>
      <c r="R428" s="64"/>
      <c r="S428" s="67">
        <v>94</v>
      </c>
      <c r="T428" s="46"/>
      <c r="U428" s="106">
        <f>IF(EXACT(O428,Y428),M428,M428*(1-'Расчет ПРЕДЗАКАЗ'!$D$10))</f>
        <v>4194.3999999999996</v>
      </c>
      <c r="V428" s="106">
        <f t="shared" si="179"/>
        <v>0</v>
      </c>
      <c r="W428" s="106" t="e">
        <f>IF(EXACT(O428,Y428),M428,M428*(1-#REF!))</f>
        <v>#REF!</v>
      </c>
      <c r="X428" s="106" t="e">
        <f t="shared" si="180"/>
        <v>#REF!</v>
      </c>
      <c r="Y428" s="107" t="s">
        <v>72</v>
      </c>
      <c r="Z428" s="103">
        <f t="shared" si="176"/>
        <v>0</v>
      </c>
      <c r="AA428" s="103">
        <f t="shared" si="177"/>
        <v>0</v>
      </c>
      <c r="AB428" s="128">
        <f t="shared" si="181"/>
        <v>0.63312988746900634</v>
      </c>
      <c r="AC428" s="128" t="e">
        <f t="shared" si="182"/>
        <v>#REF!</v>
      </c>
    </row>
    <row r="429" spans="1:29" ht="50.1" customHeight="1">
      <c r="A429" s="169"/>
      <c r="B429" s="169"/>
      <c r="C429" s="172"/>
      <c r="D429" s="172"/>
      <c r="E429" s="131"/>
      <c r="F429" s="175"/>
      <c r="G429" s="178"/>
      <c r="H429" s="189"/>
      <c r="I429" s="163"/>
      <c r="J429" s="166"/>
      <c r="K429" s="62" t="s">
        <v>471</v>
      </c>
      <c r="L429" s="63">
        <v>6850</v>
      </c>
      <c r="M429" s="63">
        <v>4280</v>
      </c>
      <c r="N429" s="142" t="s">
        <v>509</v>
      </c>
      <c r="O429" s="127"/>
      <c r="P429" s="100"/>
      <c r="Q429" s="63">
        <f t="shared" si="178"/>
        <v>0</v>
      </c>
      <c r="R429" s="64"/>
      <c r="S429" s="67">
        <v>77</v>
      </c>
      <c r="T429" s="46"/>
      <c r="U429" s="106">
        <f>IF(EXACT(O429,Y429),M429,M429*(1-'Расчет ПРЕДЗАКАЗ'!$D$10))</f>
        <v>4194.3999999999996</v>
      </c>
      <c r="V429" s="106">
        <f t="shared" si="179"/>
        <v>0</v>
      </c>
      <c r="W429" s="106" t="e">
        <f>IF(EXACT(O429,Y429),M429,M429*(1-#REF!))</f>
        <v>#REF!</v>
      </c>
      <c r="X429" s="106" t="e">
        <f t="shared" si="180"/>
        <v>#REF!</v>
      </c>
      <c r="Y429" s="107" t="s">
        <v>72</v>
      </c>
      <c r="Z429" s="103">
        <f t="shared" si="176"/>
        <v>0</v>
      </c>
      <c r="AA429" s="103">
        <f t="shared" si="177"/>
        <v>0</v>
      </c>
      <c r="AB429" s="128">
        <f t="shared" si="181"/>
        <v>0.63312988746900634</v>
      </c>
      <c r="AC429" s="128" t="e">
        <f t="shared" si="182"/>
        <v>#REF!</v>
      </c>
    </row>
    <row r="430" spans="1:29" ht="50.1" customHeight="1">
      <c r="A430" s="169"/>
      <c r="B430" s="169"/>
      <c r="C430" s="172"/>
      <c r="D430" s="172"/>
      <c r="E430" s="131"/>
      <c r="F430" s="175"/>
      <c r="G430" s="178"/>
      <c r="H430" s="189"/>
      <c r="I430" s="163"/>
      <c r="J430" s="166"/>
      <c r="K430" s="62" t="s">
        <v>510</v>
      </c>
      <c r="L430" s="63">
        <v>6850</v>
      </c>
      <c r="M430" s="63">
        <v>4280</v>
      </c>
      <c r="N430" s="142" t="s">
        <v>511</v>
      </c>
      <c r="O430" s="127"/>
      <c r="P430" s="100"/>
      <c r="Q430" s="63">
        <f t="shared" si="178"/>
        <v>0</v>
      </c>
      <c r="R430" s="64"/>
      <c r="S430" s="67">
        <v>60</v>
      </c>
      <c r="T430" s="46"/>
      <c r="U430" s="106">
        <f>IF(EXACT(O430,Y430),M430,M430*(1-'Расчет ПРЕДЗАКАЗ'!$D$10))</f>
        <v>4194.3999999999996</v>
      </c>
      <c r="V430" s="106">
        <f t="shared" si="179"/>
        <v>0</v>
      </c>
      <c r="W430" s="106" t="e">
        <f>IF(EXACT(O430,Y430),M430,M430*(1-#REF!))</f>
        <v>#REF!</v>
      </c>
      <c r="X430" s="106" t="e">
        <f t="shared" si="180"/>
        <v>#REF!</v>
      </c>
      <c r="Y430" s="107" t="s">
        <v>72</v>
      </c>
      <c r="Z430" s="103">
        <f t="shared" si="176"/>
        <v>0</v>
      </c>
      <c r="AA430" s="103">
        <f t="shared" si="177"/>
        <v>0</v>
      </c>
      <c r="AB430" s="128">
        <f t="shared" si="181"/>
        <v>0.63312988746900634</v>
      </c>
      <c r="AC430" s="128" t="e">
        <f t="shared" si="182"/>
        <v>#REF!</v>
      </c>
    </row>
    <row r="431" spans="1:29" ht="50.1" customHeight="1">
      <c r="A431" s="169"/>
      <c r="B431" s="169"/>
      <c r="C431" s="172"/>
      <c r="D431" s="172"/>
      <c r="E431" s="131"/>
      <c r="F431" s="175"/>
      <c r="G431" s="178"/>
      <c r="H431" s="189"/>
      <c r="I431" s="163"/>
      <c r="J431" s="166"/>
      <c r="K431" s="62"/>
      <c r="L431" s="63"/>
      <c r="M431" s="63"/>
      <c r="N431" s="142"/>
      <c r="O431" s="127"/>
      <c r="P431" s="100"/>
      <c r="Q431" s="63">
        <f t="shared" si="178"/>
        <v>0</v>
      </c>
      <c r="R431" s="64"/>
      <c r="S431" s="67"/>
      <c r="T431" s="46"/>
      <c r="U431" s="106">
        <f>IF(EXACT(O431,Y431),M431,M431*(1-'Расчет ПРЕДЗАКАЗ'!$D$10))</f>
        <v>0</v>
      </c>
      <c r="V431" s="106">
        <f t="shared" si="179"/>
        <v>0</v>
      </c>
      <c r="W431" s="106" t="e">
        <f>IF(EXACT(O431,Y431),M431,M431*(1-#REF!))</f>
        <v>#REF!</v>
      </c>
      <c r="X431" s="106" t="e">
        <f t="shared" si="180"/>
        <v>#REF!</v>
      </c>
      <c r="Y431" s="107" t="s">
        <v>72</v>
      </c>
      <c r="Z431" s="103">
        <f t="shared" si="176"/>
        <v>0</v>
      </c>
      <c r="AA431" s="103">
        <f t="shared" si="177"/>
        <v>0</v>
      </c>
      <c r="AB431" s="128" t="str">
        <f t="shared" si="181"/>
        <v/>
      </c>
      <c r="AC431" s="128" t="e">
        <f t="shared" si="182"/>
        <v>#REF!</v>
      </c>
    </row>
    <row r="432" spans="1:29" ht="50.1" customHeight="1">
      <c r="A432" s="169"/>
      <c r="B432" s="169"/>
      <c r="C432" s="172"/>
      <c r="D432" s="172"/>
      <c r="E432" s="131"/>
      <c r="F432" s="175"/>
      <c r="G432" s="178"/>
      <c r="H432" s="189"/>
      <c r="I432" s="163"/>
      <c r="J432" s="166"/>
      <c r="K432" s="62"/>
      <c r="L432" s="63"/>
      <c r="M432" s="63"/>
      <c r="N432" s="142"/>
      <c r="O432" s="127"/>
      <c r="P432" s="100"/>
      <c r="Q432" s="63">
        <f t="shared" si="178"/>
        <v>0</v>
      </c>
      <c r="R432" s="64"/>
      <c r="S432" s="67"/>
      <c r="T432" s="46"/>
      <c r="U432" s="106">
        <f>IF(EXACT(O432,Y432),M432,M432*(1-'Расчет ПРЕДЗАКАЗ'!$D$10))</f>
        <v>0</v>
      </c>
      <c r="V432" s="106">
        <f t="shared" si="179"/>
        <v>0</v>
      </c>
      <c r="W432" s="106" t="e">
        <f>IF(EXACT(O432,Y432),M432,M432*(1-#REF!))</f>
        <v>#REF!</v>
      </c>
      <c r="X432" s="106" t="e">
        <f t="shared" si="180"/>
        <v>#REF!</v>
      </c>
      <c r="Y432" s="107" t="s">
        <v>72</v>
      </c>
      <c r="Z432" s="103">
        <f t="shared" si="176"/>
        <v>0</v>
      </c>
      <c r="AA432" s="103">
        <f t="shared" si="177"/>
        <v>0</v>
      </c>
      <c r="AB432" s="128" t="str">
        <f t="shared" si="181"/>
        <v/>
      </c>
      <c r="AC432" s="128" t="e">
        <f t="shared" si="182"/>
        <v>#REF!</v>
      </c>
    </row>
    <row r="433" spans="1:29" ht="50.1" customHeight="1">
      <c r="A433" s="169"/>
      <c r="B433" s="169"/>
      <c r="C433" s="172"/>
      <c r="D433" s="172"/>
      <c r="E433" s="131"/>
      <c r="F433" s="175"/>
      <c r="G433" s="178"/>
      <c r="H433" s="189"/>
      <c r="I433" s="163"/>
      <c r="J433" s="166"/>
      <c r="K433" s="62"/>
      <c r="L433" s="63"/>
      <c r="M433" s="63"/>
      <c r="N433" s="65"/>
      <c r="O433" s="127"/>
      <c r="P433" s="100"/>
      <c r="Q433" s="63">
        <f t="shared" si="178"/>
        <v>0</v>
      </c>
      <c r="R433" s="65"/>
      <c r="S433" s="67"/>
      <c r="T433" s="40"/>
      <c r="U433" s="106">
        <f>IF(EXACT(O433,Y433),M433,M433*(1-'Расчет ПРЕДЗАКАЗ'!$D$10))</f>
        <v>0</v>
      </c>
      <c r="V433" s="106">
        <f t="shared" si="179"/>
        <v>0</v>
      </c>
      <c r="W433" s="106" t="e">
        <f>IF(EXACT(O433,Y433),M433,M433*(1-#REF!))</f>
        <v>#REF!</v>
      </c>
      <c r="X433" s="106" t="e">
        <f t="shared" si="180"/>
        <v>#REF!</v>
      </c>
      <c r="Y433" s="107" t="s">
        <v>72</v>
      </c>
      <c r="Z433" s="103">
        <f t="shared" si="176"/>
        <v>0</v>
      </c>
      <c r="AA433" s="103">
        <f t="shared" si="177"/>
        <v>0</v>
      </c>
      <c r="AB433" s="128" t="str">
        <f t="shared" si="181"/>
        <v/>
      </c>
      <c r="AC433" s="128" t="e">
        <f t="shared" si="182"/>
        <v>#REF!</v>
      </c>
    </row>
    <row r="434" spans="1:29" ht="50.1" customHeight="1">
      <c r="A434" s="169"/>
      <c r="B434" s="169"/>
      <c r="C434" s="172"/>
      <c r="D434" s="172"/>
      <c r="E434" s="131"/>
      <c r="F434" s="175"/>
      <c r="G434" s="178"/>
      <c r="H434" s="189"/>
      <c r="I434" s="163"/>
      <c r="J434" s="166"/>
      <c r="K434" s="62"/>
      <c r="L434" s="63"/>
      <c r="M434" s="63"/>
      <c r="N434" s="65"/>
      <c r="O434" s="127"/>
      <c r="P434" s="100"/>
      <c r="Q434" s="63">
        <f t="shared" si="178"/>
        <v>0</v>
      </c>
      <c r="R434" s="65"/>
      <c r="S434" s="67"/>
      <c r="T434" s="40"/>
      <c r="U434" s="106">
        <f>IF(EXACT(O434,Y434),M434,M434*(1-'Расчет ПРЕДЗАКАЗ'!$D$10))</f>
        <v>0</v>
      </c>
      <c r="V434" s="106">
        <f t="shared" si="179"/>
        <v>0</v>
      </c>
      <c r="W434" s="106" t="e">
        <f>IF(EXACT(O434,Y434),M434,M434*(1-#REF!))</f>
        <v>#REF!</v>
      </c>
      <c r="X434" s="106" t="e">
        <f t="shared" si="180"/>
        <v>#REF!</v>
      </c>
      <c r="Y434" s="107" t="s">
        <v>72</v>
      </c>
      <c r="Z434" s="103">
        <f t="shared" si="176"/>
        <v>0</v>
      </c>
      <c r="AA434" s="103">
        <f t="shared" si="177"/>
        <v>0</v>
      </c>
      <c r="AB434" s="128" t="str">
        <f t="shared" si="181"/>
        <v/>
      </c>
      <c r="AC434" s="128" t="e">
        <f t="shared" si="182"/>
        <v>#REF!</v>
      </c>
    </row>
    <row r="435" spans="1:29" ht="50.1" customHeight="1">
      <c r="A435" s="169"/>
      <c r="B435" s="169"/>
      <c r="C435" s="172"/>
      <c r="D435" s="172"/>
      <c r="E435" s="131"/>
      <c r="F435" s="175"/>
      <c r="G435" s="178"/>
      <c r="H435" s="189"/>
      <c r="I435" s="163"/>
      <c r="J435" s="166"/>
      <c r="K435" s="62"/>
      <c r="L435" s="63"/>
      <c r="M435" s="63"/>
      <c r="N435" s="65"/>
      <c r="O435" s="127"/>
      <c r="P435" s="100"/>
      <c r="Q435" s="63">
        <f t="shared" si="178"/>
        <v>0</v>
      </c>
      <c r="R435" s="65"/>
      <c r="S435" s="67"/>
      <c r="T435" s="40"/>
      <c r="U435" s="106">
        <f>IF(EXACT(O435,Y435),M435,M435*(1-'Расчет ПРЕДЗАКАЗ'!$D$10))</f>
        <v>0</v>
      </c>
      <c r="V435" s="106">
        <f t="shared" si="179"/>
        <v>0</v>
      </c>
      <c r="W435" s="106" t="e">
        <f>IF(EXACT(O435,Y435),M435,M435*(1-#REF!))</f>
        <v>#REF!</v>
      </c>
      <c r="X435" s="106" t="e">
        <f t="shared" si="180"/>
        <v>#REF!</v>
      </c>
      <c r="Y435" s="107" t="s">
        <v>72</v>
      </c>
      <c r="Z435" s="103">
        <f t="shared" si="176"/>
        <v>0</v>
      </c>
      <c r="AA435" s="103">
        <f t="shared" si="177"/>
        <v>0</v>
      </c>
      <c r="AB435" s="128" t="str">
        <f t="shared" si="181"/>
        <v/>
      </c>
      <c r="AC435" s="128" t="e">
        <f t="shared" si="182"/>
        <v>#REF!</v>
      </c>
    </row>
    <row r="436" spans="1:29" ht="50.1" customHeight="1">
      <c r="A436" s="169"/>
      <c r="B436" s="169"/>
      <c r="C436" s="172"/>
      <c r="D436" s="172"/>
      <c r="E436" s="131"/>
      <c r="F436" s="175"/>
      <c r="G436" s="178"/>
      <c r="H436" s="189"/>
      <c r="I436" s="163"/>
      <c r="J436" s="166"/>
      <c r="K436" s="62"/>
      <c r="L436" s="63"/>
      <c r="M436" s="63"/>
      <c r="N436" s="65"/>
      <c r="O436" s="127"/>
      <c r="P436" s="100"/>
      <c r="Q436" s="63">
        <f t="shared" si="178"/>
        <v>0</v>
      </c>
      <c r="R436" s="65"/>
      <c r="S436" s="67"/>
      <c r="T436" s="40"/>
      <c r="U436" s="106">
        <f>IF(EXACT(O436,Y436),M436,M436*(1-'Расчет ПРЕДЗАКАЗ'!$D$10))</f>
        <v>0</v>
      </c>
      <c r="V436" s="106">
        <f t="shared" si="179"/>
        <v>0</v>
      </c>
      <c r="W436" s="106" t="e">
        <f>IF(EXACT(O436,Y436),M436,M436*(1-#REF!))</f>
        <v>#REF!</v>
      </c>
      <c r="X436" s="106" t="e">
        <f t="shared" si="180"/>
        <v>#REF!</v>
      </c>
      <c r="Y436" s="107" t="s">
        <v>72</v>
      </c>
      <c r="Z436" s="103">
        <f t="shared" si="176"/>
        <v>0</v>
      </c>
      <c r="AA436" s="103">
        <f t="shared" si="177"/>
        <v>0</v>
      </c>
      <c r="AB436" s="128" t="str">
        <f t="shared" si="181"/>
        <v/>
      </c>
      <c r="AC436" s="128" t="e">
        <f t="shared" si="182"/>
        <v>#REF!</v>
      </c>
    </row>
    <row r="437" spans="1:29" ht="50.1" customHeight="1">
      <c r="A437" s="169"/>
      <c r="B437" s="169"/>
      <c r="C437" s="172"/>
      <c r="D437" s="172"/>
      <c r="E437" s="131"/>
      <c r="F437" s="175"/>
      <c r="G437" s="178"/>
      <c r="H437" s="189"/>
      <c r="I437" s="163"/>
      <c r="J437" s="166"/>
      <c r="K437" s="62"/>
      <c r="L437" s="63"/>
      <c r="M437" s="63"/>
      <c r="N437" s="65"/>
      <c r="O437" s="127"/>
      <c r="P437" s="100"/>
      <c r="Q437" s="63">
        <f t="shared" si="178"/>
        <v>0</v>
      </c>
      <c r="R437" s="65"/>
      <c r="S437" s="67"/>
      <c r="T437" s="40"/>
      <c r="U437" s="106">
        <f>IF(EXACT(O437,Y437),M437,M437*(1-'Расчет ПРЕДЗАКАЗ'!$D$10))</f>
        <v>0</v>
      </c>
      <c r="V437" s="106">
        <f t="shared" si="179"/>
        <v>0</v>
      </c>
      <c r="W437" s="106" t="e">
        <f>IF(EXACT(O437,Y437),M437,M437*(1-#REF!))</f>
        <v>#REF!</v>
      </c>
      <c r="X437" s="106" t="e">
        <f t="shared" si="180"/>
        <v>#REF!</v>
      </c>
      <c r="Y437" s="107" t="s">
        <v>72</v>
      </c>
      <c r="Z437" s="103">
        <f t="shared" si="176"/>
        <v>0</v>
      </c>
      <c r="AA437" s="103">
        <f t="shared" si="177"/>
        <v>0</v>
      </c>
      <c r="AB437" s="128" t="str">
        <f t="shared" si="181"/>
        <v/>
      </c>
      <c r="AC437" s="128" t="e">
        <f t="shared" si="182"/>
        <v>#REF!</v>
      </c>
    </row>
    <row r="438" spans="1:29" ht="50.1" customHeight="1">
      <c r="A438" s="170"/>
      <c r="B438" s="170"/>
      <c r="C438" s="173"/>
      <c r="D438" s="173"/>
      <c r="E438" s="132"/>
      <c r="F438" s="176"/>
      <c r="G438" s="179"/>
      <c r="H438" s="190"/>
      <c r="I438" s="164"/>
      <c r="J438" s="167"/>
      <c r="K438" s="62"/>
      <c r="L438" s="63"/>
      <c r="M438" s="63"/>
      <c r="N438" s="65"/>
      <c r="O438" s="127"/>
      <c r="P438" s="100"/>
      <c r="Q438" s="63">
        <f t="shared" si="178"/>
        <v>0</v>
      </c>
      <c r="R438" s="65"/>
      <c r="S438" s="64"/>
      <c r="T438" s="40"/>
      <c r="U438" s="106">
        <f>IF(EXACT(O438,Y438),M438,M438*(1-'Расчет ПРЕДЗАКАЗ'!$D$10))</f>
        <v>0</v>
      </c>
      <c r="V438" s="106">
        <f t="shared" si="179"/>
        <v>0</v>
      </c>
      <c r="W438" s="106" t="e">
        <f>IF(EXACT(O438,Y438),M438,M438*(1-#REF!))</f>
        <v>#REF!</v>
      </c>
      <c r="X438" s="106" t="e">
        <f t="shared" si="180"/>
        <v>#REF!</v>
      </c>
      <c r="Y438" s="107" t="s">
        <v>72</v>
      </c>
      <c r="Z438" s="103">
        <f t="shared" si="176"/>
        <v>0</v>
      </c>
      <c r="AA438" s="103">
        <f t="shared" si="177"/>
        <v>0</v>
      </c>
      <c r="AB438" s="128" t="str">
        <f t="shared" si="181"/>
        <v/>
      </c>
      <c r="AC438" s="128" t="e">
        <f t="shared" si="182"/>
        <v>#REF!</v>
      </c>
    </row>
    <row r="439" spans="1:29" ht="11.25" customHeight="1" thickBot="1"/>
    <row r="440" spans="1:29" ht="50.1" customHeight="1">
      <c r="A440" s="168">
        <v>42</v>
      </c>
      <c r="B440" s="168" t="s">
        <v>512</v>
      </c>
      <c r="C440" s="171" t="s">
        <v>513</v>
      </c>
      <c r="D440" s="171" t="s">
        <v>77</v>
      </c>
      <c r="E440" s="131"/>
      <c r="F440" s="196" t="s">
        <v>458</v>
      </c>
      <c r="G440" s="177" t="s">
        <v>121</v>
      </c>
      <c r="H440" s="162" t="s">
        <v>514</v>
      </c>
      <c r="I440" s="195" t="s">
        <v>515</v>
      </c>
      <c r="J440" s="165" t="s">
        <v>19</v>
      </c>
      <c r="K440" s="62" t="s">
        <v>461</v>
      </c>
      <c r="L440" s="63">
        <v>7090</v>
      </c>
      <c r="M440" s="63">
        <v>4430</v>
      </c>
      <c r="N440" s="142" t="s">
        <v>516</v>
      </c>
      <c r="O440" s="127"/>
      <c r="P440" s="100"/>
      <c r="Q440" s="63">
        <f>P440*M440</f>
        <v>0</v>
      </c>
      <c r="R440" s="64"/>
      <c r="S440" s="67">
        <v>90</v>
      </c>
      <c r="T440" s="61"/>
      <c r="U440" s="106">
        <f>IF(EXACT(O440,Y440),M440,M440*(1-'Расчет ПРЕДЗАКАЗ'!$D$10))</f>
        <v>4341.3999999999996</v>
      </c>
      <c r="V440" s="106">
        <f>P440*U440</f>
        <v>0</v>
      </c>
      <c r="W440" s="106" t="e">
        <f>IF(EXACT(O440,Y440),M440,M440*(1-#REF!))</f>
        <v>#REF!</v>
      </c>
      <c r="X440" s="106" t="e">
        <f>P440*W440</f>
        <v>#REF!</v>
      </c>
      <c r="Y440" s="107" t="s">
        <v>72</v>
      </c>
      <c r="Z440" s="103">
        <f t="shared" ref="Z440:Z454" si="183">IF(EXACT(O440,Y440),Q440,0)</f>
        <v>0</v>
      </c>
      <c r="AA440" s="103">
        <f t="shared" ref="AA440:AA454" si="184">IF(Z440=0,Q440,0)</f>
        <v>0</v>
      </c>
      <c r="AB440" s="128">
        <f>IF(U440=0,"",L440/U440-1)</f>
        <v>0.63311374211083993</v>
      </c>
      <c r="AC440" s="128" t="e">
        <f>IF(W440=0,"",L440/W440-1)</f>
        <v>#REF!</v>
      </c>
    </row>
    <row r="441" spans="1:29" ht="50.1" customHeight="1">
      <c r="A441" s="169"/>
      <c r="B441" s="169"/>
      <c r="C441" s="172"/>
      <c r="D441" s="172"/>
      <c r="E441" s="131"/>
      <c r="F441" s="175"/>
      <c r="G441" s="178"/>
      <c r="H441" s="189"/>
      <c r="I441" s="163"/>
      <c r="J441" s="166"/>
      <c r="K441" s="62" t="s">
        <v>463</v>
      </c>
      <c r="L441" s="63">
        <v>7090</v>
      </c>
      <c r="M441" s="63">
        <v>4430</v>
      </c>
      <c r="N441" s="142" t="s">
        <v>517</v>
      </c>
      <c r="O441" s="127"/>
      <c r="P441" s="100"/>
      <c r="Q441" s="63">
        <f t="shared" ref="Q441:Q454" si="185">P441*M441</f>
        <v>0</v>
      </c>
      <c r="R441" s="64"/>
      <c r="S441" s="67">
        <v>160</v>
      </c>
      <c r="T441" s="46"/>
      <c r="U441" s="106">
        <f>IF(EXACT(O441,Y441),M441,M441*(1-'Расчет ПРЕДЗАКАЗ'!$D$10))</f>
        <v>4341.3999999999996</v>
      </c>
      <c r="V441" s="106">
        <f t="shared" ref="V441:V454" si="186">P441*U441</f>
        <v>0</v>
      </c>
      <c r="W441" s="106" t="e">
        <f>IF(EXACT(O441,Y441),M441,M441*(1-#REF!))</f>
        <v>#REF!</v>
      </c>
      <c r="X441" s="106" t="e">
        <f t="shared" ref="X441:X454" si="187">P441*W441</f>
        <v>#REF!</v>
      </c>
      <c r="Y441" s="107" t="s">
        <v>72</v>
      </c>
      <c r="Z441" s="103">
        <f t="shared" si="183"/>
        <v>0</v>
      </c>
      <c r="AA441" s="103">
        <f t="shared" si="184"/>
        <v>0</v>
      </c>
      <c r="AB441" s="128">
        <f t="shared" ref="AB441:AB454" si="188">IF(U441=0,"",L441/U441-1)</f>
        <v>0.63311374211083993</v>
      </c>
      <c r="AC441" s="128" t="e">
        <f t="shared" ref="AC441:AC454" si="189">IF(W441=0,"",L441/W441-1)</f>
        <v>#REF!</v>
      </c>
    </row>
    <row r="442" spans="1:29" ht="50.1" customHeight="1">
      <c r="A442" s="169"/>
      <c r="B442" s="169"/>
      <c r="C442" s="172"/>
      <c r="D442" s="172"/>
      <c r="E442" s="131"/>
      <c r="F442" s="175"/>
      <c r="G442" s="178"/>
      <c r="H442" s="189"/>
      <c r="I442" s="163"/>
      <c r="J442" s="166"/>
      <c r="K442" s="62" t="s">
        <v>465</v>
      </c>
      <c r="L442" s="63">
        <v>7090</v>
      </c>
      <c r="M442" s="63">
        <v>4430</v>
      </c>
      <c r="N442" s="142" t="s">
        <v>518</v>
      </c>
      <c r="O442" s="127"/>
      <c r="P442" s="100"/>
      <c r="Q442" s="63">
        <f t="shared" si="185"/>
        <v>0</v>
      </c>
      <c r="R442" s="64"/>
      <c r="S442" s="67">
        <v>141</v>
      </c>
      <c r="T442" s="46"/>
      <c r="U442" s="106">
        <f>IF(EXACT(O442,Y442),M442,M442*(1-'Расчет ПРЕДЗАКАЗ'!$D$10))</f>
        <v>4341.3999999999996</v>
      </c>
      <c r="V442" s="106">
        <f t="shared" si="186"/>
        <v>0</v>
      </c>
      <c r="W442" s="106" t="e">
        <f>IF(EXACT(O442,Y442),M442,M442*(1-#REF!))</f>
        <v>#REF!</v>
      </c>
      <c r="X442" s="106" t="e">
        <f t="shared" si="187"/>
        <v>#REF!</v>
      </c>
      <c r="Y442" s="107" t="s">
        <v>72</v>
      </c>
      <c r="Z442" s="103">
        <f t="shared" si="183"/>
        <v>0</v>
      </c>
      <c r="AA442" s="103">
        <f t="shared" si="184"/>
        <v>0</v>
      </c>
      <c r="AB442" s="128">
        <f t="shared" si="188"/>
        <v>0.63311374211083993</v>
      </c>
      <c r="AC442" s="128" t="e">
        <f t="shared" si="189"/>
        <v>#REF!</v>
      </c>
    </row>
    <row r="443" spans="1:29" ht="50.1" customHeight="1">
      <c r="A443" s="169"/>
      <c r="B443" s="169"/>
      <c r="C443" s="172"/>
      <c r="D443" s="172"/>
      <c r="E443" s="131"/>
      <c r="F443" s="175"/>
      <c r="G443" s="178"/>
      <c r="H443" s="189"/>
      <c r="I443" s="163"/>
      <c r="J443" s="166"/>
      <c r="K443" s="62" t="s">
        <v>467</v>
      </c>
      <c r="L443" s="63">
        <v>7090</v>
      </c>
      <c r="M443" s="63">
        <v>4430</v>
      </c>
      <c r="N443" s="142" t="s">
        <v>519</v>
      </c>
      <c r="O443" s="127"/>
      <c r="P443" s="100"/>
      <c r="Q443" s="63">
        <f t="shared" si="185"/>
        <v>0</v>
      </c>
      <c r="R443" s="64"/>
      <c r="S443" s="67">
        <v>100</v>
      </c>
      <c r="T443" s="46"/>
      <c r="U443" s="106">
        <f>IF(EXACT(O443,Y443),M443,M443*(1-'Расчет ПРЕДЗАКАЗ'!$D$10))</f>
        <v>4341.3999999999996</v>
      </c>
      <c r="V443" s="106">
        <f t="shared" si="186"/>
        <v>0</v>
      </c>
      <c r="W443" s="106" t="e">
        <f>IF(EXACT(O443,Y443),M443,M443*(1-#REF!))</f>
        <v>#REF!</v>
      </c>
      <c r="X443" s="106" t="e">
        <f t="shared" si="187"/>
        <v>#REF!</v>
      </c>
      <c r="Y443" s="107" t="s">
        <v>72</v>
      </c>
      <c r="Z443" s="103">
        <f t="shared" si="183"/>
        <v>0</v>
      </c>
      <c r="AA443" s="103">
        <f t="shared" si="184"/>
        <v>0</v>
      </c>
      <c r="AB443" s="128">
        <f t="shared" si="188"/>
        <v>0.63311374211083993</v>
      </c>
      <c r="AC443" s="128" t="e">
        <f t="shared" si="189"/>
        <v>#REF!</v>
      </c>
    </row>
    <row r="444" spans="1:29" ht="50.1" customHeight="1">
      <c r="A444" s="169"/>
      <c r="B444" s="169"/>
      <c r="C444" s="172"/>
      <c r="D444" s="172"/>
      <c r="E444" s="131"/>
      <c r="F444" s="175"/>
      <c r="G444" s="178"/>
      <c r="H444" s="189"/>
      <c r="I444" s="163"/>
      <c r="J444" s="166"/>
      <c r="K444" s="62" t="s">
        <v>469</v>
      </c>
      <c r="L444" s="63">
        <v>7090</v>
      </c>
      <c r="M444" s="63">
        <v>4430</v>
      </c>
      <c r="N444" s="142" t="s">
        <v>520</v>
      </c>
      <c r="O444" s="127"/>
      <c r="P444" s="100"/>
      <c r="Q444" s="63">
        <f t="shared" si="185"/>
        <v>0</v>
      </c>
      <c r="R444" s="64"/>
      <c r="S444" s="67">
        <v>113</v>
      </c>
      <c r="T444" s="46"/>
      <c r="U444" s="106">
        <f>IF(EXACT(O444,Y444),M444,M444*(1-'Расчет ПРЕДЗАКАЗ'!$D$10))</f>
        <v>4341.3999999999996</v>
      </c>
      <c r="V444" s="106">
        <f t="shared" si="186"/>
        <v>0</v>
      </c>
      <c r="W444" s="106" t="e">
        <f>IF(EXACT(O444,Y444),M444,M444*(1-#REF!))</f>
        <v>#REF!</v>
      </c>
      <c r="X444" s="106" t="e">
        <f t="shared" si="187"/>
        <v>#REF!</v>
      </c>
      <c r="Y444" s="107" t="s">
        <v>72</v>
      </c>
      <c r="Z444" s="103">
        <f t="shared" si="183"/>
        <v>0</v>
      </c>
      <c r="AA444" s="103">
        <f t="shared" si="184"/>
        <v>0</v>
      </c>
      <c r="AB444" s="128">
        <f t="shared" si="188"/>
        <v>0.63311374211083993</v>
      </c>
      <c r="AC444" s="128" t="e">
        <f t="shared" si="189"/>
        <v>#REF!</v>
      </c>
    </row>
    <row r="445" spans="1:29" ht="50.1" customHeight="1">
      <c r="A445" s="169"/>
      <c r="B445" s="169"/>
      <c r="C445" s="172"/>
      <c r="D445" s="172"/>
      <c r="E445" s="131"/>
      <c r="F445" s="175"/>
      <c r="G445" s="178"/>
      <c r="H445" s="189"/>
      <c r="I445" s="163"/>
      <c r="J445" s="166"/>
      <c r="K445" s="62" t="s">
        <v>471</v>
      </c>
      <c r="L445" s="63">
        <v>7090</v>
      </c>
      <c r="M445" s="63">
        <v>4430</v>
      </c>
      <c r="N445" s="142" t="s">
        <v>521</v>
      </c>
      <c r="O445" s="127"/>
      <c r="P445" s="100"/>
      <c r="Q445" s="63">
        <f t="shared" si="185"/>
        <v>0</v>
      </c>
      <c r="R445" s="64"/>
      <c r="S445" s="67">
        <v>47</v>
      </c>
      <c r="T445" s="46"/>
      <c r="U445" s="106">
        <f>IF(EXACT(O445,Y445),M445,M445*(1-'Расчет ПРЕДЗАКАЗ'!$D$10))</f>
        <v>4341.3999999999996</v>
      </c>
      <c r="V445" s="106">
        <f t="shared" si="186"/>
        <v>0</v>
      </c>
      <c r="W445" s="106" t="e">
        <f>IF(EXACT(O445,Y445),M445,M445*(1-#REF!))</f>
        <v>#REF!</v>
      </c>
      <c r="X445" s="106" t="e">
        <f t="shared" si="187"/>
        <v>#REF!</v>
      </c>
      <c r="Y445" s="107" t="s">
        <v>72</v>
      </c>
      <c r="Z445" s="103">
        <f t="shared" si="183"/>
        <v>0</v>
      </c>
      <c r="AA445" s="103">
        <f t="shared" si="184"/>
        <v>0</v>
      </c>
      <c r="AB445" s="128">
        <f t="shared" si="188"/>
        <v>0.63311374211083993</v>
      </c>
      <c r="AC445" s="128" t="e">
        <f t="shared" si="189"/>
        <v>#REF!</v>
      </c>
    </row>
    <row r="446" spans="1:29" ht="50.1" customHeight="1">
      <c r="A446" s="169"/>
      <c r="B446" s="169"/>
      <c r="C446" s="172"/>
      <c r="D446" s="172"/>
      <c r="E446" s="131"/>
      <c r="F446" s="175"/>
      <c r="G446" s="178"/>
      <c r="H446" s="189"/>
      <c r="I446" s="163"/>
      <c r="J446" s="166"/>
      <c r="K446" s="62" t="s">
        <v>510</v>
      </c>
      <c r="L446" s="63">
        <v>7090</v>
      </c>
      <c r="M446" s="63">
        <v>4430</v>
      </c>
      <c r="N446" s="142" t="s">
        <v>522</v>
      </c>
      <c r="O446" s="127"/>
      <c r="P446" s="100"/>
      <c r="Q446" s="63">
        <f t="shared" si="185"/>
        <v>0</v>
      </c>
      <c r="R446" s="64"/>
      <c r="S446" s="67">
        <v>20</v>
      </c>
      <c r="T446" s="46"/>
      <c r="U446" s="106">
        <f>IF(EXACT(O446,Y446),M446,M446*(1-'Расчет ПРЕДЗАКАЗ'!$D$10))</f>
        <v>4341.3999999999996</v>
      </c>
      <c r="V446" s="106">
        <f t="shared" si="186"/>
        <v>0</v>
      </c>
      <c r="W446" s="106" t="e">
        <f>IF(EXACT(O446,Y446),M446,M446*(1-#REF!))</f>
        <v>#REF!</v>
      </c>
      <c r="X446" s="106" t="e">
        <f t="shared" si="187"/>
        <v>#REF!</v>
      </c>
      <c r="Y446" s="107" t="s">
        <v>72</v>
      </c>
      <c r="Z446" s="103">
        <f t="shared" si="183"/>
        <v>0</v>
      </c>
      <c r="AA446" s="103">
        <f t="shared" si="184"/>
        <v>0</v>
      </c>
      <c r="AB446" s="128">
        <f t="shared" si="188"/>
        <v>0.63311374211083993</v>
      </c>
      <c r="AC446" s="128" t="e">
        <f t="shared" si="189"/>
        <v>#REF!</v>
      </c>
    </row>
    <row r="447" spans="1:29" ht="50.1" customHeight="1">
      <c r="A447" s="169"/>
      <c r="B447" s="169"/>
      <c r="C447" s="172"/>
      <c r="D447" s="172"/>
      <c r="E447" s="131"/>
      <c r="F447" s="175"/>
      <c r="G447" s="178"/>
      <c r="H447" s="189"/>
      <c r="I447" s="163"/>
      <c r="J447" s="166"/>
      <c r="K447" s="62"/>
      <c r="L447" s="63"/>
      <c r="M447" s="63"/>
      <c r="N447" s="142"/>
      <c r="O447" s="127"/>
      <c r="P447" s="100"/>
      <c r="Q447" s="63">
        <f t="shared" si="185"/>
        <v>0</v>
      </c>
      <c r="R447" s="64"/>
      <c r="S447" s="67"/>
      <c r="T447" s="46"/>
      <c r="U447" s="106">
        <f>IF(EXACT(O447,Y447),M447,M447*(1-'Расчет ПРЕДЗАКАЗ'!$D$10))</f>
        <v>0</v>
      </c>
      <c r="V447" s="106">
        <f t="shared" si="186"/>
        <v>0</v>
      </c>
      <c r="W447" s="106" t="e">
        <f>IF(EXACT(O447,Y447),M447,M447*(1-#REF!))</f>
        <v>#REF!</v>
      </c>
      <c r="X447" s="106" t="e">
        <f t="shared" si="187"/>
        <v>#REF!</v>
      </c>
      <c r="Y447" s="107" t="s">
        <v>72</v>
      </c>
      <c r="Z447" s="103">
        <f t="shared" si="183"/>
        <v>0</v>
      </c>
      <c r="AA447" s="103">
        <f t="shared" si="184"/>
        <v>0</v>
      </c>
      <c r="AB447" s="128" t="str">
        <f t="shared" si="188"/>
        <v/>
      </c>
      <c r="AC447" s="128" t="e">
        <f t="shared" si="189"/>
        <v>#REF!</v>
      </c>
    </row>
    <row r="448" spans="1:29" ht="50.1" customHeight="1">
      <c r="A448" s="169"/>
      <c r="B448" s="169"/>
      <c r="C448" s="172"/>
      <c r="D448" s="172"/>
      <c r="E448" s="131"/>
      <c r="F448" s="175"/>
      <c r="G448" s="178"/>
      <c r="H448" s="189"/>
      <c r="I448" s="163"/>
      <c r="J448" s="166"/>
      <c r="K448" s="62"/>
      <c r="L448" s="63"/>
      <c r="M448" s="63"/>
      <c r="N448" s="142"/>
      <c r="O448" s="127"/>
      <c r="P448" s="100"/>
      <c r="Q448" s="63">
        <f t="shared" si="185"/>
        <v>0</v>
      </c>
      <c r="R448" s="64"/>
      <c r="S448" s="67"/>
      <c r="T448" s="46"/>
      <c r="U448" s="106">
        <f>IF(EXACT(O448,Y448),M448,M448*(1-'Расчет ПРЕДЗАКАЗ'!$D$10))</f>
        <v>0</v>
      </c>
      <c r="V448" s="106">
        <f t="shared" si="186"/>
        <v>0</v>
      </c>
      <c r="W448" s="106" t="e">
        <f>IF(EXACT(O448,Y448),M448,M448*(1-#REF!))</f>
        <v>#REF!</v>
      </c>
      <c r="X448" s="106" t="e">
        <f t="shared" si="187"/>
        <v>#REF!</v>
      </c>
      <c r="Y448" s="107" t="s">
        <v>72</v>
      </c>
      <c r="Z448" s="103">
        <f t="shared" si="183"/>
        <v>0</v>
      </c>
      <c r="AA448" s="103">
        <f t="shared" si="184"/>
        <v>0</v>
      </c>
      <c r="AB448" s="128" t="str">
        <f t="shared" si="188"/>
        <v/>
      </c>
      <c r="AC448" s="128" t="e">
        <f t="shared" si="189"/>
        <v>#REF!</v>
      </c>
    </row>
    <row r="449" spans="1:29" ht="50.1" customHeight="1">
      <c r="A449" s="169"/>
      <c r="B449" s="169"/>
      <c r="C449" s="172"/>
      <c r="D449" s="172"/>
      <c r="E449" s="131"/>
      <c r="F449" s="175"/>
      <c r="G449" s="178"/>
      <c r="H449" s="189"/>
      <c r="I449" s="163"/>
      <c r="J449" s="166"/>
      <c r="K449" s="62"/>
      <c r="L449" s="63"/>
      <c r="M449" s="63"/>
      <c r="N449" s="65"/>
      <c r="O449" s="127"/>
      <c r="P449" s="100"/>
      <c r="Q449" s="63">
        <f t="shared" si="185"/>
        <v>0</v>
      </c>
      <c r="R449" s="65"/>
      <c r="S449" s="67"/>
      <c r="T449" s="40"/>
      <c r="U449" s="106">
        <f>IF(EXACT(O449,Y449),M449,M449*(1-'Расчет ПРЕДЗАКАЗ'!$D$10))</f>
        <v>0</v>
      </c>
      <c r="V449" s="106">
        <f t="shared" si="186"/>
        <v>0</v>
      </c>
      <c r="W449" s="106" t="e">
        <f>IF(EXACT(O449,Y449),M449,M449*(1-#REF!))</f>
        <v>#REF!</v>
      </c>
      <c r="X449" s="106" t="e">
        <f t="shared" si="187"/>
        <v>#REF!</v>
      </c>
      <c r="Y449" s="107" t="s">
        <v>72</v>
      </c>
      <c r="Z449" s="103">
        <f t="shared" si="183"/>
        <v>0</v>
      </c>
      <c r="AA449" s="103">
        <f t="shared" si="184"/>
        <v>0</v>
      </c>
      <c r="AB449" s="128" t="str">
        <f t="shared" si="188"/>
        <v/>
      </c>
      <c r="AC449" s="128" t="e">
        <f t="shared" si="189"/>
        <v>#REF!</v>
      </c>
    </row>
    <row r="450" spans="1:29" ht="50.1" customHeight="1">
      <c r="A450" s="169"/>
      <c r="B450" s="169"/>
      <c r="C450" s="172"/>
      <c r="D450" s="172"/>
      <c r="E450" s="131"/>
      <c r="F450" s="175"/>
      <c r="G450" s="178"/>
      <c r="H450" s="189"/>
      <c r="I450" s="163"/>
      <c r="J450" s="166"/>
      <c r="K450" s="62"/>
      <c r="L450" s="63"/>
      <c r="M450" s="63"/>
      <c r="N450" s="65"/>
      <c r="O450" s="127"/>
      <c r="P450" s="100"/>
      <c r="Q450" s="63">
        <f t="shared" si="185"/>
        <v>0</v>
      </c>
      <c r="R450" s="65"/>
      <c r="S450" s="67"/>
      <c r="T450" s="40"/>
      <c r="U450" s="106">
        <f>IF(EXACT(O450,Y450),M450,M450*(1-'Расчет ПРЕДЗАКАЗ'!$D$10))</f>
        <v>0</v>
      </c>
      <c r="V450" s="106">
        <f t="shared" si="186"/>
        <v>0</v>
      </c>
      <c r="W450" s="106" t="e">
        <f>IF(EXACT(O450,Y450),M450,M450*(1-#REF!))</f>
        <v>#REF!</v>
      </c>
      <c r="X450" s="106" t="e">
        <f t="shared" si="187"/>
        <v>#REF!</v>
      </c>
      <c r="Y450" s="107" t="s">
        <v>72</v>
      </c>
      <c r="Z450" s="103">
        <f t="shared" si="183"/>
        <v>0</v>
      </c>
      <c r="AA450" s="103">
        <f t="shared" si="184"/>
        <v>0</v>
      </c>
      <c r="AB450" s="128" t="str">
        <f t="shared" si="188"/>
        <v/>
      </c>
      <c r="AC450" s="128" t="e">
        <f t="shared" si="189"/>
        <v>#REF!</v>
      </c>
    </row>
    <row r="451" spans="1:29" ht="50.1" customHeight="1">
      <c r="A451" s="169"/>
      <c r="B451" s="169"/>
      <c r="C451" s="172"/>
      <c r="D451" s="172"/>
      <c r="E451" s="131"/>
      <c r="F451" s="175"/>
      <c r="G451" s="178"/>
      <c r="H451" s="189"/>
      <c r="I451" s="163"/>
      <c r="J451" s="166"/>
      <c r="K451" s="62"/>
      <c r="L451" s="63"/>
      <c r="M451" s="63"/>
      <c r="N451" s="65"/>
      <c r="O451" s="127"/>
      <c r="P451" s="100"/>
      <c r="Q451" s="63">
        <f t="shared" si="185"/>
        <v>0</v>
      </c>
      <c r="R451" s="65"/>
      <c r="S451" s="67"/>
      <c r="T451" s="40"/>
      <c r="U451" s="106">
        <f>IF(EXACT(O451,Y451),M451,M451*(1-'Расчет ПРЕДЗАКАЗ'!$D$10))</f>
        <v>0</v>
      </c>
      <c r="V451" s="106">
        <f t="shared" si="186"/>
        <v>0</v>
      </c>
      <c r="W451" s="106" t="e">
        <f>IF(EXACT(O451,Y451),M451,M451*(1-#REF!))</f>
        <v>#REF!</v>
      </c>
      <c r="X451" s="106" t="e">
        <f t="shared" si="187"/>
        <v>#REF!</v>
      </c>
      <c r="Y451" s="107" t="s">
        <v>72</v>
      </c>
      <c r="Z451" s="103">
        <f t="shared" si="183"/>
        <v>0</v>
      </c>
      <c r="AA451" s="103">
        <f t="shared" si="184"/>
        <v>0</v>
      </c>
      <c r="AB451" s="128" t="str">
        <f t="shared" si="188"/>
        <v/>
      </c>
      <c r="AC451" s="128" t="e">
        <f t="shared" si="189"/>
        <v>#REF!</v>
      </c>
    </row>
    <row r="452" spans="1:29" ht="50.1" customHeight="1">
      <c r="A452" s="169"/>
      <c r="B452" s="169"/>
      <c r="C452" s="172"/>
      <c r="D452" s="172"/>
      <c r="E452" s="131"/>
      <c r="F452" s="175"/>
      <c r="G452" s="178"/>
      <c r="H452" s="189"/>
      <c r="I452" s="163"/>
      <c r="J452" s="166"/>
      <c r="K452" s="62"/>
      <c r="L452" s="63"/>
      <c r="M452" s="63"/>
      <c r="N452" s="65"/>
      <c r="O452" s="127"/>
      <c r="P452" s="100"/>
      <c r="Q452" s="63">
        <f t="shared" si="185"/>
        <v>0</v>
      </c>
      <c r="R452" s="65"/>
      <c r="S452" s="67"/>
      <c r="T452" s="40"/>
      <c r="U452" s="106">
        <f>IF(EXACT(O452,Y452),M452,M452*(1-'Расчет ПРЕДЗАКАЗ'!$D$10))</f>
        <v>0</v>
      </c>
      <c r="V452" s="106">
        <f t="shared" si="186"/>
        <v>0</v>
      </c>
      <c r="W452" s="106" t="e">
        <f>IF(EXACT(O452,Y452),M452,M452*(1-#REF!))</f>
        <v>#REF!</v>
      </c>
      <c r="X452" s="106" t="e">
        <f t="shared" si="187"/>
        <v>#REF!</v>
      </c>
      <c r="Y452" s="107" t="s">
        <v>72</v>
      </c>
      <c r="Z452" s="103">
        <f t="shared" si="183"/>
        <v>0</v>
      </c>
      <c r="AA452" s="103">
        <f t="shared" si="184"/>
        <v>0</v>
      </c>
      <c r="AB452" s="128" t="str">
        <f t="shared" si="188"/>
        <v/>
      </c>
      <c r="AC452" s="128" t="e">
        <f t="shared" si="189"/>
        <v>#REF!</v>
      </c>
    </row>
    <row r="453" spans="1:29" ht="50.1" customHeight="1">
      <c r="A453" s="169"/>
      <c r="B453" s="169"/>
      <c r="C453" s="172"/>
      <c r="D453" s="172"/>
      <c r="E453" s="131"/>
      <c r="F453" s="175"/>
      <c r="G453" s="178"/>
      <c r="H453" s="189"/>
      <c r="I453" s="163"/>
      <c r="J453" s="166"/>
      <c r="K453" s="62"/>
      <c r="L453" s="63"/>
      <c r="M453" s="63"/>
      <c r="N453" s="65"/>
      <c r="O453" s="127"/>
      <c r="P453" s="100"/>
      <c r="Q453" s="63">
        <f t="shared" si="185"/>
        <v>0</v>
      </c>
      <c r="R453" s="65"/>
      <c r="S453" s="67"/>
      <c r="T453" s="40"/>
      <c r="U453" s="106">
        <f>IF(EXACT(O453,Y453),M453,M453*(1-'Расчет ПРЕДЗАКАЗ'!$D$10))</f>
        <v>0</v>
      </c>
      <c r="V453" s="106">
        <f t="shared" si="186"/>
        <v>0</v>
      </c>
      <c r="W453" s="106" t="e">
        <f>IF(EXACT(O453,Y453),M453,M453*(1-#REF!))</f>
        <v>#REF!</v>
      </c>
      <c r="X453" s="106" t="e">
        <f t="shared" si="187"/>
        <v>#REF!</v>
      </c>
      <c r="Y453" s="107" t="s">
        <v>72</v>
      </c>
      <c r="Z453" s="103">
        <f t="shared" si="183"/>
        <v>0</v>
      </c>
      <c r="AA453" s="103">
        <f t="shared" si="184"/>
        <v>0</v>
      </c>
      <c r="AB453" s="128" t="str">
        <f t="shared" si="188"/>
        <v/>
      </c>
      <c r="AC453" s="128" t="e">
        <f t="shared" si="189"/>
        <v>#REF!</v>
      </c>
    </row>
    <row r="454" spans="1:29" ht="50.1" customHeight="1">
      <c r="A454" s="170"/>
      <c r="B454" s="170"/>
      <c r="C454" s="173"/>
      <c r="D454" s="173"/>
      <c r="E454" s="132"/>
      <c r="F454" s="176"/>
      <c r="G454" s="179"/>
      <c r="H454" s="190"/>
      <c r="I454" s="164"/>
      <c r="J454" s="167"/>
      <c r="K454" s="62"/>
      <c r="L454" s="63"/>
      <c r="M454" s="63"/>
      <c r="N454" s="65"/>
      <c r="O454" s="127"/>
      <c r="P454" s="100"/>
      <c r="Q454" s="63">
        <f t="shared" si="185"/>
        <v>0</v>
      </c>
      <c r="R454" s="65"/>
      <c r="S454" s="64"/>
      <c r="T454" s="40"/>
      <c r="U454" s="106">
        <f>IF(EXACT(O454,Y454),M454,M454*(1-'Расчет ПРЕДЗАКАЗ'!$D$10))</f>
        <v>0</v>
      </c>
      <c r="V454" s="106">
        <f t="shared" si="186"/>
        <v>0</v>
      </c>
      <c r="W454" s="106" t="e">
        <f>IF(EXACT(O454,Y454),M454,M454*(1-#REF!))</f>
        <v>#REF!</v>
      </c>
      <c r="X454" s="106" t="e">
        <f t="shared" si="187"/>
        <v>#REF!</v>
      </c>
      <c r="Y454" s="107" t="s">
        <v>72</v>
      </c>
      <c r="Z454" s="103">
        <f t="shared" si="183"/>
        <v>0</v>
      </c>
      <c r="AA454" s="103">
        <f t="shared" si="184"/>
        <v>0</v>
      </c>
      <c r="AB454" s="128" t="str">
        <f t="shared" si="188"/>
        <v/>
      </c>
      <c r="AC454" s="128" t="e">
        <f t="shared" si="189"/>
        <v>#REF!</v>
      </c>
    </row>
    <row r="455" spans="1:29" ht="11.25" customHeight="1" thickBot="1"/>
    <row r="456" spans="1:29" ht="50.1" customHeight="1">
      <c r="A456" s="168">
        <v>43</v>
      </c>
      <c r="B456" s="168" t="s">
        <v>491</v>
      </c>
      <c r="C456" s="171" t="s">
        <v>523</v>
      </c>
      <c r="D456" s="171" t="s">
        <v>77</v>
      </c>
      <c r="E456" s="131"/>
      <c r="F456" s="196" t="s">
        <v>458</v>
      </c>
      <c r="G456" s="177" t="s">
        <v>251</v>
      </c>
      <c r="H456" s="162" t="s">
        <v>524</v>
      </c>
      <c r="I456" s="195" t="s">
        <v>525</v>
      </c>
      <c r="J456" s="165" t="s">
        <v>19</v>
      </c>
      <c r="K456" s="62" t="s">
        <v>461</v>
      </c>
      <c r="L456" s="63">
        <v>6800</v>
      </c>
      <c r="M456" s="63">
        <v>4250</v>
      </c>
      <c r="N456" s="142" t="s">
        <v>526</v>
      </c>
      <c r="O456" s="127"/>
      <c r="P456" s="100"/>
      <c r="Q456" s="63">
        <f>P456*M456</f>
        <v>0</v>
      </c>
      <c r="R456" s="64"/>
      <c r="S456" s="67">
        <v>39</v>
      </c>
      <c r="T456" s="61"/>
      <c r="U456" s="106">
        <f>IF(EXACT(O456,Y456),M456,M456*(1-'Расчет ПРЕДЗАКАЗ'!$D$10))</f>
        <v>4165</v>
      </c>
      <c r="V456" s="106">
        <f>P456*U456</f>
        <v>0</v>
      </c>
      <c r="W456" s="106" t="e">
        <f>IF(EXACT(O456,Y456),M456,M456*(1-#REF!))</f>
        <v>#REF!</v>
      </c>
      <c r="X456" s="106" t="e">
        <f>P456*W456</f>
        <v>#REF!</v>
      </c>
      <c r="Y456" s="107" t="s">
        <v>72</v>
      </c>
      <c r="Z456" s="103">
        <f t="shared" ref="Z456:Z470" si="190">IF(EXACT(O456,Y456),Q456,0)</f>
        <v>0</v>
      </c>
      <c r="AA456" s="103">
        <f t="shared" ref="AA456:AA470" si="191">IF(Z456=0,Q456,0)</f>
        <v>0</v>
      </c>
      <c r="AB456" s="128">
        <f>IF(U456=0,"",L456/U456-1)</f>
        <v>0.63265306122448983</v>
      </c>
      <c r="AC456" s="128" t="e">
        <f>IF(W456=0,"",L456/W456-1)</f>
        <v>#REF!</v>
      </c>
    </row>
    <row r="457" spans="1:29" ht="50.1" customHeight="1">
      <c r="A457" s="169"/>
      <c r="B457" s="169"/>
      <c r="C457" s="172"/>
      <c r="D457" s="172"/>
      <c r="E457" s="131"/>
      <c r="F457" s="175"/>
      <c r="G457" s="178"/>
      <c r="H457" s="189"/>
      <c r="I457" s="163"/>
      <c r="J457" s="166"/>
      <c r="K457" s="62" t="s">
        <v>463</v>
      </c>
      <c r="L457" s="63">
        <v>6800</v>
      </c>
      <c r="M457" s="63">
        <v>4250</v>
      </c>
      <c r="N457" s="142" t="s">
        <v>527</v>
      </c>
      <c r="O457" s="127"/>
      <c r="P457" s="100"/>
      <c r="Q457" s="63">
        <f t="shared" ref="Q457:Q470" si="192">P457*M457</f>
        <v>0</v>
      </c>
      <c r="R457" s="64"/>
      <c r="S457" s="67">
        <v>67</v>
      </c>
      <c r="T457" s="46"/>
      <c r="U457" s="106">
        <f>IF(EXACT(O457,Y457),M457,M457*(1-'Расчет ПРЕДЗАКАЗ'!$D$10))</f>
        <v>4165</v>
      </c>
      <c r="V457" s="106">
        <f t="shared" ref="V457:V470" si="193">P457*U457</f>
        <v>0</v>
      </c>
      <c r="W457" s="106" t="e">
        <f>IF(EXACT(O457,Y457),M457,M457*(1-#REF!))</f>
        <v>#REF!</v>
      </c>
      <c r="X457" s="106" t="e">
        <f t="shared" ref="X457:X470" si="194">P457*W457</f>
        <v>#REF!</v>
      </c>
      <c r="Y457" s="107" t="s">
        <v>72</v>
      </c>
      <c r="Z457" s="103">
        <f t="shared" si="190"/>
        <v>0</v>
      </c>
      <c r="AA457" s="103">
        <f t="shared" si="191"/>
        <v>0</v>
      </c>
      <c r="AB457" s="128">
        <f t="shared" ref="AB457:AB470" si="195">IF(U457=0,"",L457/U457-1)</f>
        <v>0.63265306122448983</v>
      </c>
      <c r="AC457" s="128" t="e">
        <f t="shared" ref="AC457:AC470" si="196">IF(W457=0,"",L457/W457-1)</f>
        <v>#REF!</v>
      </c>
    </row>
    <row r="458" spans="1:29" ht="50.1" customHeight="1">
      <c r="A458" s="169"/>
      <c r="B458" s="169"/>
      <c r="C458" s="172"/>
      <c r="D458" s="172"/>
      <c r="E458" s="131"/>
      <c r="F458" s="175"/>
      <c r="G458" s="178"/>
      <c r="H458" s="189"/>
      <c r="I458" s="163"/>
      <c r="J458" s="166"/>
      <c r="K458" s="62" t="s">
        <v>465</v>
      </c>
      <c r="L458" s="63">
        <v>6800</v>
      </c>
      <c r="M458" s="63">
        <v>4250</v>
      </c>
      <c r="N458" s="142" t="s">
        <v>528</v>
      </c>
      <c r="O458" s="127"/>
      <c r="P458" s="100"/>
      <c r="Q458" s="63">
        <f t="shared" si="192"/>
        <v>0</v>
      </c>
      <c r="R458" s="64"/>
      <c r="S458" s="67">
        <v>40</v>
      </c>
      <c r="T458" s="46"/>
      <c r="U458" s="106">
        <f>IF(EXACT(O458,Y458),M458,M458*(1-'Расчет ПРЕДЗАКАЗ'!$D$10))</f>
        <v>4165</v>
      </c>
      <c r="V458" s="106">
        <f t="shared" si="193"/>
        <v>0</v>
      </c>
      <c r="W458" s="106" t="e">
        <f>IF(EXACT(O458,Y458),M458,M458*(1-#REF!))</f>
        <v>#REF!</v>
      </c>
      <c r="X458" s="106" t="e">
        <f t="shared" si="194"/>
        <v>#REF!</v>
      </c>
      <c r="Y458" s="107" t="s">
        <v>72</v>
      </c>
      <c r="Z458" s="103">
        <f t="shared" si="190"/>
        <v>0</v>
      </c>
      <c r="AA458" s="103">
        <f t="shared" si="191"/>
        <v>0</v>
      </c>
      <c r="AB458" s="128">
        <f t="shared" si="195"/>
        <v>0.63265306122448983</v>
      </c>
      <c r="AC458" s="128" t="e">
        <f t="shared" si="196"/>
        <v>#REF!</v>
      </c>
    </row>
    <row r="459" spans="1:29" ht="50.1" customHeight="1">
      <c r="A459" s="169"/>
      <c r="B459" s="169"/>
      <c r="C459" s="172"/>
      <c r="D459" s="172"/>
      <c r="E459" s="131"/>
      <c r="F459" s="175"/>
      <c r="G459" s="178"/>
      <c r="H459" s="189"/>
      <c r="I459" s="163"/>
      <c r="J459" s="166"/>
      <c r="K459" s="62" t="s">
        <v>467</v>
      </c>
      <c r="L459" s="63">
        <v>6800</v>
      </c>
      <c r="M459" s="63">
        <v>4250</v>
      </c>
      <c r="N459" s="142" t="s">
        <v>529</v>
      </c>
      <c r="O459" s="127"/>
      <c r="P459" s="100"/>
      <c r="Q459" s="63">
        <f t="shared" si="192"/>
        <v>0</v>
      </c>
      <c r="R459" s="64"/>
      <c r="S459" s="67">
        <v>9</v>
      </c>
      <c r="T459" s="46"/>
      <c r="U459" s="106">
        <f>IF(EXACT(O459,Y459),M459,M459*(1-'Расчет ПРЕДЗАКАЗ'!$D$10))</f>
        <v>4165</v>
      </c>
      <c r="V459" s="106">
        <f t="shared" si="193"/>
        <v>0</v>
      </c>
      <c r="W459" s="106" t="e">
        <f>IF(EXACT(O459,Y459),M459,M459*(1-#REF!))</f>
        <v>#REF!</v>
      </c>
      <c r="X459" s="106" t="e">
        <f t="shared" si="194"/>
        <v>#REF!</v>
      </c>
      <c r="Y459" s="107" t="s">
        <v>72</v>
      </c>
      <c r="Z459" s="103">
        <f t="shared" si="190"/>
        <v>0</v>
      </c>
      <c r="AA459" s="103">
        <f t="shared" si="191"/>
        <v>0</v>
      </c>
      <c r="AB459" s="128">
        <f t="shared" si="195"/>
        <v>0.63265306122448983</v>
      </c>
      <c r="AC459" s="128" t="e">
        <f t="shared" si="196"/>
        <v>#REF!</v>
      </c>
    </row>
    <row r="460" spans="1:29" ht="50.1" customHeight="1">
      <c r="A460" s="169"/>
      <c r="B460" s="169"/>
      <c r="C460" s="172"/>
      <c r="D460" s="172"/>
      <c r="E460" s="131"/>
      <c r="F460" s="175"/>
      <c r="G460" s="178"/>
      <c r="H460" s="189"/>
      <c r="I460" s="163"/>
      <c r="J460" s="166"/>
      <c r="K460" s="62" t="s">
        <v>469</v>
      </c>
      <c r="L460" s="63">
        <v>6800</v>
      </c>
      <c r="M460" s="63">
        <v>4250</v>
      </c>
      <c r="N460" s="142" t="s">
        <v>530</v>
      </c>
      <c r="O460" s="127"/>
      <c r="P460" s="100"/>
      <c r="Q460" s="63">
        <f t="shared" si="192"/>
        <v>0</v>
      </c>
      <c r="R460" s="64"/>
      <c r="S460" s="67">
        <v>40</v>
      </c>
      <c r="T460" s="46"/>
      <c r="U460" s="106">
        <f>IF(EXACT(O460,Y460),M460,M460*(1-'Расчет ПРЕДЗАКАЗ'!$D$10))</f>
        <v>4165</v>
      </c>
      <c r="V460" s="106">
        <f t="shared" si="193"/>
        <v>0</v>
      </c>
      <c r="W460" s="106" t="e">
        <f>IF(EXACT(O460,Y460),M460,M460*(1-#REF!))</f>
        <v>#REF!</v>
      </c>
      <c r="X460" s="106" t="e">
        <f t="shared" si="194"/>
        <v>#REF!</v>
      </c>
      <c r="Y460" s="107" t="s">
        <v>72</v>
      </c>
      <c r="Z460" s="103">
        <f t="shared" si="190"/>
        <v>0</v>
      </c>
      <c r="AA460" s="103">
        <f t="shared" si="191"/>
        <v>0</v>
      </c>
      <c r="AB460" s="128">
        <f t="shared" si="195"/>
        <v>0.63265306122448983</v>
      </c>
      <c r="AC460" s="128" t="e">
        <f t="shared" si="196"/>
        <v>#REF!</v>
      </c>
    </row>
    <row r="461" spans="1:29" ht="50.1" customHeight="1">
      <c r="A461" s="169"/>
      <c r="B461" s="169"/>
      <c r="C461" s="172"/>
      <c r="D461" s="172"/>
      <c r="E461" s="131"/>
      <c r="F461" s="175"/>
      <c r="G461" s="178"/>
      <c r="H461" s="189"/>
      <c r="I461" s="163"/>
      <c r="J461" s="166"/>
      <c r="K461" s="62" t="s">
        <v>471</v>
      </c>
      <c r="L461" s="63">
        <v>6800</v>
      </c>
      <c r="M461" s="63">
        <v>4250</v>
      </c>
      <c r="N461" s="142" t="s">
        <v>531</v>
      </c>
      <c r="O461" s="127"/>
      <c r="P461" s="100"/>
      <c r="Q461" s="63">
        <f t="shared" si="192"/>
        <v>0</v>
      </c>
      <c r="R461" s="64"/>
      <c r="S461" s="67">
        <v>7</v>
      </c>
      <c r="T461" s="46"/>
      <c r="U461" s="106">
        <f>IF(EXACT(O461,Y461),M461,M461*(1-'Расчет ПРЕДЗАКАЗ'!$D$10))</f>
        <v>4165</v>
      </c>
      <c r="V461" s="106">
        <f t="shared" si="193"/>
        <v>0</v>
      </c>
      <c r="W461" s="106" t="e">
        <f>IF(EXACT(O461,Y461),M461,M461*(1-#REF!))</f>
        <v>#REF!</v>
      </c>
      <c r="X461" s="106" t="e">
        <f t="shared" si="194"/>
        <v>#REF!</v>
      </c>
      <c r="Y461" s="107" t="s">
        <v>72</v>
      </c>
      <c r="Z461" s="103">
        <f t="shared" si="190"/>
        <v>0</v>
      </c>
      <c r="AA461" s="103">
        <f t="shared" si="191"/>
        <v>0</v>
      </c>
      <c r="AB461" s="128">
        <f t="shared" si="195"/>
        <v>0.63265306122448983</v>
      </c>
      <c r="AC461" s="128" t="e">
        <f t="shared" si="196"/>
        <v>#REF!</v>
      </c>
    </row>
    <row r="462" spans="1:29" ht="50.1" customHeight="1">
      <c r="A462" s="169"/>
      <c r="B462" s="169"/>
      <c r="C462" s="172"/>
      <c r="D462" s="172"/>
      <c r="E462" s="131"/>
      <c r="F462" s="175"/>
      <c r="G462" s="178"/>
      <c r="H462" s="189"/>
      <c r="I462" s="163"/>
      <c r="J462" s="166"/>
      <c r="K462" s="62"/>
      <c r="L462" s="63"/>
      <c r="M462" s="63"/>
      <c r="N462" s="142"/>
      <c r="O462" s="127"/>
      <c r="P462" s="100"/>
      <c r="Q462" s="63">
        <f t="shared" si="192"/>
        <v>0</v>
      </c>
      <c r="R462" s="64"/>
      <c r="S462" s="67"/>
      <c r="T462" s="46"/>
      <c r="U462" s="106">
        <f>IF(EXACT(O462,Y462),M462,M462*(1-'Расчет ПРЕДЗАКАЗ'!$D$10))</f>
        <v>0</v>
      </c>
      <c r="V462" s="106">
        <f t="shared" si="193"/>
        <v>0</v>
      </c>
      <c r="W462" s="106" t="e">
        <f>IF(EXACT(O462,Y462),M462,M462*(1-#REF!))</f>
        <v>#REF!</v>
      </c>
      <c r="X462" s="106" t="e">
        <f t="shared" si="194"/>
        <v>#REF!</v>
      </c>
      <c r="Y462" s="107" t="s">
        <v>72</v>
      </c>
      <c r="Z462" s="103">
        <f t="shared" si="190"/>
        <v>0</v>
      </c>
      <c r="AA462" s="103">
        <f t="shared" si="191"/>
        <v>0</v>
      </c>
      <c r="AB462" s="128" t="str">
        <f t="shared" si="195"/>
        <v/>
      </c>
      <c r="AC462" s="128" t="e">
        <f t="shared" si="196"/>
        <v>#REF!</v>
      </c>
    </row>
    <row r="463" spans="1:29" ht="50.1" customHeight="1">
      <c r="A463" s="169"/>
      <c r="B463" s="169"/>
      <c r="C463" s="172"/>
      <c r="D463" s="172"/>
      <c r="E463" s="131"/>
      <c r="F463" s="175"/>
      <c r="G463" s="178"/>
      <c r="H463" s="189"/>
      <c r="I463" s="163"/>
      <c r="J463" s="166"/>
      <c r="K463" s="62"/>
      <c r="L463" s="63"/>
      <c r="M463" s="63"/>
      <c r="N463" s="142"/>
      <c r="O463" s="127"/>
      <c r="P463" s="100"/>
      <c r="Q463" s="63">
        <f t="shared" si="192"/>
        <v>0</v>
      </c>
      <c r="R463" s="64"/>
      <c r="S463" s="67"/>
      <c r="T463" s="46"/>
      <c r="U463" s="106">
        <f>IF(EXACT(O463,Y463),M463,M463*(1-'Расчет ПРЕДЗАКАЗ'!$D$10))</f>
        <v>0</v>
      </c>
      <c r="V463" s="106">
        <f t="shared" si="193"/>
        <v>0</v>
      </c>
      <c r="W463" s="106" t="e">
        <f>IF(EXACT(O463,Y463),M463,M463*(1-#REF!))</f>
        <v>#REF!</v>
      </c>
      <c r="X463" s="106" t="e">
        <f t="shared" si="194"/>
        <v>#REF!</v>
      </c>
      <c r="Y463" s="107" t="s">
        <v>72</v>
      </c>
      <c r="Z463" s="103">
        <f t="shared" si="190"/>
        <v>0</v>
      </c>
      <c r="AA463" s="103">
        <f t="shared" si="191"/>
        <v>0</v>
      </c>
      <c r="AB463" s="128" t="str">
        <f t="shared" si="195"/>
        <v/>
      </c>
      <c r="AC463" s="128" t="e">
        <f t="shared" si="196"/>
        <v>#REF!</v>
      </c>
    </row>
    <row r="464" spans="1:29" ht="50.1" customHeight="1">
      <c r="A464" s="169"/>
      <c r="B464" s="169"/>
      <c r="C464" s="172"/>
      <c r="D464" s="172"/>
      <c r="E464" s="131"/>
      <c r="F464" s="175"/>
      <c r="G464" s="178"/>
      <c r="H464" s="189"/>
      <c r="I464" s="163"/>
      <c r="J464" s="166"/>
      <c r="K464" s="62"/>
      <c r="L464" s="63"/>
      <c r="M464" s="63"/>
      <c r="N464" s="142"/>
      <c r="O464" s="127"/>
      <c r="P464" s="100"/>
      <c r="Q464" s="63">
        <f t="shared" si="192"/>
        <v>0</v>
      </c>
      <c r="R464" s="64"/>
      <c r="S464" s="67"/>
      <c r="T464" s="46"/>
      <c r="U464" s="106">
        <f>IF(EXACT(O464,Y464),M464,M464*(1-'Расчет ПРЕДЗАКАЗ'!$D$10))</f>
        <v>0</v>
      </c>
      <c r="V464" s="106">
        <f t="shared" si="193"/>
        <v>0</v>
      </c>
      <c r="W464" s="106" t="e">
        <f>IF(EXACT(O464,Y464),M464,M464*(1-#REF!))</f>
        <v>#REF!</v>
      </c>
      <c r="X464" s="106" t="e">
        <f t="shared" si="194"/>
        <v>#REF!</v>
      </c>
      <c r="Y464" s="107" t="s">
        <v>72</v>
      </c>
      <c r="Z464" s="103">
        <f t="shared" si="190"/>
        <v>0</v>
      </c>
      <c r="AA464" s="103">
        <f t="shared" si="191"/>
        <v>0</v>
      </c>
      <c r="AB464" s="128" t="str">
        <f t="shared" si="195"/>
        <v/>
      </c>
      <c r="AC464" s="128" t="e">
        <f t="shared" si="196"/>
        <v>#REF!</v>
      </c>
    </row>
    <row r="465" spans="1:29" ht="50.1" customHeight="1">
      <c r="A465" s="169"/>
      <c r="B465" s="169"/>
      <c r="C465" s="172"/>
      <c r="D465" s="172"/>
      <c r="E465" s="131"/>
      <c r="F465" s="175"/>
      <c r="G465" s="178"/>
      <c r="H465" s="189"/>
      <c r="I465" s="163"/>
      <c r="J465" s="166"/>
      <c r="K465" s="62"/>
      <c r="L465" s="63"/>
      <c r="M465" s="63"/>
      <c r="N465" s="65"/>
      <c r="O465" s="127"/>
      <c r="P465" s="100"/>
      <c r="Q465" s="63">
        <f t="shared" si="192"/>
        <v>0</v>
      </c>
      <c r="R465" s="65"/>
      <c r="S465" s="67"/>
      <c r="T465" s="40"/>
      <c r="U465" s="106">
        <f>IF(EXACT(O465,Y465),M465,M465*(1-'Расчет ПРЕДЗАКАЗ'!$D$10))</f>
        <v>0</v>
      </c>
      <c r="V465" s="106">
        <f t="shared" si="193"/>
        <v>0</v>
      </c>
      <c r="W465" s="106" t="e">
        <f>IF(EXACT(O465,Y465),M465,M465*(1-#REF!))</f>
        <v>#REF!</v>
      </c>
      <c r="X465" s="106" t="e">
        <f t="shared" si="194"/>
        <v>#REF!</v>
      </c>
      <c r="Y465" s="107" t="s">
        <v>72</v>
      </c>
      <c r="Z465" s="103">
        <f t="shared" si="190"/>
        <v>0</v>
      </c>
      <c r="AA465" s="103">
        <f t="shared" si="191"/>
        <v>0</v>
      </c>
      <c r="AB465" s="128" t="str">
        <f t="shared" si="195"/>
        <v/>
      </c>
      <c r="AC465" s="128" t="e">
        <f t="shared" si="196"/>
        <v>#REF!</v>
      </c>
    </row>
    <row r="466" spans="1:29" ht="50.1" customHeight="1">
      <c r="A466" s="169"/>
      <c r="B466" s="169"/>
      <c r="C466" s="172"/>
      <c r="D466" s="172"/>
      <c r="E466" s="131"/>
      <c r="F466" s="175"/>
      <c r="G466" s="178"/>
      <c r="H466" s="189"/>
      <c r="I466" s="163"/>
      <c r="J466" s="166"/>
      <c r="K466" s="62"/>
      <c r="L466" s="63"/>
      <c r="M466" s="63"/>
      <c r="N466" s="65"/>
      <c r="O466" s="127"/>
      <c r="P466" s="100"/>
      <c r="Q466" s="63">
        <f t="shared" si="192"/>
        <v>0</v>
      </c>
      <c r="R466" s="65"/>
      <c r="S466" s="67"/>
      <c r="T466" s="40"/>
      <c r="U466" s="106">
        <f>IF(EXACT(O466,Y466),M466,M466*(1-'Расчет ПРЕДЗАКАЗ'!$D$10))</f>
        <v>0</v>
      </c>
      <c r="V466" s="106">
        <f t="shared" si="193"/>
        <v>0</v>
      </c>
      <c r="W466" s="106" t="e">
        <f>IF(EXACT(O466,Y466),M466,M466*(1-#REF!))</f>
        <v>#REF!</v>
      </c>
      <c r="X466" s="106" t="e">
        <f t="shared" si="194"/>
        <v>#REF!</v>
      </c>
      <c r="Y466" s="107" t="s">
        <v>72</v>
      </c>
      <c r="Z466" s="103">
        <f t="shared" si="190"/>
        <v>0</v>
      </c>
      <c r="AA466" s="103">
        <f t="shared" si="191"/>
        <v>0</v>
      </c>
      <c r="AB466" s="128" t="str">
        <f t="shared" si="195"/>
        <v/>
      </c>
      <c r="AC466" s="128" t="e">
        <f t="shared" si="196"/>
        <v>#REF!</v>
      </c>
    </row>
    <row r="467" spans="1:29" ht="50.1" customHeight="1">
      <c r="A467" s="169"/>
      <c r="B467" s="169"/>
      <c r="C467" s="172"/>
      <c r="D467" s="172"/>
      <c r="E467" s="131"/>
      <c r="F467" s="175"/>
      <c r="G467" s="178"/>
      <c r="H467" s="189"/>
      <c r="I467" s="163"/>
      <c r="J467" s="166"/>
      <c r="K467" s="62"/>
      <c r="L467" s="63"/>
      <c r="M467" s="63"/>
      <c r="N467" s="65"/>
      <c r="O467" s="127"/>
      <c r="P467" s="100"/>
      <c r="Q467" s="63">
        <f t="shared" si="192"/>
        <v>0</v>
      </c>
      <c r="R467" s="65"/>
      <c r="S467" s="67"/>
      <c r="T467" s="40"/>
      <c r="U467" s="106">
        <f>IF(EXACT(O467,Y467),M467,M467*(1-'Расчет ПРЕДЗАКАЗ'!$D$10))</f>
        <v>0</v>
      </c>
      <c r="V467" s="106">
        <f t="shared" si="193"/>
        <v>0</v>
      </c>
      <c r="W467" s="106" t="e">
        <f>IF(EXACT(O467,Y467),M467,M467*(1-#REF!))</f>
        <v>#REF!</v>
      </c>
      <c r="X467" s="106" t="e">
        <f t="shared" si="194"/>
        <v>#REF!</v>
      </c>
      <c r="Y467" s="107" t="s">
        <v>72</v>
      </c>
      <c r="Z467" s="103">
        <f t="shared" si="190"/>
        <v>0</v>
      </c>
      <c r="AA467" s="103">
        <f t="shared" si="191"/>
        <v>0</v>
      </c>
      <c r="AB467" s="128" t="str">
        <f t="shared" si="195"/>
        <v/>
      </c>
      <c r="AC467" s="128" t="e">
        <f t="shared" si="196"/>
        <v>#REF!</v>
      </c>
    </row>
    <row r="468" spans="1:29" ht="50.1" customHeight="1">
      <c r="A468" s="169"/>
      <c r="B468" s="169"/>
      <c r="C468" s="172"/>
      <c r="D468" s="172"/>
      <c r="E468" s="131"/>
      <c r="F468" s="175"/>
      <c r="G468" s="178"/>
      <c r="H468" s="189"/>
      <c r="I468" s="163"/>
      <c r="J468" s="166"/>
      <c r="K468" s="62"/>
      <c r="L468" s="63"/>
      <c r="M468" s="63"/>
      <c r="N468" s="65"/>
      <c r="O468" s="127"/>
      <c r="P468" s="100"/>
      <c r="Q468" s="63">
        <f t="shared" si="192"/>
        <v>0</v>
      </c>
      <c r="R468" s="65"/>
      <c r="S468" s="67"/>
      <c r="T468" s="40"/>
      <c r="U468" s="106">
        <f>IF(EXACT(O468,Y468),M468,M468*(1-'Расчет ПРЕДЗАКАЗ'!$D$10))</f>
        <v>0</v>
      </c>
      <c r="V468" s="106">
        <f t="shared" si="193"/>
        <v>0</v>
      </c>
      <c r="W468" s="106" t="e">
        <f>IF(EXACT(O468,Y468),M468,M468*(1-#REF!))</f>
        <v>#REF!</v>
      </c>
      <c r="X468" s="106" t="e">
        <f t="shared" si="194"/>
        <v>#REF!</v>
      </c>
      <c r="Y468" s="107" t="s">
        <v>72</v>
      </c>
      <c r="Z468" s="103">
        <f t="shared" si="190"/>
        <v>0</v>
      </c>
      <c r="AA468" s="103">
        <f t="shared" si="191"/>
        <v>0</v>
      </c>
      <c r="AB468" s="128" t="str">
        <f t="shared" si="195"/>
        <v/>
      </c>
      <c r="AC468" s="128" t="e">
        <f t="shared" si="196"/>
        <v>#REF!</v>
      </c>
    </row>
    <row r="469" spans="1:29" ht="50.1" customHeight="1">
      <c r="A469" s="169"/>
      <c r="B469" s="169"/>
      <c r="C469" s="172"/>
      <c r="D469" s="172"/>
      <c r="E469" s="131"/>
      <c r="F469" s="175"/>
      <c r="G469" s="178"/>
      <c r="H469" s="189"/>
      <c r="I469" s="163"/>
      <c r="J469" s="166"/>
      <c r="K469" s="62"/>
      <c r="L469" s="63"/>
      <c r="M469" s="63"/>
      <c r="N469" s="65"/>
      <c r="O469" s="127"/>
      <c r="P469" s="100"/>
      <c r="Q469" s="63">
        <f t="shared" si="192"/>
        <v>0</v>
      </c>
      <c r="R469" s="65"/>
      <c r="S469" s="67"/>
      <c r="T469" s="40"/>
      <c r="U469" s="106">
        <f>IF(EXACT(O469,Y469),M469,M469*(1-'Расчет ПРЕДЗАКАЗ'!$D$10))</f>
        <v>0</v>
      </c>
      <c r="V469" s="106">
        <f t="shared" si="193"/>
        <v>0</v>
      </c>
      <c r="W469" s="106" t="e">
        <f>IF(EXACT(O469,Y469),M469,M469*(1-#REF!))</f>
        <v>#REF!</v>
      </c>
      <c r="X469" s="106" t="e">
        <f t="shared" si="194"/>
        <v>#REF!</v>
      </c>
      <c r="Y469" s="107" t="s">
        <v>72</v>
      </c>
      <c r="Z469" s="103">
        <f t="shared" si="190"/>
        <v>0</v>
      </c>
      <c r="AA469" s="103">
        <f t="shared" si="191"/>
        <v>0</v>
      </c>
      <c r="AB469" s="128" t="str">
        <f t="shared" si="195"/>
        <v/>
      </c>
      <c r="AC469" s="128" t="e">
        <f t="shared" si="196"/>
        <v>#REF!</v>
      </c>
    </row>
    <row r="470" spans="1:29" ht="50.1" customHeight="1">
      <c r="A470" s="170"/>
      <c r="B470" s="170"/>
      <c r="C470" s="173"/>
      <c r="D470" s="173"/>
      <c r="E470" s="132"/>
      <c r="F470" s="176"/>
      <c r="G470" s="179"/>
      <c r="H470" s="190"/>
      <c r="I470" s="164"/>
      <c r="J470" s="167"/>
      <c r="K470" s="62"/>
      <c r="L470" s="63"/>
      <c r="M470" s="63"/>
      <c r="N470" s="65"/>
      <c r="O470" s="127"/>
      <c r="P470" s="100"/>
      <c r="Q470" s="63">
        <f t="shared" si="192"/>
        <v>0</v>
      </c>
      <c r="R470" s="65"/>
      <c r="S470" s="64"/>
      <c r="T470" s="40"/>
      <c r="U470" s="106">
        <f>IF(EXACT(O470,Y470),M470,M470*(1-'Расчет ПРЕДЗАКАЗ'!$D$10))</f>
        <v>0</v>
      </c>
      <c r="V470" s="106">
        <f t="shared" si="193"/>
        <v>0</v>
      </c>
      <c r="W470" s="106" t="e">
        <f>IF(EXACT(O470,Y470),M470,M470*(1-#REF!))</f>
        <v>#REF!</v>
      </c>
      <c r="X470" s="106" t="e">
        <f t="shared" si="194"/>
        <v>#REF!</v>
      </c>
      <c r="Y470" s="107" t="s">
        <v>72</v>
      </c>
      <c r="Z470" s="103">
        <f t="shared" si="190"/>
        <v>0</v>
      </c>
      <c r="AA470" s="103">
        <f t="shared" si="191"/>
        <v>0</v>
      </c>
      <c r="AB470" s="128" t="str">
        <f t="shared" si="195"/>
        <v/>
      </c>
      <c r="AC470" s="128" t="e">
        <f t="shared" si="196"/>
        <v>#REF!</v>
      </c>
    </row>
    <row r="471" spans="1:29" ht="11.25" customHeight="1" thickBot="1"/>
    <row r="472" spans="1:29" ht="50.1" customHeight="1">
      <c r="A472" s="168">
        <v>44</v>
      </c>
      <c r="B472" s="168" t="s">
        <v>532</v>
      </c>
      <c r="C472" s="171" t="s">
        <v>533</v>
      </c>
      <c r="D472" s="171" t="s">
        <v>77</v>
      </c>
      <c r="E472" s="131"/>
      <c r="F472" s="196" t="s">
        <v>534</v>
      </c>
      <c r="G472" s="177" t="s">
        <v>535</v>
      </c>
      <c r="H472" s="162"/>
      <c r="I472" s="195" t="s">
        <v>536</v>
      </c>
      <c r="J472" s="165" t="s">
        <v>19</v>
      </c>
      <c r="K472" s="62" t="s">
        <v>461</v>
      </c>
      <c r="L472" s="63">
        <v>8340</v>
      </c>
      <c r="M472" s="63">
        <v>4631</v>
      </c>
      <c r="N472" s="142" t="s">
        <v>537</v>
      </c>
      <c r="O472" s="127" t="s">
        <v>72</v>
      </c>
      <c r="P472" s="100"/>
      <c r="Q472" s="63">
        <f>P472*M472</f>
        <v>0</v>
      </c>
      <c r="R472" s="64"/>
      <c r="S472" s="67">
        <v>2</v>
      </c>
      <c r="T472" s="61"/>
      <c r="U472" s="106">
        <f>IF(EXACT(O472,Y472),M472,M472*(1-'Расчет ПРЕДЗАКАЗ'!$D$10))</f>
        <v>4631</v>
      </c>
      <c r="V472" s="106">
        <f>P472*U472</f>
        <v>0</v>
      </c>
      <c r="W472" s="106">
        <f>IF(EXACT(O472,Y472),M472,M472*(1-#REF!))</f>
        <v>4631</v>
      </c>
      <c r="X472" s="106">
        <f>P472*W472</f>
        <v>0</v>
      </c>
      <c r="Y472" s="107" t="s">
        <v>72</v>
      </c>
      <c r="Z472" s="103">
        <f t="shared" ref="Z472:Z486" si="197">IF(EXACT(O472,Y472),Q472,0)</f>
        <v>0</v>
      </c>
      <c r="AA472" s="103">
        <f t="shared" ref="AA472:AA486" si="198">IF(Z472=0,Q472,0)</f>
        <v>0</v>
      </c>
      <c r="AB472" s="128">
        <f>IF(U472=0,"",L472/U472-1)</f>
        <v>0.80090693154826176</v>
      </c>
      <c r="AC472" s="128">
        <f>IF(W472=0,"",L472/W472-1)</f>
        <v>0.80090693154826176</v>
      </c>
    </row>
    <row r="473" spans="1:29" ht="50.1" customHeight="1">
      <c r="A473" s="169"/>
      <c r="B473" s="169"/>
      <c r="C473" s="172"/>
      <c r="D473" s="172"/>
      <c r="E473" s="131"/>
      <c r="F473" s="175"/>
      <c r="G473" s="178"/>
      <c r="H473" s="189"/>
      <c r="I473" s="163"/>
      <c r="J473" s="166"/>
      <c r="K473" s="62" t="s">
        <v>463</v>
      </c>
      <c r="L473" s="63">
        <v>8340</v>
      </c>
      <c r="M473" s="63">
        <v>4631</v>
      </c>
      <c r="N473" s="142" t="s">
        <v>538</v>
      </c>
      <c r="O473" s="127" t="s">
        <v>72</v>
      </c>
      <c r="P473" s="100"/>
      <c r="Q473" s="63">
        <f t="shared" ref="Q473:Q486" si="199">P473*M473</f>
        <v>0</v>
      </c>
      <c r="R473" s="64"/>
      <c r="S473" s="67">
        <v>2</v>
      </c>
      <c r="T473" s="46"/>
      <c r="U473" s="106">
        <f>IF(EXACT(O473,Y473),M473,M473*(1-'Расчет ПРЕДЗАКАЗ'!$D$10))</f>
        <v>4631</v>
      </c>
      <c r="V473" s="106">
        <f t="shared" ref="V473:V486" si="200">P473*U473</f>
        <v>0</v>
      </c>
      <c r="W473" s="106">
        <f>IF(EXACT(O473,Y473),M473,M473*(1-#REF!))</f>
        <v>4631</v>
      </c>
      <c r="X473" s="106">
        <f t="shared" ref="X473:X486" si="201">P473*W473</f>
        <v>0</v>
      </c>
      <c r="Y473" s="107" t="s">
        <v>72</v>
      </c>
      <c r="Z473" s="103">
        <f t="shared" si="197"/>
        <v>0</v>
      </c>
      <c r="AA473" s="103">
        <f t="shared" si="198"/>
        <v>0</v>
      </c>
      <c r="AB473" s="128">
        <f t="shared" ref="AB473:AB486" si="202">IF(U473=0,"",L473/U473-1)</f>
        <v>0.80090693154826176</v>
      </c>
      <c r="AC473" s="128">
        <f t="shared" ref="AC473:AC486" si="203">IF(W473=0,"",L473/W473-1)</f>
        <v>0.80090693154826176</v>
      </c>
    </row>
    <row r="474" spans="1:29" ht="50.1" customHeight="1">
      <c r="A474" s="169"/>
      <c r="B474" s="169"/>
      <c r="C474" s="172"/>
      <c r="D474" s="172"/>
      <c r="E474" s="131"/>
      <c r="F474" s="175"/>
      <c r="G474" s="178"/>
      <c r="H474" s="189"/>
      <c r="I474" s="163"/>
      <c r="J474" s="166"/>
      <c r="K474" s="62" t="s">
        <v>510</v>
      </c>
      <c r="L474" s="63">
        <v>8340</v>
      </c>
      <c r="M474" s="63">
        <v>4631</v>
      </c>
      <c r="N474" s="142" t="s">
        <v>539</v>
      </c>
      <c r="O474" s="127" t="s">
        <v>72</v>
      </c>
      <c r="P474" s="100"/>
      <c r="Q474" s="63">
        <f t="shared" si="199"/>
        <v>0</v>
      </c>
      <c r="R474" s="64"/>
      <c r="S474" s="67">
        <v>1</v>
      </c>
      <c r="T474" s="46"/>
      <c r="U474" s="106">
        <f>IF(EXACT(O474,Y474),M474,M474*(1-'Расчет ПРЕДЗАКАЗ'!$D$10))</f>
        <v>4631</v>
      </c>
      <c r="V474" s="106">
        <f t="shared" si="200"/>
        <v>0</v>
      </c>
      <c r="W474" s="106">
        <f>IF(EXACT(O474,Y474),M474,M474*(1-#REF!))</f>
        <v>4631</v>
      </c>
      <c r="X474" s="106">
        <f t="shared" si="201"/>
        <v>0</v>
      </c>
      <c r="Y474" s="107" t="s">
        <v>72</v>
      </c>
      <c r="Z474" s="103">
        <f t="shared" si="197"/>
        <v>0</v>
      </c>
      <c r="AA474" s="103">
        <f t="shared" si="198"/>
        <v>0</v>
      </c>
      <c r="AB474" s="128">
        <f t="shared" si="202"/>
        <v>0.80090693154826176</v>
      </c>
      <c r="AC474" s="128">
        <f t="shared" si="203"/>
        <v>0.80090693154826176</v>
      </c>
    </row>
    <row r="475" spans="1:29" ht="50.1" customHeight="1">
      <c r="A475" s="169"/>
      <c r="B475" s="169"/>
      <c r="C475" s="172"/>
      <c r="D475" s="172"/>
      <c r="E475" s="131"/>
      <c r="F475" s="175"/>
      <c r="G475" s="178"/>
      <c r="H475" s="189"/>
      <c r="I475" s="163"/>
      <c r="J475" s="166"/>
      <c r="K475" s="62"/>
      <c r="L475" s="63"/>
      <c r="M475" s="63"/>
      <c r="N475" s="142"/>
      <c r="O475" s="127"/>
      <c r="P475" s="100"/>
      <c r="Q475" s="63">
        <f t="shared" si="199"/>
        <v>0</v>
      </c>
      <c r="R475" s="64"/>
      <c r="S475" s="67"/>
      <c r="T475" s="46"/>
      <c r="U475" s="106">
        <f>IF(EXACT(O475,Y475),M475,M475*(1-'Расчет ПРЕДЗАКАЗ'!$D$10))</f>
        <v>0</v>
      </c>
      <c r="V475" s="106">
        <f t="shared" si="200"/>
        <v>0</v>
      </c>
      <c r="W475" s="106" t="e">
        <f>IF(EXACT(O475,Y475),M475,M475*(1-#REF!))</f>
        <v>#REF!</v>
      </c>
      <c r="X475" s="106" t="e">
        <f t="shared" si="201"/>
        <v>#REF!</v>
      </c>
      <c r="Y475" s="107" t="s">
        <v>72</v>
      </c>
      <c r="Z475" s="103">
        <f t="shared" si="197"/>
        <v>0</v>
      </c>
      <c r="AA475" s="103">
        <f t="shared" si="198"/>
        <v>0</v>
      </c>
      <c r="AB475" s="128" t="str">
        <f t="shared" si="202"/>
        <v/>
      </c>
      <c r="AC475" s="128" t="e">
        <f t="shared" si="203"/>
        <v>#REF!</v>
      </c>
    </row>
    <row r="476" spans="1:29" ht="50.1" customHeight="1">
      <c r="A476" s="169"/>
      <c r="B476" s="169"/>
      <c r="C476" s="172"/>
      <c r="D476" s="172"/>
      <c r="E476" s="131"/>
      <c r="F476" s="175"/>
      <c r="G476" s="178"/>
      <c r="H476" s="189"/>
      <c r="I476" s="163"/>
      <c r="J476" s="166"/>
      <c r="K476" s="62"/>
      <c r="L476" s="63"/>
      <c r="M476" s="63"/>
      <c r="N476" s="142"/>
      <c r="O476" s="127"/>
      <c r="P476" s="100"/>
      <c r="Q476" s="63">
        <f t="shared" si="199"/>
        <v>0</v>
      </c>
      <c r="R476" s="64"/>
      <c r="S476" s="67"/>
      <c r="T476" s="46"/>
      <c r="U476" s="106">
        <f>IF(EXACT(O476,Y476),M476,M476*(1-'Расчет ПРЕДЗАКАЗ'!$D$10))</f>
        <v>0</v>
      </c>
      <c r="V476" s="106">
        <f t="shared" si="200"/>
        <v>0</v>
      </c>
      <c r="W476" s="106" t="e">
        <f>IF(EXACT(O476,Y476),M476,M476*(1-#REF!))</f>
        <v>#REF!</v>
      </c>
      <c r="X476" s="106" t="e">
        <f t="shared" si="201"/>
        <v>#REF!</v>
      </c>
      <c r="Y476" s="107" t="s">
        <v>72</v>
      </c>
      <c r="Z476" s="103">
        <f t="shared" si="197"/>
        <v>0</v>
      </c>
      <c r="AA476" s="103">
        <f t="shared" si="198"/>
        <v>0</v>
      </c>
      <c r="AB476" s="128" t="str">
        <f t="shared" si="202"/>
        <v/>
      </c>
      <c r="AC476" s="128" t="e">
        <f t="shared" si="203"/>
        <v>#REF!</v>
      </c>
    </row>
    <row r="477" spans="1:29" ht="50.1" customHeight="1">
      <c r="A477" s="169"/>
      <c r="B477" s="169"/>
      <c r="C477" s="172"/>
      <c r="D477" s="172"/>
      <c r="E477" s="131"/>
      <c r="F477" s="175"/>
      <c r="G477" s="178"/>
      <c r="H477" s="189"/>
      <c r="I477" s="163"/>
      <c r="J477" s="166"/>
      <c r="K477" s="62"/>
      <c r="L477" s="63"/>
      <c r="M477" s="63"/>
      <c r="N477" s="142"/>
      <c r="O477" s="127"/>
      <c r="P477" s="100"/>
      <c r="Q477" s="63">
        <f t="shared" si="199"/>
        <v>0</v>
      </c>
      <c r="R477" s="64"/>
      <c r="S477" s="67"/>
      <c r="T477" s="46"/>
      <c r="U477" s="106">
        <f>IF(EXACT(O477,Y477),M477,M477*(1-'Расчет ПРЕДЗАКАЗ'!$D$10))</f>
        <v>0</v>
      </c>
      <c r="V477" s="106">
        <f t="shared" si="200"/>
        <v>0</v>
      </c>
      <c r="W477" s="106" t="e">
        <f>IF(EXACT(O477,Y477),M477,M477*(1-#REF!))</f>
        <v>#REF!</v>
      </c>
      <c r="X477" s="106" t="e">
        <f t="shared" si="201"/>
        <v>#REF!</v>
      </c>
      <c r="Y477" s="107" t="s">
        <v>72</v>
      </c>
      <c r="Z477" s="103">
        <f t="shared" si="197"/>
        <v>0</v>
      </c>
      <c r="AA477" s="103">
        <f t="shared" si="198"/>
        <v>0</v>
      </c>
      <c r="AB477" s="128" t="str">
        <f t="shared" si="202"/>
        <v/>
      </c>
      <c r="AC477" s="128" t="e">
        <f t="shared" si="203"/>
        <v>#REF!</v>
      </c>
    </row>
    <row r="478" spans="1:29" ht="50.1" customHeight="1">
      <c r="A478" s="169"/>
      <c r="B478" s="169"/>
      <c r="C478" s="172"/>
      <c r="D478" s="172"/>
      <c r="E478" s="131"/>
      <c r="F478" s="175"/>
      <c r="G478" s="178"/>
      <c r="H478" s="189"/>
      <c r="I478" s="163"/>
      <c r="J478" s="166"/>
      <c r="K478" s="62"/>
      <c r="L478" s="63"/>
      <c r="M478" s="63"/>
      <c r="N478" s="142"/>
      <c r="O478" s="127"/>
      <c r="P478" s="100"/>
      <c r="Q478" s="63">
        <f t="shared" si="199"/>
        <v>0</v>
      </c>
      <c r="R478" s="64"/>
      <c r="S478" s="67"/>
      <c r="T478" s="46"/>
      <c r="U478" s="106">
        <f>IF(EXACT(O478,Y478),M478,M478*(1-'Расчет ПРЕДЗАКАЗ'!$D$10))</f>
        <v>0</v>
      </c>
      <c r="V478" s="106">
        <f t="shared" si="200"/>
        <v>0</v>
      </c>
      <c r="W478" s="106" t="e">
        <f>IF(EXACT(O478,Y478),M478,M478*(1-#REF!))</f>
        <v>#REF!</v>
      </c>
      <c r="X478" s="106" t="e">
        <f t="shared" si="201"/>
        <v>#REF!</v>
      </c>
      <c r="Y478" s="107" t="s">
        <v>72</v>
      </c>
      <c r="Z478" s="103">
        <f t="shared" si="197"/>
        <v>0</v>
      </c>
      <c r="AA478" s="103">
        <f t="shared" si="198"/>
        <v>0</v>
      </c>
      <c r="AB478" s="128" t="str">
        <f t="shared" si="202"/>
        <v/>
      </c>
      <c r="AC478" s="128" t="e">
        <f t="shared" si="203"/>
        <v>#REF!</v>
      </c>
    </row>
    <row r="479" spans="1:29" ht="50.1" customHeight="1">
      <c r="A479" s="169"/>
      <c r="B479" s="169"/>
      <c r="C479" s="172"/>
      <c r="D479" s="172"/>
      <c r="E479" s="131"/>
      <c r="F479" s="175"/>
      <c r="G479" s="178"/>
      <c r="H479" s="189"/>
      <c r="I479" s="163"/>
      <c r="J479" s="166"/>
      <c r="K479" s="62"/>
      <c r="L479" s="63"/>
      <c r="M479" s="63"/>
      <c r="N479" s="142"/>
      <c r="O479" s="127"/>
      <c r="P479" s="100"/>
      <c r="Q479" s="63">
        <f t="shared" si="199"/>
        <v>0</v>
      </c>
      <c r="R479" s="64"/>
      <c r="S479" s="67"/>
      <c r="T479" s="46"/>
      <c r="U479" s="106">
        <f>IF(EXACT(O479,Y479),M479,M479*(1-'Расчет ПРЕДЗАКАЗ'!$D$10))</f>
        <v>0</v>
      </c>
      <c r="V479" s="106">
        <f t="shared" si="200"/>
        <v>0</v>
      </c>
      <c r="W479" s="106" t="e">
        <f>IF(EXACT(O479,Y479),M479,M479*(1-#REF!))</f>
        <v>#REF!</v>
      </c>
      <c r="X479" s="106" t="e">
        <f t="shared" si="201"/>
        <v>#REF!</v>
      </c>
      <c r="Y479" s="107" t="s">
        <v>72</v>
      </c>
      <c r="Z479" s="103">
        <f t="shared" si="197"/>
        <v>0</v>
      </c>
      <c r="AA479" s="103">
        <f t="shared" si="198"/>
        <v>0</v>
      </c>
      <c r="AB479" s="128" t="str">
        <f t="shared" si="202"/>
        <v/>
      </c>
      <c r="AC479" s="128" t="e">
        <f t="shared" si="203"/>
        <v>#REF!</v>
      </c>
    </row>
    <row r="480" spans="1:29" ht="50.1" customHeight="1">
      <c r="A480" s="169"/>
      <c r="B480" s="169"/>
      <c r="C480" s="172"/>
      <c r="D480" s="172"/>
      <c r="E480" s="131"/>
      <c r="F480" s="175"/>
      <c r="G480" s="178"/>
      <c r="H480" s="189"/>
      <c r="I480" s="163"/>
      <c r="J480" s="166"/>
      <c r="K480" s="62"/>
      <c r="L480" s="63"/>
      <c r="M480" s="63"/>
      <c r="N480" s="142"/>
      <c r="O480" s="127"/>
      <c r="P480" s="100"/>
      <c r="Q480" s="63">
        <f t="shared" si="199"/>
        <v>0</v>
      </c>
      <c r="R480" s="64"/>
      <c r="S480" s="67"/>
      <c r="T480" s="46"/>
      <c r="U480" s="106">
        <f>IF(EXACT(O480,Y480),M480,M480*(1-'Расчет ПРЕДЗАКАЗ'!$D$10))</f>
        <v>0</v>
      </c>
      <c r="V480" s="106">
        <f t="shared" si="200"/>
        <v>0</v>
      </c>
      <c r="W480" s="106" t="e">
        <f>IF(EXACT(O480,Y480),M480,M480*(1-#REF!))</f>
        <v>#REF!</v>
      </c>
      <c r="X480" s="106" t="e">
        <f t="shared" si="201"/>
        <v>#REF!</v>
      </c>
      <c r="Y480" s="107" t="s">
        <v>72</v>
      </c>
      <c r="Z480" s="103">
        <f t="shared" si="197"/>
        <v>0</v>
      </c>
      <c r="AA480" s="103">
        <f t="shared" si="198"/>
        <v>0</v>
      </c>
      <c r="AB480" s="128" t="str">
        <f t="shared" si="202"/>
        <v/>
      </c>
      <c r="AC480" s="128" t="e">
        <f t="shared" si="203"/>
        <v>#REF!</v>
      </c>
    </row>
    <row r="481" spans="1:29" ht="50.1" customHeight="1">
      <c r="A481" s="169"/>
      <c r="B481" s="169"/>
      <c r="C481" s="172"/>
      <c r="D481" s="172"/>
      <c r="E481" s="131"/>
      <c r="F481" s="175"/>
      <c r="G481" s="178"/>
      <c r="H481" s="189"/>
      <c r="I481" s="163"/>
      <c r="J481" s="166"/>
      <c r="K481" s="62"/>
      <c r="L481" s="63"/>
      <c r="M481" s="63"/>
      <c r="N481" s="65"/>
      <c r="O481" s="127"/>
      <c r="P481" s="100"/>
      <c r="Q481" s="63">
        <f t="shared" si="199"/>
        <v>0</v>
      </c>
      <c r="R481" s="65"/>
      <c r="S481" s="67"/>
      <c r="T481" s="40"/>
      <c r="U481" s="106">
        <f>IF(EXACT(O481,Y481),M481,M481*(1-'Расчет ПРЕДЗАКАЗ'!$D$10))</f>
        <v>0</v>
      </c>
      <c r="V481" s="106">
        <f t="shared" si="200"/>
        <v>0</v>
      </c>
      <c r="W481" s="106" t="e">
        <f>IF(EXACT(O481,Y481),M481,M481*(1-#REF!))</f>
        <v>#REF!</v>
      </c>
      <c r="X481" s="106" t="e">
        <f t="shared" si="201"/>
        <v>#REF!</v>
      </c>
      <c r="Y481" s="107" t="s">
        <v>72</v>
      </c>
      <c r="Z481" s="103">
        <f t="shared" si="197"/>
        <v>0</v>
      </c>
      <c r="AA481" s="103">
        <f t="shared" si="198"/>
        <v>0</v>
      </c>
      <c r="AB481" s="128" t="str">
        <f t="shared" si="202"/>
        <v/>
      </c>
      <c r="AC481" s="128" t="e">
        <f t="shared" si="203"/>
        <v>#REF!</v>
      </c>
    </row>
    <row r="482" spans="1:29" ht="50.1" customHeight="1">
      <c r="A482" s="169"/>
      <c r="B482" s="169"/>
      <c r="C482" s="172"/>
      <c r="D482" s="172"/>
      <c r="E482" s="131"/>
      <c r="F482" s="175"/>
      <c r="G482" s="178"/>
      <c r="H482" s="189"/>
      <c r="I482" s="163"/>
      <c r="J482" s="166"/>
      <c r="K482" s="62"/>
      <c r="L482" s="63"/>
      <c r="M482" s="63"/>
      <c r="N482" s="65"/>
      <c r="O482" s="127"/>
      <c r="P482" s="100"/>
      <c r="Q482" s="63">
        <f t="shared" si="199"/>
        <v>0</v>
      </c>
      <c r="R482" s="65"/>
      <c r="S482" s="67"/>
      <c r="T482" s="40"/>
      <c r="U482" s="106">
        <f>IF(EXACT(O482,Y482),M482,M482*(1-'Расчет ПРЕДЗАКАЗ'!$D$10))</f>
        <v>0</v>
      </c>
      <c r="V482" s="106">
        <f t="shared" si="200"/>
        <v>0</v>
      </c>
      <c r="W482" s="106" t="e">
        <f>IF(EXACT(O482,Y482),M482,M482*(1-#REF!))</f>
        <v>#REF!</v>
      </c>
      <c r="X482" s="106" t="e">
        <f t="shared" si="201"/>
        <v>#REF!</v>
      </c>
      <c r="Y482" s="107" t="s">
        <v>72</v>
      </c>
      <c r="Z482" s="103">
        <f t="shared" si="197"/>
        <v>0</v>
      </c>
      <c r="AA482" s="103">
        <f t="shared" si="198"/>
        <v>0</v>
      </c>
      <c r="AB482" s="128" t="str">
        <f t="shared" si="202"/>
        <v/>
      </c>
      <c r="AC482" s="128" t="e">
        <f t="shared" si="203"/>
        <v>#REF!</v>
      </c>
    </row>
    <row r="483" spans="1:29" ht="50.1" customHeight="1">
      <c r="A483" s="169"/>
      <c r="B483" s="169"/>
      <c r="C483" s="172"/>
      <c r="D483" s="172"/>
      <c r="E483" s="131"/>
      <c r="F483" s="175"/>
      <c r="G483" s="178"/>
      <c r="H483" s="189"/>
      <c r="I483" s="163"/>
      <c r="J483" s="166"/>
      <c r="K483" s="62"/>
      <c r="L483" s="63"/>
      <c r="M483" s="63"/>
      <c r="N483" s="65"/>
      <c r="O483" s="127"/>
      <c r="P483" s="100"/>
      <c r="Q483" s="63">
        <f t="shared" si="199"/>
        <v>0</v>
      </c>
      <c r="R483" s="65"/>
      <c r="S483" s="67"/>
      <c r="T483" s="40"/>
      <c r="U483" s="106">
        <f>IF(EXACT(O483,Y483),M483,M483*(1-'Расчет ПРЕДЗАКАЗ'!$D$10))</f>
        <v>0</v>
      </c>
      <c r="V483" s="106">
        <f t="shared" si="200"/>
        <v>0</v>
      </c>
      <c r="W483" s="106" t="e">
        <f>IF(EXACT(O483,Y483),M483,M483*(1-#REF!))</f>
        <v>#REF!</v>
      </c>
      <c r="X483" s="106" t="e">
        <f t="shared" si="201"/>
        <v>#REF!</v>
      </c>
      <c r="Y483" s="107" t="s">
        <v>72</v>
      </c>
      <c r="Z483" s="103">
        <f t="shared" si="197"/>
        <v>0</v>
      </c>
      <c r="AA483" s="103">
        <f t="shared" si="198"/>
        <v>0</v>
      </c>
      <c r="AB483" s="128" t="str">
        <f t="shared" si="202"/>
        <v/>
      </c>
      <c r="AC483" s="128" t="e">
        <f t="shared" si="203"/>
        <v>#REF!</v>
      </c>
    </row>
    <row r="484" spans="1:29" ht="50.1" customHeight="1">
      <c r="A484" s="169"/>
      <c r="B484" s="169"/>
      <c r="C484" s="172"/>
      <c r="D484" s="172"/>
      <c r="E484" s="131"/>
      <c r="F484" s="175"/>
      <c r="G484" s="178"/>
      <c r="H484" s="189"/>
      <c r="I484" s="163"/>
      <c r="J484" s="166"/>
      <c r="K484" s="62"/>
      <c r="L484" s="63"/>
      <c r="M484" s="63"/>
      <c r="N484" s="65"/>
      <c r="O484" s="127"/>
      <c r="P484" s="100"/>
      <c r="Q484" s="63">
        <f t="shared" si="199"/>
        <v>0</v>
      </c>
      <c r="R484" s="65"/>
      <c r="S484" s="67"/>
      <c r="T484" s="40"/>
      <c r="U484" s="106">
        <f>IF(EXACT(O484,Y484),M484,M484*(1-'Расчет ПРЕДЗАКАЗ'!$D$10))</f>
        <v>0</v>
      </c>
      <c r="V484" s="106">
        <f t="shared" si="200"/>
        <v>0</v>
      </c>
      <c r="W484" s="106" t="e">
        <f>IF(EXACT(O484,Y484),M484,M484*(1-#REF!))</f>
        <v>#REF!</v>
      </c>
      <c r="X484" s="106" t="e">
        <f t="shared" si="201"/>
        <v>#REF!</v>
      </c>
      <c r="Y484" s="107" t="s">
        <v>72</v>
      </c>
      <c r="Z484" s="103">
        <f t="shared" si="197"/>
        <v>0</v>
      </c>
      <c r="AA484" s="103">
        <f t="shared" si="198"/>
        <v>0</v>
      </c>
      <c r="AB484" s="128" t="str">
        <f t="shared" si="202"/>
        <v/>
      </c>
      <c r="AC484" s="128" t="e">
        <f t="shared" si="203"/>
        <v>#REF!</v>
      </c>
    </row>
    <row r="485" spans="1:29" ht="50.1" customHeight="1">
      <c r="A485" s="169"/>
      <c r="B485" s="169"/>
      <c r="C485" s="172"/>
      <c r="D485" s="172"/>
      <c r="E485" s="131"/>
      <c r="F485" s="175"/>
      <c r="G485" s="178"/>
      <c r="H485" s="189"/>
      <c r="I485" s="163"/>
      <c r="J485" s="166"/>
      <c r="K485" s="62"/>
      <c r="L485" s="63"/>
      <c r="M485" s="63"/>
      <c r="N485" s="65"/>
      <c r="O485" s="127"/>
      <c r="P485" s="100"/>
      <c r="Q485" s="63">
        <f t="shared" si="199"/>
        <v>0</v>
      </c>
      <c r="R485" s="65"/>
      <c r="S485" s="67"/>
      <c r="T485" s="40"/>
      <c r="U485" s="106">
        <f>IF(EXACT(O485,Y485),M485,M485*(1-'Расчет ПРЕДЗАКАЗ'!$D$10))</f>
        <v>0</v>
      </c>
      <c r="V485" s="106">
        <f t="shared" si="200"/>
        <v>0</v>
      </c>
      <c r="W485" s="106" t="e">
        <f>IF(EXACT(O485,Y485),M485,M485*(1-#REF!))</f>
        <v>#REF!</v>
      </c>
      <c r="X485" s="106" t="e">
        <f t="shared" si="201"/>
        <v>#REF!</v>
      </c>
      <c r="Y485" s="107" t="s">
        <v>72</v>
      </c>
      <c r="Z485" s="103">
        <f t="shared" si="197"/>
        <v>0</v>
      </c>
      <c r="AA485" s="103">
        <f t="shared" si="198"/>
        <v>0</v>
      </c>
      <c r="AB485" s="128" t="str">
        <f t="shared" si="202"/>
        <v/>
      </c>
      <c r="AC485" s="128" t="e">
        <f t="shared" si="203"/>
        <v>#REF!</v>
      </c>
    </row>
    <row r="486" spans="1:29" ht="50.1" customHeight="1">
      <c r="A486" s="170"/>
      <c r="B486" s="170"/>
      <c r="C486" s="173"/>
      <c r="D486" s="173"/>
      <c r="E486" s="132"/>
      <c r="F486" s="176"/>
      <c r="G486" s="179"/>
      <c r="H486" s="190"/>
      <c r="I486" s="164"/>
      <c r="J486" s="167"/>
      <c r="K486" s="62"/>
      <c r="L486" s="63"/>
      <c r="M486" s="63"/>
      <c r="N486" s="65"/>
      <c r="O486" s="127"/>
      <c r="P486" s="100"/>
      <c r="Q486" s="63">
        <f t="shared" si="199"/>
        <v>0</v>
      </c>
      <c r="R486" s="65"/>
      <c r="S486" s="64"/>
      <c r="T486" s="40"/>
      <c r="U486" s="106">
        <f>IF(EXACT(O486,Y486),M486,M486*(1-'Расчет ПРЕДЗАКАЗ'!$D$10))</f>
        <v>0</v>
      </c>
      <c r="V486" s="106">
        <f t="shared" si="200"/>
        <v>0</v>
      </c>
      <c r="W486" s="106" t="e">
        <f>IF(EXACT(O486,Y486),M486,M486*(1-#REF!))</f>
        <v>#REF!</v>
      </c>
      <c r="X486" s="106" t="e">
        <f t="shared" si="201"/>
        <v>#REF!</v>
      </c>
      <c r="Y486" s="107" t="s">
        <v>72</v>
      </c>
      <c r="Z486" s="103">
        <f t="shared" si="197"/>
        <v>0</v>
      </c>
      <c r="AA486" s="103">
        <f t="shared" si="198"/>
        <v>0</v>
      </c>
      <c r="AB486" s="128" t="str">
        <f t="shared" si="202"/>
        <v/>
      </c>
      <c r="AC486" s="128" t="e">
        <f t="shared" si="203"/>
        <v>#REF!</v>
      </c>
    </row>
    <row r="487" spans="1:29" ht="11.25" customHeight="1" thickBot="1"/>
    <row r="488" spans="1:29" ht="50.1" customHeight="1">
      <c r="A488" s="168">
        <v>45</v>
      </c>
      <c r="B488" s="168" t="s">
        <v>540</v>
      </c>
      <c r="C488" s="171" t="s">
        <v>541</v>
      </c>
      <c r="D488" s="171" t="s">
        <v>77</v>
      </c>
      <c r="E488" s="131"/>
      <c r="F488" s="196" t="s">
        <v>534</v>
      </c>
      <c r="G488" s="177" t="s">
        <v>188</v>
      </c>
      <c r="H488" s="162"/>
      <c r="I488" s="195" t="s">
        <v>542</v>
      </c>
      <c r="J488" s="165" t="s">
        <v>19</v>
      </c>
      <c r="K488" s="62" t="s">
        <v>461</v>
      </c>
      <c r="L488" s="63">
        <v>6100</v>
      </c>
      <c r="M488" s="63">
        <v>3390</v>
      </c>
      <c r="N488" s="142" t="s">
        <v>543</v>
      </c>
      <c r="O488" s="127" t="s">
        <v>72</v>
      </c>
      <c r="P488" s="100"/>
      <c r="Q488" s="63">
        <f>P488*M488</f>
        <v>0</v>
      </c>
      <c r="R488" s="64"/>
      <c r="S488" s="67">
        <v>1</v>
      </c>
      <c r="T488" s="61"/>
      <c r="U488" s="106">
        <f>IF(EXACT(O488,Y488),M488,M488*(1-'Расчет ПРЕДЗАКАЗ'!$D$10))</f>
        <v>3390</v>
      </c>
      <c r="V488" s="106">
        <f>P488*U488</f>
        <v>0</v>
      </c>
      <c r="W488" s="106">
        <f>IF(EXACT(O488,Y488),M488,M488*(1-#REF!))</f>
        <v>3390</v>
      </c>
      <c r="X488" s="106">
        <f>P488*W488</f>
        <v>0</v>
      </c>
      <c r="Y488" s="107" t="s">
        <v>72</v>
      </c>
      <c r="Z488" s="103">
        <f t="shared" ref="Z488:Z502" si="204">IF(EXACT(O488,Y488),Q488,0)</f>
        <v>0</v>
      </c>
      <c r="AA488" s="103">
        <f t="shared" ref="AA488:AA502" si="205">IF(Z488=0,Q488,0)</f>
        <v>0</v>
      </c>
      <c r="AB488" s="128">
        <f>IF(U488=0,"",L488/U488-1)</f>
        <v>0.79941002949852513</v>
      </c>
      <c r="AC488" s="128">
        <f>IF(W488=0,"",L488/W488-1)</f>
        <v>0.79941002949852513</v>
      </c>
    </row>
    <row r="489" spans="1:29" ht="50.1" customHeight="1">
      <c r="A489" s="169"/>
      <c r="B489" s="169"/>
      <c r="C489" s="172"/>
      <c r="D489" s="172"/>
      <c r="E489" s="131"/>
      <c r="F489" s="175"/>
      <c r="G489" s="178"/>
      <c r="H489" s="189"/>
      <c r="I489" s="163"/>
      <c r="J489" s="166"/>
      <c r="K489" s="62" t="s">
        <v>471</v>
      </c>
      <c r="L489" s="63">
        <v>6100</v>
      </c>
      <c r="M489" s="63">
        <v>3390</v>
      </c>
      <c r="N489" s="142" t="s">
        <v>544</v>
      </c>
      <c r="O489" s="127" t="s">
        <v>72</v>
      </c>
      <c r="P489" s="100"/>
      <c r="Q489" s="63">
        <f t="shared" ref="Q489:Q502" si="206">P489*M489</f>
        <v>0</v>
      </c>
      <c r="R489" s="64"/>
      <c r="S489" s="67">
        <v>1</v>
      </c>
      <c r="T489" s="46"/>
      <c r="U489" s="106">
        <f>IF(EXACT(O489,Y489),M489,M489*(1-'Расчет ПРЕДЗАКАЗ'!$D$10))</f>
        <v>3390</v>
      </c>
      <c r="V489" s="106">
        <f t="shared" ref="V489:V502" si="207">P489*U489</f>
        <v>0</v>
      </c>
      <c r="W489" s="106">
        <f>IF(EXACT(O489,Y489),M489,M489*(1-#REF!))</f>
        <v>3390</v>
      </c>
      <c r="X489" s="106">
        <f t="shared" ref="X489:X502" si="208">P489*W489</f>
        <v>0</v>
      </c>
      <c r="Y489" s="107" t="s">
        <v>72</v>
      </c>
      <c r="Z489" s="103">
        <f t="shared" si="204"/>
        <v>0</v>
      </c>
      <c r="AA489" s="103">
        <f t="shared" si="205"/>
        <v>0</v>
      </c>
      <c r="AB489" s="128">
        <f t="shared" ref="AB489:AB502" si="209">IF(U489=0,"",L489/U489-1)</f>
        <v>0.79941002949852513</v>
      </c>
      <c r="AC489" s="128">
        <f t="shared" ref="AC489:AC502" si="210">IF(W489=0,"",L489/W489-1)</f>
        <v>0.79941002949852513</v>
      </c>
    </row>
    <row r="490" spans="1:29" ht="50.1" customHeight="1">
      <c r="A490" s="169"/>
      <c r="B490" s="169"/>
      <c r="C490" s="172"/>
      <c r="D490" s="172"/>
      <c r="E490" s="131"/>
      <c r="F490" s="175"/>
      <c r="G490" s="178"/>
      <c r="H490" s="189"/>
      <c r="I490" s="163"/>
      <c r="J490" s="166"/>
      <c r="K490" s="62"/>
      <c r="L490" s="63"/>
      <c r="M490" s="63"/>
      <c r="N490" s="142"/>
      <c r="O490" s="127"/>
      <c r="P490" s="100"/>
      <c r="Q490" s="63">
        <f t="shared" si="206"/>
        <v>0</v>
      </c>
      <c r="R490" s="64"/>
      <c r="S490" s="67"/>
      <c r="T490" s="46"/>
      <c r="U490" s="106">
        <f>IF(EXACT(O490,Y490),M490,M490*(1-'Расчет ПРЕДЗАКАЗ'!$D$10))</f>
        <v>0</v>
      </c>
      <c r="V490" s="106">
        <f t="shared" si="207"/>
        <v>0</v>
      </c>
      <c r="W490" s="106" t="e">
        <f>IF(EXACT(O490,Y490),M490,M490*(1-#REF!))</f>
        <v>#REF!</v>
      </c>
      <c r="X490" s="106" t="e">
        <f t="shared" si="208"/>
        <v>#REF!</v>
      </c>
      <c r="Y490" s="107" t="s">
        <v>72</v>
      </c>
      <c r="Z490" s="103">
        <f t="shared" si="204"/>
        <v>0</v>
      </c>
      <c r="AA490" s="103">
        <f t="shared" si="205"/>
        <v>0</v>
      </c>
      <c r="AB490" s="128" t="str">
        <f t="shared" si="209"/>
        <v/>
      </c>
      <c r="AC490" s="128" t="e">
        <f t="shared" si="210"/>
        <v>#REF!</v>
      </c>
    </row>
    <row r="491" spans="1:29" ht="50.1" customHeight="1">
      <c r="A491" s="169"/>
      <c r="B491" s="169"/>
      <c r="C491" s="172"/>
      <c r="D491" s="172"/>
      <c r="E491" s="131"/>
      <c r="F491" s="175"/>
      <c r="G491" s="178"/>
      <c r="H491" s="189"/>
      <c r="I491" s="163"/>
      <c r="J491" s="166"/>
      <c r="K491" s="62"/>
      <c r="L491" s="63"/>
      <c r="M491" s="63"/>
      <c r="N491" s="142"/>
      <c r="O491" s="127"/>
      <c r="P491" s="100"/>
      <c r="Q491" s="63">
        <f t="shared" si="206"/>
        <v>0</v>
      </c>
      <c r="R491" s="64"/>
      <c r="S491" s="67"/>
      <c r="T491" s="46"/>
      <c r="U491" s="106">
        <f>IF(EXACT(O491,Y491),M491,M491*(1-'Расчет ПРЕДЗАКАЗ'!$D$10))</f>
        <v>0</v>
      </c>
      <c r="V491" s="106">
        <f t="shared" si="207"/>
        <v>0</v>
      </c>
      <c r="W491" s="106" t="e">
        <f>IF(EXACT(O491,Y491),M491,M491*(1-#REF!))</f>
        <v>#REF!</v>
      </c>
      <c r="X491" s="106" t="e">
        <f t="shared" si="208"/>
        <v>#REF!</v>
      </c>
      <c r="Y491" s="107" t="s">
        <v>72</v>
      </c>
      <c r="Z491" s="103">
        <f t="shared" si="204"/>
        <v>0</v>
      </c>
      <c r="AA491" s="103">
        <f t="shared" si="205"/>
        <v>0</v>
      </c>
      <c r="AB491" s="128" t="str">
        <f t="shared" si="209"/>
        <v/>
      </c>
      <c r="AC491" s="128" t="e">
        <f t="shared" si="210"/>
        <v>#REF!</v>
      </c>
    </row>
    <row r="492" spans="1:29" ht="50.1" customHeight="1">
      <c r="A492" s="169"/>
      <c r="B492" s="169"/>
      <c r="C492" s="172"/>
      <c r="D492" s="172"/>
      <c r="E492" s="131"/>
      <c r="F492" s="175"/>
      <c r="G492" s="178"/>
      <c r="H492" s="189"/>
      <c r="I492" s="163"/>
      <c r="J492" s="166"/>
      <c r="K492" s="62"/>
      <c r="L492" s="63"/>
      <c r="M492" s="63"/>
      <c r="N492" s="142"/>
      <c r="O492" s="127"/>
      <c r="P492" s="100"/>
      <c r="Q492" s="63">
        <f t="shared" si="206"/>
        <v>0</v>
      </c>
      <c r="R492" s="64"/>
      <c r="S492" s="67"/>
      <c r="T492" s="46"/>
      <c r="U492" s="106">
        <f>IF(EXACT(O492,Y492),M492,M492*(1-'Расчет ПРЕДЗАКАЗ'!$D$10))</f>
        <v>0</v>
      </c>
      <c r="V492" s="106">
        <f t="shared" si="207"/>
        <v>0</v>
      </c>
      <c r="W492" s="106" t="e">
        <f>IF(EXACT(O492,Y492),M492,M492*(1-#REF!))</f>
        <v>#REF!</v>
      </c>
      <c r="X492" s="106" t="e">
        <f t="shared" si="208"/>
        <v>#REF!</v>
      </c>
      <c r="Y492" s="107" t="s">
        <v>72</v>
      </c>
      <c r="Z492" s="103">
        <f t="shared" si="204"/>
        <v>0</v>
      </c>
      <c r="AA492" s="103">
        <f t="shared" si="205"/>
        <v>0</v>
      </c>
      <c r="AB492" s="128" t="str">
        <f t="shared" si="209"/>
        <v/>
      </c>
      <c r="AC492" s="128" t="e">
        <f t="shared" si="210"/>
        <v>#REF!</v>
      </c>
    </row>
    <row r="493" spans="1:29" ht="50.1" customHeight="1">
      <c r="A493" s="169"/>
      <c r="B493" s="169"/>
      <c r="C493" s="172"/>
      <c r="D493" s="172"/>
      <c r="E493" s="131"/>
      <c r="F493" s="175"/>
      <c r="G493" s="178"/>
      <c r="H493" s="189"/>
      <c r="I493" s="163"/>
      <c r="J493" s="166"/>
      <c r="K493" s="62"/>
      <c r="L493" s="63"/>
      <c r="M493" s="63"/>
      <c r="N493" s="142"/>
      <c r="O493" s="127"/>
      <c r="P493" s="100"/>
      <c r="Q493" s="63">
        <f t="shared" si="206"/>
        <v>0</v>
      </c>
      <c r="R493" s="64"/>
      <c r="S493" s="67"/>
      <c r="T493" s="46"/>
      <c r="U493" s="106">
        <f>IF(EXACT(O493,Y493),M493,M493*(1-'Расчет ПРЕДЗАКАЗ'!$D$10))</f>
        <v>0</v>
      </c>
      <c r="V493" s="106">
        <f t="shared" si="207"/>
        <v>0</v>
      </c>
      <c r="W493" s="106" t="e">
        <f>IF(EXACT(O493,Y493),M493,M493*(1-#REF!))</f>
        <v>#REF!</v>
      </c>
      <c r="X493" s="106" t="e">
        <f t="shared" si="208"/>
        <v>#REF!</v>
      </c>
      <c r="Y493" s="107" t="s">
        <v>72</v>
      </c>
      <c r="Z493" s="103">
        <f t="shared" si="204"/>
        <v>0</v>
      </c>
      <c r="AA493" s="103">
        <f t="shared" si="205"/>
        <v>0</v>
      </c>
      <c r="AB493" s="128" t="str">
        <f t="shared" si="209"/>
        <v/>
      </c>
      <c r="AC493" s="128" t="e">
        <f t="shared" si="210"/>
        <v>#REF!</v>
      </c>
    </row>
    <row r="494" spans="1:29" ht="50.1" customHeight="1">
      <c r="A494" s="169"/>
      <c r="B494" s="169"/>
      <c r="C494" s="172"/>
      <c r="D494" s="172"/>
      <c r="E494" s="131"/>
      <c r="F494" s="175"/>
      <c r="G494" s="178"/>
      <c r="H494" s="189"/>
      <c r="I494" s="163"/>
      <c r="J494" s="166"/>
      <c r="K494" s="62"/>
      <c r="L494" s="63"/>
      <c r="M494" s="63"/>
      <c r="N494" s="142"/>
      <c r="O494" s="127"/>
      <c r="P494" s="100"/>
      <c r="Q494" s="63">
        <f t="shared" si="206"/>
        <v>0</v>
      </c>
      <c r="R494" s="64"/>
      <c r="S494" s="67"/>
      <c r="T494" s="46"/>
      <c r="U494" s="106">
        <f>IF(EXACT(O494,Y494),M494,M494*(1-'Расчет ПРЕДЗАКАЗ'!$D$10))</f>
        <v>0</v>
      </c>
      <c r="V494" s="106">
        <f t="shared" si="207"/>
        <v>0</v>
      </c>
      <c r="W494" s="106" t="e">
        <f>IF(EXACT(O494,Y494),M494,M494*(1-#REF!))</f>
        <v>#REF!</v>
      </c>
      <c r="X494" s="106" t="e">
        <f t="shared" si="208"/>
        <v>#REF!</v>
      </c>
      <c r="Y494" s="107" t="s">
        <v>72</v>
      </c>
      <c r="Z494" s="103">
        <f t="shared" si="204"/>
        <v>0</v>
      </c>
      <c r="AA494" s="103">
        <f t="shared" si="205"/>
        <v>0</v>
      </c>
      <c r="AB494" s="128" t="str">
        <f t="shared" si="209"/>
        <v/>
      </c>
      <c r="AC494" s="128" t="e">
        <f t="shared" si="210"/>
        <v>#REF!</v>
      </c>
    </row>
    <row r="495" spans="1:29" ht="50.1" customHeight="1">
      <c r="A495" s="169"/>
      <c r="B495" s="169"/>
      <c r="C495" s="172"/>
      <c r="D495" s="172"/>
      <c r="E495" s="131"/>
      <c r="F495" s="175"/>
      <c r="G495" s="178"/>
      <c r="H495" s="189"/>
      <c r="I495" s="163"/>
      <c r="J495" s="166"/>
      <c r="K495" s="62"/>
      <c r="L495" s="63"/>
      <c r="M495" s="63"/>
      <c r="N495" s="142"/>
      <c r="O495" s="127"/>
      <c r="P495" s="100"/>
      <c r="Q495" s="63">
        <f t="shared" si="206"/>
        <v>0</v>
      </c>
      <c r="R495" s="64"/>
      <c r="S495" s="67"/>
      <c r="T495" s="46"/>
      <c r="U495" s="106">
        <f>IF(EXACT(O495,Y495),M495,M495*(1-'Расчет ПРЕДЗАКАЗ'!$D$10))</f>
        <v>0</v>
      </c>
      <c r="V495" s="106">
        <f t="shared" si="207"/>
        <v>0</v>
      </c>
      <c r="W495" s="106" t="e">
        <f>IF(EXACT(O495,Y495),M495,M495*(1-#REF!))</f>
        <v>#REF!</v>
      </c>
      <c r="X495" s="106" t="e">
        <f t="shared" si="208"/>
        <v>#REF!</v>
      </c>
      <c r="Y495" s="107" t="s">
        <v>72</v>
      </c>
      <c r="Z495" s="103">
        <f t="shared" si="204"/>
        <v>0</v>
      </c>
      <c r="AA495" s="103">
        <f t="shared" si="205"/>
        <v>0</v>
      </c>
      <c r="AB495" s="128" t="str">
        <f t="shared" si="209"/>
        <v/>
      </c>
      <c r="AC495" s="128" t="e">
        <f t="shared" si="210"/>
        <v>#REF!</v>
      </c>
    </row>
    <row r="496" spans="1:29" ht="50.1" customHeight="1">
      <c r="A496" s="169"/>
      <c r="B496" s="169"/>
      <c r="C496" s="172"/>
      <c r="D496" s="172"/>
      <c r="E496" s="131"/>
      <c r="F496" s="175"/>
      <c r="G496" s="178"/>
      <c r="H496" s="189"/>
      <c r="I496" s="163"/>
      <c r="J496" s="166"/>
      <c r="K496" s="62"/>
      <c r="L496" s="63"/>
      <c r="M496" s="63"/>
      <c r="N496" s="142"/>
      <c r="O496" s="127"/>
      <c r="P496" s="100"/>
      <c r="Q496" s="63">
        <f t="shared" si="206"/>
        <v>0</v>
      </c>
      <c r="R496" s="64"/>
      <c r="S496" s="67"/>
      <c r="T496" s="46"/>
      <c r="U496" s="106">
        <f>IF(EXACT(O496,Y496),M496,M496*(1-'Расчет ПРЕДЗАКАЗ'!$D$10))</f>
        <v>0</v>
      </c>
      <c r="V496" s="106">
        <f t="shared" si="207"/>
        <v>0</v>
      </c>
      <c r="W496" s="106" t="e">
        <f>IF(EXACT(O496,Y496),M496,M496*(1-#REF!))</f>
        <v>#REF!</v>
      </c>
      <c r="X496" s="106" t="e">
        <f t="shared" si="208"/>
        <v>#REF!</v>
      </c>
      <c r="Y496" s="107" t="s">
        <v>72</v>
      </c>
      <c r="Z496" s="103">
        <f t="shared" si="204"/>
        <v>0</v>
      </c>
      <c r="AA496" s="103">
        <f t="shared" si="205"/>
        <v>0</v>
      </c>
      <c r="AB496" s="128" t="str">
        <f t="shared" si="209"/>
        <v/>
      </c>
      <c r="AC496" s="128" t="e">
        <f t="shared" si="210"/>
        <v>#REF!</v>
      </c>
    </row>
    <row r="497" spans="1:29" ht="50.1" customHeight="1">
      <c r="A497" s="169"/>
      <c r="B497" s="169"/>
      <c r="C497" s="172"/>
      <c r="D497" s="172"/>
      <c r="E497" s="131"/>
      <c r="F497" s="175"/>
      <c r="G497" s="178"/>
      <c r="H497" s="189"/>
      <c r="I497" s="163"/>
      <c r="J497" s="166"/>
      <c r="K497" s="62"/>
      <c r="L497" s="63"/>
      <c r="M497" s="63"/>
      <c r="N497" s="65"/>
      <c r="O497" s="127"/>
      <c r="P497" s="100"/>
      <c r="Q497" s="63">
        <f t="shared" si="206"/>
        <v>0</v>
      </c>
      <c r="R497" s="65"/>
      <c r="S497" s="67"/>
      <c r="T497" s="40"/>
      <c r="U497" s="106">
        <f>IF(EXACT(O497,Y497),M497,M497*(1-'Расчет ПРЕДЗАКАЗ'!$D$10))</f>
        <v>0</v>
      </c>
      <c r="V497" s="106">
        <f t="shared" si="207"/>
        <v>0</v>
      </c>
      <c r="W497" s="106" t="e">
        <f>IF(EXACT(O497,Y497),M497,M497*(1-#REF!))</f>
        <v>#REF!</v>
      </c>
      <c r="X497" s="106" t="e">
        <f t="shared" si="208"/>
        <v>#REF!</v>
      </c>
      <c r="Y497" s="107" t="s">
        <v>72</v>
      </c>
      <c r="Z497" s="103">
        <f t="shared" si="204"/>
        <v>0</v>
      </c>
      <c r="AA497" s="103">
        <f t="shared" si="205"/>
        <v>0</v>
      </c>
      <c r="AB497" s="128" t="str">
        <f t="shared" si="209"/>
        <v/>
      </c>
      <c r="AC497" s="128" t="e">
        <f t="shared" si="210"/>
        <v>#REF!</v>
      </c>
    </row>
    <row r="498" spans="1:29" ht="50.1" customHeight="1">
      <c r="A498" s="169"/>
      <c r="B498" s="169"/>
      <c r="C498" s="172"/>
      <c r="D498" s="172"/>
      <c r="E498" s="131"/>
      <c r="F498" s="175"/>
      <c r="G498" s="178"/>
      <c r="H498" s="189"/>
      <c r="I498" s="163"/>
      <c r="J498" s="166"/>
      <c r="K498" s="62"/>
      <c r="L498" s="63"/>
      <c r="M498" s="63"/>
      <c r="N498" s="65"/>
      <c r="O498" s="127"/>
      <c r="P498" s="100"/>
      <c r="Q498" s="63">
        <f t="shared" si="206"/>
        <v>0</v>
      </c>
      <c r="R498" s="65"/>
      <c r="S498" s="67"/>
      <c r="T498" s="40"/>
      <c r="U498" s="106">
        <f>IF(EXACT(O498,Y498),M498,M498*(1-'Расчет ПРЕДЗАКАЗ'!$D$10))</f>
        <v>0</v>
      </c>
      <c r="V498" s="106">
        <f t="shared" si="207"/>
        <v>0</v>
      </c>
      <c r="W498" s="106" t="e">
        <f>IF(EXACT(O498,Y498),M498,M498*(1-#REF!))</f>
        <v>#REF!</v>
      </c>
      <c r="X498" s="106" t="e">
        <f t="shared" si="208"/>
        <v>#REF!</v>
      </c>
      <c r="Y498" s="107" t="s">
        <v>72</v>
      </c>
      <c r="Z498" s="103">
        <f t="shared" si="204"/>
        <v>0</v>
      </c>
      <c r="AA498" s="103">
        <f t="shared" si="205"/>
        <v>0</v>
      </c>
      <c r="AB498" s="128" t="str">
        <f t="shared" si="209"/>
        <v/>
      </c>
      <c r="AC498" s="128" t="e">
        <f t="shared" si="210"/>
        <v>#REF!</v>
      </c>
    </row>
    <row r="499" spans="1:29" ht="50.1" customHeight="1">
      <c r="A499" s="169"/>
      <c r="B499" s="169"/>
      <c r="C499" s="172"/>
      <c r="D499" s="172"/>
      <c r="E499" s="131"/>
      <c r="F499" s="175"/>
      <c r="G499" s="178"/>
      <c r="H499" s="189"/>
      <c r="I499" s="163"/>
      <c r="J499" s="166"/>
      <c r="K499" s="62"/>
      <c r="L499" s="63"/>
      <c r="M499" s="63"/>
      <c r="N499" s="65"/>
      <c r="O499" s="127"/>
      <c r="P499" s="100"/>
      <c r="Q499" s="63">
        <f t="shared" si="206"/>
        <v>0</v>
      </c>
      <c r="R499" s="65"/>
      <c r="S499" s="67"/>
      <c r="T499" s="40"/>
      <c r="U499" s="106">
        <f>IF(EXACT(O499,Y499),M499,M499*(1-'Расчет ПРЕДЗАКАЗ'!$D$10))</f>
        <v>0</v>
      </c>
      <c r="V499" s="106">
        <f t="shared" si="207"/>
        <v>0</v>
      </c>
      <c r="W499" s="106" t="e">
        <f>IF(EXACT(O499,Y499),M499,M499*(1-#REF!))</f>
        <v>#REF!</v>
      </c>
      <c r="X499" s="106" t="e">
        <f t="shared" si="208"/>
        <v>#REF!</v>
      </c>
      <c r="Y499" s="107" t="s">
        <v>72</v>
      </c>
      <c r="Z499" s="103">
        <f t="shared" si="204"/>
        <v>0</v>
      </c>
      <c r="AA499" s="103">
        <f t="shared" si="205"/>
        <v>0</v>
      </c>
      <c r="AB499" s="128" t="str">
        <f t="shared" si="209"/>
        <v/>
      </c>
      <c r="AC499" s="128" t="e">
        <f t="shared" si="210"/>
        <v>#REF!</v>
      </c>
    </row>
    <row r="500" spans="1:29" ht="50.1" customHeight="1">
      <c r="A500" s="169"/>
      <c r="B500" s="169"/>
      <c r="C500" s="172"/>
      <c r="D500" s="172"/>
      <c r="E500" s="131"/>
      <c r="F500" s="175"/>
      <c r="G500" s="178"/>
      <c r="H500" s="189"/>
      <c r="I500" s="163"/>
      <c r="J500" s="166"/>
      <c r="K500" s="62"/>
      <c r="L500" s="63"/>
      <c r="M500" s="63"/>
      <c r="N500" s="65"/>
      <c r="O500" s="127"/>
      <c r="P500" s="100"/>
      <c r="Q500" s="63">
        <f t="shared" si="206"/>
        <v>0</v>
      </c>
      <c r="R500" s="65"/>
      <c r="S500" s="67"/>
      <c r="T500" s="40"/>
      <c r="U500" s="106">
        <f>IF(EXACT(O500,Y500),M500,M500*(1-'Расчет ПРЕДЗАКАЗ'!$D$10))</f>
        <v>0</v>
      </c>
      <c r="V500" s="106">
        <f t="shared" si="207"/>
        <v>0</v>
      </c>
      <c r="W500" s="106" t="e">
        <f>IF(EXACT(O500,Y500),M500,M500*(1-#REF!))</f>
        <v>#REF!</v>
      </c>
      <c r="X500" s="106" t="e">
        <f t="shared" si="208"/>
        <v>#REF!</v>
      </c>
      <c r="Y500" s="107" t="s">
        <v>72</v>
      </c>
      <c r="Z500" s="103">
        <f t="shared" si="204"/>
        <v>0</v>
      </c>
      <c r="AA500" s="103">
        <f t="shared" si="205"/>
        <v>0</v>
      </c>
      <c r="AB500" s="128" t="str">
        <f t="shared" si="209"/>
        <v/>
      </c>
      <c r="AC500" s="128" t="e">
        <f t="shared" si="210"/>
        <v>#REF!</v>
      </c>
    </row>
    <row r="501" spans="1:29" ht="50.1" customHeight="1">
      <c r="A501" s="169"/>
      <c r="B501" s="169"/>
      <c r="C501" s="172"/>
      <c r="D501" s="172"/>
      <c r="E501" s="131"/>
      <c r="F501" s="175"/>
      <c r="G501" s="178"/>
      <c r="H501" s="189"/>
      <c r="I501" s="163"/>
      <c r="J501" s="166"/>
      <c r="K501" s="62"/>
      <c r="L501" s="63"/>
      <c r="M501" s="63"/>
      <c r="N501" s="65"/>
      <c r="O501" s="127"/>
      <c r="P501" s="100"/>
      <c r="Q501" s="63">
        <f t="shared" si="206"/>
        <v>0</v>
      </c>
      <c r="R501" s="65"/>
      <c r="S501" s="67"/>
      <c r="T501" s="40"/>
      <c r="U501" s="106">
        <f>IF(EXACT(O501,Y501),M501,M501*(1-'Расчет ПРЕДЗАКАЗ'!$D$10))</f>
        <v>0</v>
      </c>
      <c r="V501" s="106">
        <f t="shared" si="207"/>
        <v>0</v>
      </c>
      <c r="W501" s="106" t="e">
        <f>IF(EXACT(O501,Y501),M501,M501*(1-#REF!))</f>
        <v>#REF!</v>
      </c>
      <c r="X501" s="106" t="e">
        <f t="shared" si="208"/>
        <v>#REF!</v>
      </c>
      <c r="Y501" s="107" t="s">
        <v>72</v>
      </c>
      <c r="Z501" s="103">
        <f t="shared" si="204"/>
        <v>0</v>
      </c>
      <c r="AA501" s="103">
        <f t="shared" si="205"/>
        <v>0</v>
      </c>
      <c r="AB501" s="128" t="str">
        <f t="shared" si="209"/>
        <v/>
      </c>
      <c r="AC501" s="128" t="e">
        <f t="shared" si="210"/>
        <v>#REF!</v>
      </c>
    </row>
    <row r="502" spans="1:29" ht="50.1" customHeight="1">
      <c r="A502" s="170"/>
      <c r="B502" s="170"/>
      <c r="C502" s="173"/>
      <c r="D502" s="173"/>
      <c r="E502" s="132"/>
      <c r="F502" s="176"/>
      <c r="G502" s="179"/>
      <c r="H502" s="190"/>
      <c r="I502" s="164"/>
      <c r="J502" s="167"/>
      <c r="K502" s="62"/>
      <c r="L502" s="63"/>
      <c r="M502" s="63"/>
      <c r="N502" s="65"/>
      <c r="O502" s="127"/>
      <c r="P502" s="100"/>
      <c r="Q502" s="63">
        <f t="shared" si="206"/>
        <v>0</v>
      </c>
      <c r="R502" s="65"/>
      <c r="S502" s="64"/>
      <c r="T502" s="40"/>
      <c r="U502" s="106">
        <f>IF(EXACT(O502,Y502),M502,M502*(1-'Расчет ПРЕДЗАКАЗ'!$D$10))</f>
        <v>0</v>
      </c>
      <c r="V502" s="106">
        <f t="shared" si="207"/>
        <v>0</v>
      </c>
      <c r="W502" s="106" t="e">
        <f>IF(EXACT(O502,Y502),M502,M502*(1-#REF!))</f>
        <v>#REF!</v>
      </c>
      <c r="X502" s="106" t="e">
        <f t="shared" si="208"/>
        <v>#REF!</v>
      </c>
      <c r="Y502" s="107" t="s">
        <v>72</v>
      </c>
      <c r="Z502" s="103">
        <f t="shared" si="204"/>
        <v>0</v>
      </c>
      <c r="AA502" s="103">
        <f t="shared" si="205"/>
        <v>0</v>
      </c>
      <c r="AB502" s="128" t="str">
        <f t="shared" si="209"/>
        <v/>
      </c>
      <c r="AC502" s="128" t="e">
        <f t="shared" si="210"/>
        <v>#REF!</v>
      </c>
    </row>
    <row r="503" spans="1:29" ht="11.25" customHeight="1" thickBot="1"/>
    <row r="504" spans="1:29" ht="50.1" customHeight="1">
      <c r="A504" s="168">
        <v>46</v>
      </c>
      <c r="B504" s="168" t="s">
        <v>545</v>
      </c>
      <c r="C504" s="171" t="s">
        <v>546</v>
      </c>
      <c r="D504" s="171" t="s">
        <v>77</v>
      </c>
      <c r="E504" s="131"/>
      <c r="F504" s="196" t="s">
        <v>534</v>
      </c>
      <c r="G504" s="177" t="s">
        <v>121</v>
      </c>
      <c r="H504" s="162" t="s">
        <v>547</v>
      </c>
      <c r="I504" s="195" t="s">
        <v>548</v>
      </c>
      <c r="J504" s="165" t="s">
        <v>19</v>
      </c>
      <c r="K504" s="62" t="s">
        <v>549</v>
      </c>
      <c r="L504" s="63">
        <v>8810</v>
      </c>
      <c r="M504" s="63">
        <v>5508</v>
      </c>
      <c r="N504" s="142" t="s">
        <v>550</v>
      </c>
      <c r="O504" s="127" t="s">
        <v>72</v>
      </c>
      <c r="P504" s="100"/>
      <c r="Q504" s="63">
        <f>P504*M504</f>
        <v>0</v>
      </c>
      <c r="R504" s="64"/>
      <c r="S504" s="67">
        <v>17</v>
      </c>
      <c r="T504" s="61"/>
      <c r="U504" s="106">
        <f>IF(EXACT(O504,Y504),M504,M504*(1-'Расчет ПРЕДЗАКАЗ'!$D$10))</f>
        <v>5508</v>
      </c>
      <c r="V504" s="106">
        <f>P504*U504</f>
        <v>0</v>
      </c>
      <c r="W504" s="106">
        <f>IF(EXACT(O504,Y504),M504,M504*(1-#REF!))</f>
        <v>5508</v>
      </c>
      <c r="X504" s="106">
        <f>P504*W504</f>
        <v>0</v>
      </c>
      <c r="Y504" s="107" t="s">
        <v>72</v>
      </c>
      <c r="Z504" s="103">
        <f t="shared" ref="Z504:Z518" si="211">IF(EXACT(O504,Y504),Q504,0)</f>
        <v>0</v>
      </c>
      <c r="AA504" s="103">
        <f t="shared" ref="AA504:AA518" si="212">IF(Z504=0,Q504,0)</f>
        <v>0</v>
      </c>
      <c r="AB504" s="128">
        <f>IF(U504=0,"",L504/U504-1)</f>
        <v>0.59949164851125625</v>
      </c>
      <c r="AC504" s="128">
        <f>IF(W504=0,"",L504/W504-1)</f>
        <v>0.59949164851125625</v>
      </c>
    </row>
    <row r="505" spans="1:29" ht="50.1" customHeight="1">
      <c r="A505" s="169"/>
      <c r="B505" s="169"/>
      <c r="C505" s="172"/>
      <c r="D505" s="172"/>
      <c r="E505" s="131"/>
      <c r="F505" s="175"/>
      <c r="G505" s="178"/>
      <c r="H505" s="189"/>
      <c r="I505" s="163"/>
      <c r="J505" s="166"/>
      <c r="K505" s="62" t="s">
        <v>551</v>
      </c>
      <c r="L505" s="63">
        <v>8810</v>
      </c>
      <c r="M505" s="63">
        <v>5508</v>
      </c>
      <c r="N505" s="142" t="s">
        <v>552</v>
      </c>
      <c r="O505" s="127" t="s">
        <v>72</v>
      </c>
      <c r="P505" s="100"/>
      <c r="Q505" s="63">
        <f t="shared" ref="Q505:Q518" si="213">P505*M505</f>
        <v>0</v>
      </c>
      <c r="R505" s="64"/>
      <c r="S505" s="67">
        <v>40</v>
      </c>
      <c r="T505" s="46"/>
      <c r="U505" s="106">
        <f>IF(EXACT(O505,Y505),M505,M505*(1-'Расчет ПРЕДЗАКАЗ'!$D$10))</f>
        <v>5508</v>
      </c>
      <c r="V505" s="106">
        <f t="shared" ref="V505:V518" si="214">P505*U505</f>
        <v>0</v>
      </c>
      <c r="W505" s="106">
        <f>IF(EXACT(O505,Y505),M505,M505*(1-#REF!))</f>
        <v>5508</v>
      </c>
      <c r="X505" s="106">
        <f t="shared" ref="X505:X518" si="215">P505*W505</f>
        <v>0</v>
      </c>
      <c r="Y505" s="107" t="s">
        <v>72</v>
      </c>
      <c r="Z505" s="103">
        <f t="shared" si="211"/>
        <v>0</v>
      </c>
      <c r="AA505" s="103">
        <f t="shared" si="212"/>
        <v>0</v>
      </c>
      <c r="AB505" s="128">
        <f t="shared" ref="AB505:AB518" si="216">IF(U505=0,"",L505/U505-1)</f>
        <v>0.59949164851125625</v>
      </c>
      <c r="AC505" s="128">
        <f t="shared" ref="AC505:AC518" si="217">IF(W505=0,"",L505/W505-1)</f>
        <v>0.59949164851125625</v>
      </c>
    </row>
    <row r="506" spans="1:29" ht="50.1" customHeight="1">
      <c r="A506" s="169"/>
      <c r="B506" s="169"/>
      <c r="C506" s="172"/>
      <c r="D506" s="172"/>
      <c r="E506" s="131"/>
      <c r="F506" s="175"/>
      <c r="G506" s="178"/>
      <c r="H506" s="189"/>
      <c r="I506" s="163"/>
      <c r="J506" s="166"/>
      <c r="K506" s="62" t="s">
        <v>553</v>
      </c>
      <c r="L506" s="63">
        <v>8810</v>
      </c>
      <c r="M506" s="63">
        <v>5508</v>
      </c>
      <c r="N506" s="142" t="s">
        <v>554</v>
      </c>
      <c r="O506" s="127" t="s">
        <v>72</v>
      </c>
      <c r="P506" s="100"/>
      <c r="Q506" s="63">
        <f t="shared" si="213"/>
        <v>0</v>
      </c>
      <c r="R506" s="64"/>
      <c r="S506" s="67">
        <v>1</v>
      </c>
      <c r="T506" s="46"/>
      <c r="U506" s="106">
        <f>IF(EXACT(O506,Y506),M506,M506*(1-'Расчет ПРЕДЗАКАЗ'!$D$10))</f>
        <v>5508</v>
      </c>
      <c r="V506" s="106">
        <f t="shared" si="214"/>
        <v>0</v>
      </c>
      <c r="W506" s="106">
        <f>IF(EXACT(O506,Y506),M506,M506*(1-#REF!))</f>
        <v>5508</v>
      </c>
      <c r="X506" s="106">
        <f t="shared" si="215"/>
        <v>0</v>
      </c>
      <c r="Y506" s="107" t="s">
        <v>72</v>
      </c>
      <c r="Z506" s="103">
        <f t="shared" si="211"/>
        <v>0</v>
      </c>
      <c r="AA506" s="103">
        <f t="shared" si="212"/>
        <v>0</v>
      </c>
      <c r="AB506" s="128">
        <f t="shared" si="216"/>
        <v>0.59949164851125625</v>
      </c>
      <c r="AC506" s="128">
        <f t="shared" si="217"/>
        <v>0.59949164851125625</v>
      </c>
    </row>
    <row r="507" spans="1:29" ht="50.1" customHeight="1">
      <c r="A507" s="169"/>
      <c r="B507" s="169"/>
      <c r="C507" s="172"/>
      <c r="D507" s="172"/>
      <c r="E507" s="131"/>
      <c r="F507" s="175"/>
      <c r="G507" s="178"/>
      <c r="H507" s="189"/>
      <c r="I507" s="163"/>
      <c r="J507" s="166"/>
      <c r="K507" s="62" t="s">
        <v>461</v>
      </c>
      <c r="L507" s="63">
        <v>8810</v>
      </c>
      <c r="M507" s="63">
        <v>5508</v>
      </c>
      <c r="N507" s="142" t="s">
        <v>555</v>
      </c>
      <c r="O507" s="127" t="s">
        <v>72</v>
      </c>
      <c r="P507" s="100"/>
      <c r="Q507" s="63">
        <f t="shared" si="213"/>
        <v>0</v>
      </c>
      <c r="R507" s="64"/>
      <c r="S507" s="67">
        <v>9</v>
      </c>
      <c r="T507" s="46"/>
      <c r="U507" s="106">
        <f>IF(EXACT(O507,Y507),M507,M507*(1-'Расчет ПРЕДЗАКАЗ'!$D$10))</f>
        <v>5508</v>
      </c>
      <c r="V507" s="106">
        <f t="shared" si="214"/>
        <v>0</v>
      </c>
      <c r="W507" s="106">
        <f>IF(EXACT(O507,Y507),M507,M507*(1-#REF!))</f>
        <v>5508</v>
      </c>
      <c r="X507" s="106">
        <f t="shared" si="215"/>
        <v>0</v>
      </c>
      <c r="Y507" s="107" t="s">
        <v>72</v>
      </c>
      <c r="Z507" s="103">
        <f t="shared" si="211"/>
        <v>0</v>
      </c>
      <c r="AA507" s="103">
        <f t="shared" si="212"/>
        <v>0</v>
      </c>
      <c r="AB507" s="128">
        <f t="shared" si="216"/>
        <v>0.59949164851125625</v>
      </c>
      <c r="AC507" s="128">
        <f t="shared" si="217"/>
        <v>0.59949164851125625</v>
      </c>
    </row>
    <row r="508" spans="1:29" ht="50.1" customHeight="1">
      <c r="A508" s="169"/>
      <c r="B508" s="169"/>
      <c r="C508" s="172"/>
      <c r="D508" s="172"/>
      <c r="E508" s="131"/>
      <c r="F508" s="175"/>
      <c r="G508" s="178"/>
      <c r="H508" s="189"/>
      <c r="I508" s="163"/>
      <c r="J508" s="166"/>
      <c r="K508" s="62" t="s">
        <v>471</v>
      </c>
      <c r="L508" s="63">
        <v>8810</v>
      </c>
      <c r="M508" s="63">
        <v>5508</v>
      </c>
      <c r="N508" s="142" t="s">
        <v>556</v>
      </c>
      <c r="O508" s="127" t="s">
        <v>72</v>
      </c>
      <c r="P508" s="100"/>
      <c r="Q508" s="63">
        <f t="shared" si="213"/>
        <v>0</v>
      </c>
      <c r="R508" s="64"/>
      <c r="S508" s="67">
        <v>1</v>
      </c>
      <c r="T508" s="46"/>
      <c r="U508" s="106">
        <f>IF(EXACT(O508,Y508),M508,M508*(1-'Расчет ПРЕДЗАКАЗ'!$D$10))</f>
        <v>5508</v>
      </c>
      <c r="V508" s="106">
        <f t="shared" si="214"/>
        <v>0</v>
      </c>
      <c r="W508" s="106">
        <f>IF(EXACT(O508,Y508),M508,M508*(1-#REF!))</f>
        <v>5508</v>
      </c>
      <c r="X508" s="106">
        <f t="shared" si="215"/>
        <v>0</v>
      </c>
      <c r="Y508" s="107" t="s">
        <v>72</v>
      </c>
      <c r="Z508" s="103">
        <f t="shared" si="211"/>
        <v>0</v>
      </c>
      <c r="AA508" s="103">
        <f t="shared" si="212"/>
        <v>0</v>
      </c>
      <c r="AB508" s="128">
        <f t="shared" si="216"/>
        <v>0.59949164851125625</v>
      </c>
      <c r="AC508" s="128">
        <f t="shared" si="217"/>
        <v>0.59949164851125625</v>
      </c>
    </row>
    <row r="509" spans="1:29" ht="50.1" customHeight="1">
      <c r="A509" s="169"/>
      <c r="B509" s="169"/>
      <c r="C509" s="172"/>
      <c r="D509" s="172"/>
      <c r="E509" s="131"/>
      <c r="F509" s="175"/>
      <c r="G509" s="178"/>
      <c r="H509" s="189"/>
      <c r="I509" s="163"/>
      <c r="J509" s="166"/>
      <c r="K509" s="62" t="s">
        <v>510</v>
      </c>
      <c r="L509" s="63">
        <v>8810</v>
      </c>
      <c r="M509" s="63">
        <v>5508</v>
      </c>
      <c r="N509" s="142" t="s">
        <v>557</v>
      </c>
      <c r="O509" s="127" t="s">
        <v>72</v>
      </c>
      <c r="P509" s="100"/>
      <c r="Q509" s="63">
        <f t="shared" si="213"/>
        <v>0</v>
      </c>
      <c r="R509" s="64"/>
      <c r="S509" s="67">
        <v>7</v>
      </c>
      <c r="T509" s="46"/>
      <c r="U509" s="106">
        <f>IF(EXACT(O509,Y509),M509,M509*(1-'Расчет ПРЕДЗАКАЗ'!$D$10))</f>
        <v>5508</v>
      </c>
      <c r="V509" s="106">
        <f t="shared" si="214"/>
        <v>0</v>
      </c>
      <c r="W509" s="106">
        <f>IF(EXACT(O509,Y509),M509,M509*(1-#REF!))</f>
        <v>5508</v>
      </c>
      <c r="X509" s="106">
        <f t="shared" si="215"/>
        <v>0</v>
      </c>
      <c r="Y509" s="107" t="s">
        <v>72</v>
      </c>
      <c r="Z509" s="103">
        <f t="shared" si="211"/>
        <v>0</v>
      </c>
      <c r="AA509" s="103">
        <f t="shared" si="212"/>
        <v>0</v>
      </c>
      <c r="AB509" s="128">
        <f t="shared" si="216"/>
        <v>0.59949164851125625</v>
      </c>
      <c r="AC509" s="128">
        <f t="shared" si="217"/>
        <v>0.59949164851125625</v>
      </c>
    </row>
    <row r="510" spans="1:29" ht="50.1" customHeight="1">
      <c r="A510" s="169"/>
      <c r="B510" s="169"/>
      <c r="C510" s="172"/>
      <c r="D510" s="172"/>
      <c r="E510" s="131"/>
      <c r="F510" s="175"/>
      <c r="G510" s="178"/>
      <c r="H510" s="189"/>
      <c r="I510" s="163"/>
      <c r="J510" s="166"/>
      <c r="K510" s="62"/>
      <c r="L510" s="63"/>
      <c r="M510" s="63"/>
      <c r="N510" s="142"/>
      <c r="O510" s="127"/>
      <c r="P510" s="100"/>
      <c r="Q510" s="63">
        <f t="shared" si="213"/>
        <v>0</v>
      </c>
      <c r="R510" s="64"/>
      <c r="S510" s="67"/>
      <c r="T510" s="46"/>
      <c r="U510" s="106">
        <f>IF(EXACT(O510,Y510),M510,M510*(1-'Расчет ПРЕДЗАКАЗ'!$D$10))</f>
        <v>0</v>
      </c>
      <c r="V510" s="106">
        <f t="shared" si="214"/>
        <v>0</v>
      </c>
      <c r="W510" s="106" t="e">
        <f>IF(EXACT(O510,Y510),M510,M510*(1-#REF!))</f>
        <v>#REF!</v>
      </c>
      <c r="X510" s="106" t="e">
        <f t="shared" si="215"/>
        <v>#REF!</v>
      </c>
      <c r="Y510" s="107" t="s">
        <v>72</v>
      </c>
      <c r="Z510" s="103">
        <f t="shared" si="211"/>
        <v>0</v>
      </c>
      <c r="AA510" s="103">
        <f t="shared" si="212"/>
        <v>0</v>
      </c>
      <c r="AB510" s="128" t="str">
        <f t="shared" si="216"/>
        <v/>
      </c>
      <c r="AC510" s="128" t="e">
        <f t="shared" si="217"/>
        <v>#REF!</v>
      </c>
    </row>
    <row r="511" spans="1:29" ht="50.1" customHeight="1">
      <c r="A511" s="169"/>
      <c r="B511" s="169"/>
      <c r="C511" s="172"/>
      <c r="D511" s="172"/>
      <c r="E511" s="131"/>
      <c r="F511" s="175"/>
      <c r="G511" s="178"/>
      <c r="H511" s="189"/>
      <c r="I511" s="163"/>
      <c r="J511" s="166"/>
      <c r="K511" s="62"/>
      <c r="L511" s="63"/>
      <c r="M511" s="63"/>
      <c r="N511" s="142"/>
      <c r="O511" s="127"/>
      <c r="P511" s="100"/>
      <c r="Q511" s="63">
        <f t="shared" si="213"/>
        <v>0</v>
      </c>
      <c r="R511" s="64"/>
      <c r="S511" s="67"/>
      <c r="T511" s="46"/>
      <c r="U511" s="106">
        <f>IF(EXACT(O511,Y511),M511,M511*(1-'Расчет ПРЕДЗАКАЗ'!$D$10))</f>
        <v>0</v>
      </c>
      <c r="V511" s="106">
        <f t="shared" si="214"/>
        <v>0</v>
      </c>
      <c r="W511" s="106" t="e">
        <f>IF(EXACT(O511,Y511),M511,M511*(1-#REF!))</f>
        <v>#REF!</v>
      </c>
      <c r="X511" s="106" t="e">
        <f t="shared" si="215"/>
        <v>#REF!</v>
      </c>
      <c r="Y511" s="107" t="s">
        <v>72</v>
      </c>
      <c r="Z511" s="103">
        <f t="shared" si="211"/>
        <v>0</v>
      </c>
      <c r="AA511" s="103">
        <f t="shared" si="212"/>
        <v>0</v>
      </c>
      <c r="AB511" s="128" t="str">
        <f t="shared" si="216"/>
        <v/>
      </c>
      <c r="AC511" s="128" t="e">
        <f t="shared" si="217"/>
        <v>#REF!</v>
      </c>
    </row>
    <row r="512" spans="1:29" ht="50.1" customHeight="1">
      <c r="A512" s="169"/>
      <c r="B512" s="169"/>
      <c r="C512" s="172"/>
      <c r="D512" s="172"/>
      <c r="E512" s="131"/>
      <c r="F512" s="175"/>
      <c r="G512" s="178"/>
      <c r="H512" s="189"/>
      <c r="I512" s="163"/>
      <c r="J512" s="166"/>
      <c r="K512" s="62"/>
      <c r="L512" s="63"/>
      <c r="M512" s="63"/>
      <c r="N512" s="142"/>
      <c r="O512" s="127"/>
      <c r="P512" s="100"/>
      <c r="Q512" s="63">
        <f t="shared" si="213"/>
        <v>0</v>
      </c>
      <c r="R512" s="64"/>
      <c r="S512" s="67"/>
      <c r="T512" s="46"/>
      <c r="U512" s="106">
        <f>IF(EXACT(O512,Y512),M512,M512*(1-'Расчет ПРЕДЗАКАЗ'!$D$10))</f>
        <v>0</v>
      </c>
      <c r="V512" s="106">
        <f t="shared" si="214"/>
        <v>0</v>
      </c>
      <c r="W512" s="106" t="e">
        <f>IF(EXACT(O512,Y512),M512,M512*(1-#REF!))</f>
        <v>#REF!</v>
      </c>
      <c r="X512" s="106" t="e">
        <f t="shared" si="215"/>
        <v>#REF!</v>
      </c>
      <c r="Y512" s="107" t="s">
        <v>72</v>
      </c>
      <c r="Z512" s="103">
        <f t="shared" si="211"/>
        <v>0</v>
      </c>
      <c r="AA512" s="103">
        <f t="shared" si="212"/>
        <v>0</v>
      </c>
      <c r="AB512" s="128" t="str">
        <f t="shared" si="216"/>
        <v/>
      </c>
      <c r="AC512" s="128" t="e">
        <f t="shared" si="217"/>
        <v>#REF!</v>
      </c>
    </row>
    <row r="513" spans="1:29" ht="50.1" customHeight="1">
      <c r="A513" s="169"/>
      <c r="B513" s="169"/>
      <c r="C513" s="172"/>
      <c r="D513" s="172"/>
      <c r="E513" s="131"/>
      <c r="F513" s="175"/>
      <c r="G513" s="178"/>
      <c r="H513" s="189"/>
      <c r="I513" s="163"/>
      <c r="J513" s="166"/>
      <c r="K513" s="62"/>
      <c r="L513" s="63"/>
      <c r="M513" s="63"/>
      <c r="N513" s="65"/>
      <c r="O513" s="127"/>
      <c r="P513" s="100"/>
      <c r="Q513" s="63">
        <f t="shared" si="213"/>
        <v>0</v>
      </c>
      <c r="R513" s="65"/>
      <c r="S513" s="67"/>
      <c r="T513" s="40"/>
      <c r="U513" s="106">
        <f>IF(EXACT(O513,Y513),M513,M513*(1-'Расчет ПРЕДЗАКАЗ'!$D$10))</f>
        <v>0</v>
      </c>
      <c r="V513" s="106">
        <f t="shared" si="214"/>
        <v>0</v>
      </c>
      <c r="W513" s="106" t="e">
        <f>IF(EXACT(O513,Y513),M513,M513*(1-#REF!))</f>
        <v>#REF!</v>
      </c>
      <c r="X513" s="106" t="e">
        <f t="shared" si="215"/>
        <v>#REF!</v>
      </c>
      <c r="Y513" s="107" t="s">
        <v>72</v>
      </c>
      <c r="Z513" s="103">
        <f t="shared" si="211"/>
        <v>0</v>
      </c>
      <c r="AA513" s="103">
        <f t="shared" si="212"/>
        <v>0</v>
      </c>
      <c r="AB513" s="128" t="str">
        <f t="shared" si="216"/>
        <v/>
      </c>
      <c r="AC513" s="128" t="e">
        <f t="shared" si="217"/>
        <v>#REF!</v>
      </c>
    </row>
    <row r="514" spans="1:29" ht="50.1" customHeight="1">
      <c r="A514" s="169"/>
      <c r="B514" s="169"/>
      <c r="C514" s="172"/>
      <c r="D514" s="172"/>
      <c r="E514" s="131"/>
      <c r="F514" s="175"/>
      <c r="G514" s="178"/>
      <c r="H514" s="189"/>
      <c r="I514" s="163"/>
      <c r="J514" s="166"/>
      <c r="K514" s="62"/>
      <c r="L514" s="63"/>
      <c r="M514" s="63"/>
      <c r="N514" s="65"/>
      <c r="O514" s="127"/>
      <c r="P514" s="100"/>
      <c r="Q514" s="63">
        <f t="shared" si="213"/>
        <v>0</v>
      </c>
      <c r="R514" s="65"/>
      <c r="S514" s="67"/>
      <c r="T514" s="40"/>
      <c r="U514" s="106">
        <f>IF(EXACT(O514,Y514),M514,M514*(1-'Расчет ПРЕДЗАКАЗ'!$D$10))</f>
        <v>0</v>
      </c>
      <c r="V514" s="106">
        <f t="shared" si="214"/>
        <v>0</v>
      </c>
      <c r="W514" s="106" t="e">
        <f>IF(EXACT(O514,Y514),M514,M514*(1-#REF!))</f>
        <v>#REF!</v>
      </c>
      <c r="X514" s="106" t="e">
        <f t="shared" si="215"/>
        <v>#REF!</v>
      </c>
      <c r="Y514" s="107" t="s">
        <v>72</v>
      </c>
      <c r="Z514" s="103">
        <f t="shared" si="211"/>
        <v>0</v>
      </c>
      <c r="AA514" s="103">
        <f t="shared" si="212"/>
        <v>0</v>
      </c>
      <c r="AB514" s="128" t="str">
        <f t="shared" si="216"/>
        <v/>
      </c>
      <c r="AC514" s="128" t="e">
        <f t="shared" si="217"/>
        <v>#REF!</v>
      </c>
    </row>
    <row r="515" spans="1:29" ht="50.1" customHeight="1">
      <c r="A515" s="169"/>
      <c r="B515" s="169"/>
      <c r="C515" s="172"/>
      <c r="D515" s="172"/>
      <c r="E515" s="131"/>
      <c r="F515" s="175"/>
      <c r="G515" s="178"/>
      <c r="H515" s="189"/>
      <c r="I515" s="163"/>
      <c r="J515" s="166"/>
      <c r="K515" s="62"/>
      <c r="L515" s="63"/>
      <c r="M515" s="63"/>
      <c r="N515" s="65"/>
      <c r="O515" s="127"/>
      <c r="P515" s="100"/>
      <c r="Q515" s="63">
        <f t="shared" si="213"/>
        <v>0</v>
      </c>
      <c r="R515" s="65"/>
      <c r="S515" s="67"/>
      <c r="T515" s="40"/>
      <c r="U515" s="106">
        <f>IF(EXACT(O515,Y515),M515,M515*(1-'Расчет ПРЕДЗАКАЗ'!$D$10))</f>
        <v>0</v>
      </c>
      <c r="V515" s="106">
        <f t="shared" si="214"/>
        <v>0</v>
      </c>
      <c r="W515" s="106" t="e">
        <f>IF(EXACT(O515,Y515),M515,M515*(1-#REF!))</f>
        <v>#REF!</v>
      </c>
      <c r="X515" s="106" t="e">
        <f t="shared" si="215"/>
        <v>#REF!</v>
      </c>
      <c r="Y515" s="107" t="s">
        <v>72</v>
      </c>
      <c r="Z515" s="103">
        <f t="shared" si="211"/>
        <v>0</v>
      </c>
      <c r="AA515" s="103">
        <f t="shared" si="212"/>
        <v>0</v>
      </c>
      <c r="AB515" s="128" t="str">
        <f t="shared" si="216"/>
        <v/>
      </c>
      <c r="AC515" s="128" t="e">
        <f t="shared" si="217"/>
        <v>#REF!</v>
      </c>
    </row>
    <row r="516" spans="1:29" ht="50.1" customHeight="1">
      <c r="A516" s="169"/>
      <c r="B516" s="169"/>
      <c r="C516" s="172"/>
      <c r="D516" s="172"/>
      <c r="E516" s="131"/>
      <c r="F516" s="175"/>
      <c r="G516" s="178"/>
      <c r="H516" s="189"/>
      <c r="I516" s="163"/>
      <c r="J516" s="166"/>
      <c r="K516" s="62"/>
      <c r="L516" s="63"/>
      <c r="M516" s="63"/>
      <c r="N516" s="65"/>
      <c r="O516" s="127"/>
      <c r="P516" s="100"/>
      <c r="Q516" s="63">
        <f t="shared" si="213"/>
        <v>0</v>
      </c>
      <c r="R516" s="65"/>
      <c r="S516" s="67"/>
      <c r="T516" s="40"/>
      <c r="U516" s="106">
        <f>IF(EXACT(O516,Y516),M516,M516*(1-'Расчет ПРЕДЗАКАЗ'!$D$10))</f>
        <v>0</v>
      </c>
      <c r="V516" s="106">
        <f t="shared" si="214"/>
        <v>0</v>
      </c>
      <c r="W516" s="106" t="e">
        <f>IF(EXACT(O516,Y516),M516,M516*(1-#REF!))</f>
        <v>#REF!</v>
      </c>
      <c r="X516" s="106" t="e">
        <f t="shared" si="215"/>
        <v>#REF!</v>
      </c>
      <c r="Y516" s="107" t="s">
        <v>72</v>
      </c>
      <c r="Z516" s="103">
        <f t="shared" si="211"/>
        <v>0</v>
      </c>
      <c r="AA516" s="103">
        <f t="shared" si="212"/>
        <v>0</v>
      </c>
      <c r="AB516" s="128" t="str">
        <f t="shared" si="216"/>
        <v/>
      </c>
      <c r="AC516" s="128" t="e">
        <f t="shared" si="217"/>
        <v>#REF!</v>
      </c>
    </row>
    <row r="517" spans="1:29" ht="50.1" customHeight="1">
      <c r="A517" s="169"/>
      <c r="B517" s="169"/>
      <c r="C517" s="172"/>
      <c r="D517" s="172"/>
      <c r="E517" s="131"/>
      <c r="F517" s="175"/>
      <c r="G517" s="178"/>
      <c r="H517" s="189"/>
      <c r="I517" s="163"/>
      <c r="J517" s="166"/>
      <c r="K517" s="62"/>
      <c r="L517" s="63"/>
      <c r="M517" s="63"/>
      <c r="N517" s="65"/>
      <c r="O517" s="127"/>
      <c r="P517" s="100"/>
      <c r="Q517" s="63">
        <f t="shared" si="213"/>
        <v>0</v>
      </c>
      <c r="R517" s="65"/>
      <c r="S517" s="67"/>
      <c r="T517" s="40"/>
      <c r="U517" s="106">
        <f>IF(EXACT(O517,Y517),M517,M517*(1-'Расчет ПРЕДЗАКАЗ'!$D$10))</f>
        <v>0</v>
      </c>
      <c r="V517" s="106">
        <f t="shared" si="214"/>
        <v>0</v>
      </c>
      <c r="W517" s="106" t="e">
        <f>IF(EXACT(O517,Y517),M517,M517*(1-#REF!))</f>
        <v>#REF!</v>
      </c>
      <c r="X517" s="106" t="e">
        <f t="shared" si="215"/>
        <v>#REF!</v>
      </c>
      <c r="Y517" s="107" t="s">
        <v>72</v>
      </c>
      <c r="Z517" s="103">
        <f t="shared" si="211"/>
        <v>0</v>
      </c>
      <c r="AA517" s="103">
        <f t="shared" si="212"/>
        <v>0</v>
      </c>
      <c r="AB517" s="128" t="str">
        <f t="shared" si="216"/>
        <v/>
      </c>
      <c r="AC517" s="128" t="e">
        <f t="shared" si="217"/>
        <v>#REF!</v>
      </c>
    </row>
    <row r="518" spans="1:29" ht="50.1" customHeight="1">
      <c r="A518" s="170"/>
      <c r="B518" s="170"/>
      <c r="C518" s="173"/>
      <c r="D518" s="173"/>
      <c r="E518" s="132"/>
      <c r="F518" s="176"/>
      <c r="G518" s="179"/>
      <c r="H518" s="190"/>
      <c r="I518" s="164"/>
      <c r="J518" s="167"/>
      <c r="K518" s="62"/>
      <c r="L518" s="63"/>
      <c r="M518" s="63"/>
      <c r="N518" s="65"/>
      <c r="O518" s="127"/>
      <c r="P518" s="100"/>
      <c r="Q518" s="63">
        <f t="shared" si="213"/>
        <v>0</v>
      </c>
      <c r="R518" s="65"/>
      <c r="S518" s="64"/>
      <c r="T518" s="40"/>
      <c r="U518" s="106">
        <f>IF(EXACT(O518,Y518),M518,M518*(1-'Расчет ПРЕДЗАКАЗ'!$D$10))</f>
        <v>0</v>
      </c>
      <c r="V518" s="106">
        <f t="shared" si="214"/>
        <v>0</v>
      </c>
      <c r="W518" s="106" t="e">
        <f>IF(EXACT(O518,Y518),M518,M518*(1-#REF!))</f>
        <v>#REF!</v>
      </c>
      <c r="X518" s="106" t="e">
        <f t="shared" si="215"/>
        <v>#REF!</v>
      </c>
      <c r="Y518" s="107" t="s">
        <v>72</v>
      </c>
      <c r="Z518" s="103">
        <f t="shared" si="211"/>
        <v>0</v>
      </c>
      <c r="AA518" s="103">
        <f t="shared" si="212"/>
        <v>0</v>
      </c>
      <c r="AB518" s="128" t="str">
        <f t="shared" si="216"/>
        <v/>
      </c>
      <c r="AC518" s="128" t="e">
        <f t="shared" si="217"/>
        <v>#REF!</v>
      </c>
    </row>
    <row r="519" spans="1:29" ht="11.25" customHeight="1" thickBot="1"/>
    <row r="520" spans="1:29" ht="50.1" customHeight="1">
      <c r="A520" s="168">
        <v>47</v>
      </c>
      <c r="B520" s="168" t="s">
        <v>558</v>
      </c>
      <c r="C520" s="171" t="s">
        <v>559</v>
      </c>
      <c r="D520" s="171" t="s">
        <v>77</v>
      </c>
      <c r="E520" s="131"/>
      <c r="F520" s="196" t="s">
        <v>534</v>
      </c>
      <c r="G520" s="177" t="s">
        <v>560</v>
      </c>
      <c r="H520" s="162" t="s">
        <v>561</v>
      </c>
      <c r="I520" s="195" t="s">
        <v>548</v>
      </c>
      <c r="J520" s="165" t="s">
        <v>19</v>
      </c>
      <c r="K520" s="62" t="s">
        <v>549</v>
      </c>
      <c r="L520" s="63">
        <v>6300</v>
      </c>
      <c r="M520" s="63">
        <v>3931</v>
      </c>
      <c r="N520" s="142" t="s">
        <v>562</v>
      </c>
      <c r="O520" s="127" t="s">
        <v>72</v>
      </c>
      <c r="P520" s="100"/>
      <c r="Q520" s="63">
        <f>P520*M520</f>
        <v>0</v>
      </c>
      <c r="R520" s="64"/>
      <c r="S520" s="67">
        <v>27</v>
      </c>
      <c r="T520" s="61"/>
      <c r="U520" s="106">
        <f>IF(EXACT(O520,Y520),M520,M520*(1-'Расчет ПРЕДЗАКАЗ'!$D$10))</f>
        <v>3931</v>
      </c>
      <c r="V520" s="106">
        <f>P520*U520</f>
        <v>0</v>
      </c>
      <c r="W520" s="106">
        <f>IF(EXACT(O520,Y520),M520,M520*(1-#REF!))</f>
        <v>3931</v>
      </c>
      <c r="X520" s="106">
        <f>P520*W520</f>
        <v>0</v>
      </c>
      <c r="Y520" s="107" t="s">
        <v>72</v>
      </c>
      <c r="Z520" s="103">
        <f t="shared" ref="Z520:Z534" si="218">IF(EXACT(O520,Y520),Q520,0)</f>
        <v>0</v>
      </c>
      <c r="AA520" s="103">
        <f t="shared" ref="AA520:AA534" si="219">IF(Z520=0,Q520,0)</f>
        <v>0</v>
      </c>
      <c r="AB520" s="128">
        <f>IF(U520=0,"",L520/U520-1)</f>
        <v>0.60264563724243203</v>
      </c>
      <c r="AC520" s="128">
        <f>IF(W520=0,"",L520/W520-1)</f>
        <v>0.60264563724243203</v>
      </c>
    </row>
    <row r="521" spans="1:29" ht="50.1" customHeight="1">
      <c r="A521" s="169"/>
      <c r="B521" s="169"/>
      <c r="C521" s="172"/>
      <c r="D521" s="172"/>
      <c r="E521" s="131"/>
      <c r="F521" s="175"/>
      <c r="G521" s="178"/>
      <c r="H521" s="189"/>
      <c r="I521" s="163"/>
      <c r="J521" s="166"/>
      <c r="K521" s="62" t="s">
        <v>551</v>
      </c>
      <c r="L521" s="63">
        <v>6300</v>
      </c>
      <c r="M521" s="63">
        <v>3931</v>
      </c>
      <c r="N521" s="142" t="s">
        <v>563</v>
      </c>
      <c r="O521" s="127" t="s">
        <v>72</v>
      </c>
      <c r="P521" s="100"/>
      <c r="Q521" s="63">
        <f t="shared" ref="Q521:Q534" si="220">P521*M521</f>
        <v>0</v>
      </c>
      <c r="R521" s="64"/>
      <c r="S521" s="67">
        <v>32</v>
      </c>
      <c r="T521" s="46"/>
      <c r="U521" s="106">
        <f>IF(EXACT(O521,Y521),M521,M521*(1-'Расчет ПРЕДЗАКАЗ'!$D$10))</f>
        <v>3931</v>
      </c>
      <c r="V521" s="106">
        <f t="shared" ref="V521:V534" si="221">P521*U521</f>
        <v>0</v>
      </c>
      <c r="W521" s="106">
        <f>IF(EXACT(O521,Y521),M521,M521*(1-#REF!))</f>
        <v>3931</v>
      </c>
      <c r="X521" s="106">
        <f t="shared" ref="X521:X534" si="222">P521*W521</f>
        <v>0</v>
      </c>
      <c r="Y521" s="107" t="s">
        <v>72</v>
      </c>
      <c r="Z521" s="103">
        <f t="shared" si="218"/>
        <v>0</v>
      </c>
      <c r="AA521" s="103">
        <f t="shared" si="219"/>
        <v>0</v>
      </c>
      <c r="AB521" s="128">
        <f t="shared" ref="AB521:AB534" si="223">IF(U521=0,"",L521/U521-1)</f>
        <v>0.60264563724243203</v>
      </c>
      <c r="AC521" s="128">
        <f t="shared" ref="AC521:AC534" si="224">IF(W521=0,"",L521/W521-1)</f>
        <v>0.60264563724243203</v>
      </c>
    </row>
    <row r="522" spans="1:29" ht="50.1" customHeight="1">
      <c r="A522" s="169"/>
      <c r="B522" s="169"/>
      <c r="C522" s="172"/>
      <c r="D522" s="172"/>
      <c r="E522" s="131"/>
      <c r="F522" s="175"/>
      <c r="G522" s="178"/>
      <c r="H522" s="189"/>
      <c r="I522" s="163"/>
      <c r="J522" s="166"/>
      <c r="K522" s="62"/>
      <c r="L522" s="63"/>
      <c r="M522" s="63"/>
      <c r="N522" s="142"/>
      <c r="O522" s="127"/>
      <c r="P522" s="100"/>
      <c r="Q522" s="63">
        <f t="shared" si="220"/>
        <v>0</v>
      </c>
      <c r="R522" s="64"/>
      <c r="S522" s="67"/>
      <c r="T522" s="46"/>
      <c r="U522" s="106">
        <f>IF(EXACT(O522,Y522),M522,M522*(1-'Расчет ПРЕДЗАКАЗ'!$D$10))</f>
        <v>0</v>
      </c>
      <c r="V522" s="106">
        <f t="shared" si="221"/>
        <v>0</v>
      </c>
      <c r="W522" s="106" t="e">
        <f>IF(EXACT(O522,Y522),M522,M522*(1-#REF!))</f>
        <v>#REF!</v>
      </c>
      <c r="X522" s="106" t="e">
        <f t="shared" si="222"/>
        <v>#REF!</v>
      </c>
      <c r="Y522" s="107" t="s">
        <v>72</v>
      </c>
      <c r="Z522" s="103">
        <f t="shared" si="218"/>
        <v>0</v>
      </c>
      <c r="AA522" s="103">
        <f t="shared" si="219"/>
        <v>0</v>
      </c>
      <c r="AB522" s="128" t="str">
        <f t="shared" si="223"/>
        <v/>
      </c>
      <c r="AC522" s="128" t="e">
        <f t="shared" si="224"/>
        <v>#REF!</v>
      </c>
    </row>
    <row r="523" spans="1:29" ht="50.1" customHeight="1">
      <c r="A523" s="169"/>
      <c r="B523" s="169"/>
      <c r="C523" s="172"/>
      <c r="D523" s="172"/>
      <c r="E523" s="131"/>
      <c r="F523" s="175"/>
      <c r="G523" s="178"/>
      <c r="H523" s="189"/>
      <c r="I523" s="163"/>
      <c r="J523" s="166"/>
      <c r="K523" s="62"/>
      <c r="L523" s="63"/>
      <c r="M523" s="63"/>
      <c r="N523" s="142"/>
      <c r="O523" s="127"/>
      <c r="P523" s="100"/>
      <c r="Q523" s="63">
        <f t="shared" si="220"/>
        <v>0</v>
      </c>
      <c r="R523" s="64"/>
      <c r="S523" s="67"/>
      <c r="T523" s="46"/>
      <c r="U523" s="106">
        <f>IF(EXACT(O523,Y523),M523,M523*(1-'Расчет ПРЕДЗАКАЗ'!$D$10))</f>
        <v>0</v>
      </c>
      <c r="V523" s="106">
        <f t="shared" si="221"/>
        <v>0</v>
      </c>
      <c r="W523" s="106" t="e">
        <f>IF(EXACT(O523,Y523),M523,M523*(1-#REF!))</f>
        <v>#REF!</v>
      </c>
      <c r="X523" s="106" t="e">
        <f t="shared" si="222"/>
        <v>#REF!</v>
      </c>
      <c r="Y523" s="107" t="s">
        <v>72</v>
      </c>
      <c r="Z523" s="103">
        <f t="shared" si="218"/>
        <v>0</v>
      </c>
      <c r="AA523" s="103">
        <f t="shared" si="219"/>
        <v>0</v>
      </c>
      <c r="AB523" s="128" t="str">
        <f t="shared" si="223"/>
        <v/>
      </c>
      <c r="AC523" s="128" t="e">
        <f t="shared" si="224"/>
        <v>#REF!</v>
      </c>
    </row>
    <row r="524" spans="1:29" ht="50.1" customHeight="1">
      <c r="A524" s="169"/>
      <c r="B524" s="169"/>
      <c r="C524" s="172"/>
      <c r="D524" s="172"/>
      <c r="E524" s="131"/>
      <c r="F524" s="175"/>
      <c r="G524" s="178"/>
      <c r="H524" s="189"/>
      <c r="I524" s="163"/>
      <c r="J524" s="166"/>
      <c r="K524" s="62"/>
      <c r="L524" s="63"/>
      <c r="M524" s="63"/>
      <c r="N524" s="142"/>
      <c r="O524" s="127"/>
      <c r="P524" s="100"/>
      <c r="Q524" s="63">
        <f t="shared" si="220"/>
        <v>0</v>
      </c>
      <c r="R524" s="64"/>
      <c r="S524" s="67"/>
      <c r="T524" s="46"/>
      <c r="U524" s="106">
        <f>IF(EXACT(O524,Y524),M524,M524*(1-'Расчет ПРЕДЗАКАЗ'!$D$10))</f>
        <v>0</v>
      </c>
      <c r="V524" s="106">
        <f t="shared" si="221"/>
        <v>0</v>
      </c>
      <c r="W524" s="106" t="e">
        <f>IF(EXACT(O524,Y524),M524,M524*(1-#REF!))</f>
        <v>#REF!</v>
      </c>
      <c r="X524" s="106" t="e">
        <f t="shared" si="222"/>
        <v>#REF!</v>
      </c>
      <c r="Y524" s="107" t="s">
        <v>72</v>
      </c>
      <c r="Z524" s="103">
        <f t="shared" si="218"/>
        <v>0</v>
      </c>
      <c r="AA524" s="103">
        <f t="shared" si="219"/>
        <v>0</v>
      </c>
      <c r="AB524" s="128" t="str">
        <f t="shared" si="223"/>
        <v/>
      </c>
      <c r="AC524" s="128" t="e">
        <f t="shared" si="224"/>
        <v>#REF!</v>
      </c>
    </row>
    <row r="525" spans="1:29" ht="50.1" customHeight="1">
      <c r="A525" s="169"/>
      <c r="B525" s="169"/>
      <c r="C525" s="172"/>
      <c r="D525" s="172"/>
      <c r="E525" s="131"/>
      <c r="F525" s="175"/>
      <c r="G525" s="178"/>
      <c r="H525" s="189"/>
      <c r="I525" s="163"/>
      <c r="J525" s="166"/>
      <c r="K525" s="62"/>
      <c r="L525" s="63"/>
      <c r="M525" s="63"/>
      <c r="N525" s="142"/>
      <c r="O525" s="127"/>
      <c r="P525" s="100"/>
      <c r="Q525" s="63">
        <f t="shared" si="220"/>
        <v>0</v>
      </c>
      <c r="R525" s="64"/>
      <c r="S525" s="67"/>
      <c r="T525" s="46"/>
      <c r="U525" s="106">
        <f>IF(EXACT(O525,Y525),M525,M525*(1-'Расчет ПРЕДЗАКАЗ'!$D$10))</f>
        <v>0</v>
      </c>
      <c r="V525" s="106">
        <f t="shared" si="221"/>
        <v>0</v>
      </c>
      <c r="W525" s="106" t="e">
        <f>IF(EXACT(O525,Y525),M525,M525*(1-#REF!))</f>
        <v>#REF!</v>
      </c>
      <c r="X525" s="106" t="e">
        <f t="shared" si="222"/>
        <v>#REF!</v>
      </c>
      <c r="Y525" s="107" t="s">
        <v>72</v>
      </c>
      <c r="Z525" s="103">
        <f t="shared" si="218"/>
        <v>0</v>
      </c>
      <c r="AA525" s="103">
        <f t="shared" si="219"/>
        <v>0</v>
      </c>
      <c r="AB525" s="128" t="str">
        <f t="shared" si="223"/>
        <v/>
      </c>
      <c r="AC525" s="128" t="e">
        <f t="shared" si="224"/>
        <v>#REF!</v>
      </c>
    </row>
    <row r="526" spans="1:29" ht="50.1" customHeight="1">
      <c r="A526" s="169"/>
      <c r="B526" s="169"/>
      <c r="C526" s="172"/>
      <c r="D526" s="172"/>
      <c r="E526" s="131"/>
      <c r="F526" s="175"/>
      <c r="G526" s="178"/>
      <c r="H526" s="189"/>
      <c r="I526" s="163"/>
      <c r="J526" s="166"/>
      <c r="K526" s="62"/>
      <c r="L526" s="63"/>
      <c r="M526" s="63"/>
      <c r="N526" s="142"/>
      <c r="O526" s="127"/>
      <c r="P526" s="100"/>
      <c r="Q526" s="63">
        <f t="shared" si="220"/>
        <v>0</v>
      </c>
      <c r="R526" s="64"/>
      <c r="S526" s="67"/>
      <c r="T526" s="46"/>
      <c r="U526" s="106">
        <f>IF(EXACT(O526,Y526),M526,M526*(1-'Расчет ПРЕДЗАКАЗ'!$D$10))</f>
        <v>0</v>
      </c>
      <c r="V526" s="106">
        <f t="shared" si="221"/>
        <v>0</v>
      </c>
      <c r="W526" s="106" t="e">
        <f>IF(EXACT(O526,Y526),M526,M526*(1-#REF!))</f>
        <v>#REF!</v>
      </c>
      <c r="X526" s="106" t="e">
        <f t="shared" si="222"/>
        <v>#REF!</v>
      </c>
      <c r="Y526" s="107" t="s">
        <v>72</v>
      </c>
      <c r="Z526" s="103">
        <f t="shared" si="218"/>
        <v>0</v>
      </c>
      <c r="AA526" s="103">
        <f t="shared" si="219"/>
        <v>0</v>
      </c>
      <c r="AB526" s="128" t="str">
        <f t="shared" si="223"/>
        <v/>
      </c>
      <c r="AC526" s="128" t="e">
        <f t="shared" si="224"/>
        <v>#REF!</v>
      </c>
    </row>
    <row r="527" spans="1:29" ht="50.1" customHeight="1">
      <c r="A527" s="169"/>
      <c r="B527" s="169"/>
      <c r="C527" s="172"/>
      <c r="D527" s="172"/>
      <c r="E527" s="131"/>
      <c r="F527" s="175"/>
      <c r="G527" s="178"/>
      <c r="H527" s="189"/>
      <c r="I527" s="163"/>
      <c r="J527" s="166"/>
      <c r="K527" s="62"/>
      <c r="L527" s="63"/>
      <c r="M527" s="63"/>
      <c r="N527" s="142"/>
      <c r="O527" s="127"/>
      <c r="P527" s="100"/>
      <c r="Q527" s="63">
        <f t="shared" si="220"/>
        <v>0</v>
      </c>
      <c r="R527" s="64"/>
      <c r="S527" s="67"/>
      <c r="T527" s="46"/>
      <c r="U527" s="106">
        <f>IF(EXACT(O527,Y527),M527,M527*(1-'Расчет ПРЕДЗАКАЗ'!$D$10))</f>
        <v>0</v>
      </c>
      <c r="V527" s="106">
        <f t="shared" si="221"/>
        <v>0</v>
      </c>
      <c r="W527" s="106" t="e">
        <f>IF(EXACT(O527,Y527),M527,M527*(1-#REF!))</f>
        <v>#REF!</v>
      </c>
      <c r="X527" s="106" t="e">
        <f t="shared" si="222"/>
        <v>#REF!</v>
      </c>
      <c r="Y527" s="107" t="s">
        <v>72</v>
      </c>
      <c r="Z527" s="103">
        <f t="shared" si="218"/>
        <v>0</v>
      </c>
      <c r="AA527" s="103">
        <f t="shared" si="219"/>
        <v>0</v>
      </c>
      <c r="AB527" s="128" t="str">
        <f t="shared" si="223"/>
        <v/>
      </c>
      <c r="AC527" s="128" t="e">
        <f t="shared" si="224"/>
        <v>#REF!</v>
      </c>
    </row>
    <row r="528" spans="1:29" ht="50.1" customHeight="1">
      <c r="A528" s="169"/>
      <c r="B528" s="169"/>
      <c r="C528" s="172"/>
      <c r="D528" s="172"/>
      <c r="E528" s="131"/>
      <c r="F528" s="175"/>
      <c r="G528" s="178"/>
      <c r="H528" s="189"/>
      <c r="I528" s="163"/>
      <c r="J528" s="166"/>
      <c r="K528" s="62"/>
      <c r="L528" s="63"/>
      <c r="M528" s="63"/>
      <c r="N528" s="142"/>
      <c r="O528" s="127"/>
      <c r="P528" s="100"/>
      <c r="Q528" s="63">
        <f t="shared" si="220"/>
        <v>0</v>
      </c>
      <c r="R528" s="64"/>
      <c r="S528" s="67"/>
      <c r="T528" s="46"/>
      <c r="U528" s="106">
        <f>IF(EXACT(O528,Y528),M528,M528*(1-'Расчет ПРЕДЗАКАЗ'!$D$10))</f>
        <v>0</v>
      </c>
      <c r="V528" s="106">
        <f t="shared" si="221"/>
        <v>0</v>
      </c>
      <c r="W528" s="106" t="e">
        <f>IF(EXACT(O528,Y528),M528,M528*(1-#REF!))</f>
        <v>#REF!</v>
      </c>
      <c r="X528" s="106" t="e">
        <f t="shared" si="222"/>
        <v>#REF!</v>
      </c>
      <c r="Y528" s="107" t="s">
        <v>72</v>
      </c>
      <c r="Z528" s="103">
        <f t="shared" si="218"/>
        <v>0</v>
      </c>
      <c r="AA528" s="103">
        <f t="shared" si="219"/>
        <v>0</v>
      </c>
      <c r="AB528" s="128" t="str">
        <f t="shared" si="223"/>
        <v/>
      </c>
      <c r="AC528" s="128" t="e">
        <f t="shared" si="224"/>
        <v>#REF!</v>
      </c>
    </row>
    <row r="529" spans="1:29" ht="50.1" customHeight="1">
      <c r="A529" s="169"/>
      <c r="B529" s="169"/>
      <c r="C529" s="172"/>
      <c r="D529" s="172"/>
      <c r="E529" s="131"/>
      <c r="F529" s="175"/>
      <c r="G529" s="178"/>
      <c r="H529" s="189"/>
      <c r="I529" s="163"/>
      <c r="J529" s="166"/>
      <c r="K529" s="62"/>
      <c r="L529" s="63"/>
      <c r="M529" s="63"/>
      <c r="N529" s="65"/>
      <c r="O529" s="127"/>
      <c r="P529" s="100"/>
      <c r="Q529" s="63">
        <f t="shared" si="220"/>
        <v>0</v>
      </c>
      <c r="R529" s="65"/>
      <c r="S529" s="67"/>
      <c r="T529" s="40"/>
      <c r="U529" s="106">
        <f>IF(EXACT(O529,Y529),M529,M529*(1-'Расчет ПРЕДЗАКАЗ'!$D$10))</f>
        <v>0</v>
      </c>
      <c r="V529" s="106">
        <f t="shared" si="221"/>
        <v>0</v>
      </c>
      <c r="W529" s="106" t="e">
        <f>IF(EXACT(O529,Y529),M529,M529*(1-#REF!))</f>
        <v>#REF!</v>
      </c>
      <c r="X529" s="106" t="e">
        <f t="shared" si="222"/>
        <v>#REF!</v>
      </c>
      <c r="Y529" s="107" t="s">
        <v>72</v>
      </c>
      <c r="Z529" s="103">
        <f t="shared" si="218"/>
        <v>0</v>
      </c>
      <c r="AA529" s="103">
        <f t="shared" si="219"/>
        <v>0</v>
      </c>
      <c r="AB529" s="128" t="str">
        <f t="shared" si="223"/>
        <v/>
      </c>
      <c r="AC529" s="128" t="e">
        <f t="shared" si="224"/>
        <v>#REF!</v>
      </c>
    </row>
    <row r="530" spans="1:29" ht="50.1" customHeight="1">
      <c r="A530" s="169"/>
      <c r="B530" s="169"/>
      <c r="C530" s="172"/>
      <c r="D530" s="172"/>
      <c r="E530" s="131"/>
      <c r="F530" s="175"/>
      <c r="G530" s="178"/>
      <c r="H530" s="189"/>
      <c r="I530" s="163"/>
      <c r="J530" s="166"/>
      <c r="K530" s="62"/>
      <c r="L530" s="63"/>
      <c r="M530" s="63"/>
      <c r="N530" s="65"/>
      <c r="O530" s="127"/>
      <c r="P530" s="100"/>
      <c r="Q530" s="63">
        <f t="shared" si="220"/>
        <v>0</v>
      </c>
      <c r="R530" s="65"/>
      <c r="S530" s="67"/>
      <c r="T530" s="40"/>
      <c r="U530" s="106">
        <f>IF(EXACT(O530,Y530),M530,M530*(1-'Расчет ПРЕДЗАКАЗ'!$D$10))</f>
        <v>0</v>
      </c>
      <c r="V530" s="106">
        <f t="shared" si="221"/>
        <v>0</v>
      </c>
      <c r="W530" s="106" t="e">
        <f>IF(EXACT(O530,Y530),M530,M530*(1-#REF!))</f>
        <v>#REF!</v>
      </c>
      <c r="X530" s="106" t="e">
        <f t="shared" si="222"/>
        <v>#REF!</v>
      </c>
      <c r="Y530" s="107" t="s">
        <v>72</v>
      </c>
      <c r="Z530" s="103">
        <f t="shared" si="218"/>
        <v>0</v>
      </c>
      <c r="AA530" s="103">
        <f t="shared" si="219"/>
        <v>0</v>
      </c>
      <c r="AB530" s="128" t="str">
        <f t="shared" si="223"/>
        <v/>
      </c>
      <c r="AC530" s="128" t="e">
        <f t="shared" si="224"/>
        <v>#REF!</v>
      </c>
    </row>
    <row r="531" spans="1:29" ht="50.1" customHeight="1">
      <c r="A531" s="169"/>
      <c r="B531" s="169"/>
      <c r="C531" s="172"/>
      <c r="D531" s="172"/>
      <c r="E531" s="131"/>
      <c r="F531" s="175"/>
      <c r="G531" s="178"/>
      <c r="H531" s="189"/>
      <c r="I531" s="163"/>
      <c r="J531" s="166"/>
      <c r="K531" s="62"/>
      <c r="L531" s="63"/>
      <c r="M531" s="63"/>
      <c r="N531" s="65"/>
      <c r="O531" s="127"/>
      <c r="P531" s="100"/>
      <c r="Q531" s="63">
        <f t="shared" si="220"/>
        <v>0</v>
      </c>
      <c r="R531" s="65"/>
      <c r="S531" s="67"/>
      <c r="T531" s="40"/>
      <c r="U531" s="106">
        <f>IF(EXACT(O531,Y531),M531,M531*(1-'Расчет ПРЕДЗАКАЗ'!$D$10))</f>
        <v>0</v>
      </c>
      <c r="V531" s="106">
        <f t="shared" si="221"/>
        <v>0</v>
      </c>
      <c r="W531" s="106" t="e">
        <f>IF(EXACT(O531,Y531),M531,M531*(1-#REF!))</f>
        <v>#REF!</v>
      </c>
      <c r="X531" s="106" t="e">
        <f t="shared" si="222"/>
        <v>#REF!</v>
      </c>
      <c r="Y531" s="107" t="s">
        <v>72</v>
      </c>
      <c r="Z531" s="103">
        <f t="shared" si="218"/>
        <v>0</v>
      </c>
      <c r="AA531" s="103">
        <f t="shared" si="219"/>
        <v>0</v>
      </c>
      <c r="AB531" s="128" t="str">
        <f t="shared" si="223"/>
        <v/>
      </c>
      <c r="AC531" s="128" t="e">
        <f t="shared" si="224"/>
        <v>#REF!</v>
      </c>
    </row>
    <row r="532" spans="1:29" ht="50.1" customHeight="1">
      <c r="A532" s="169"/>
      <c r="B532" s="169"/>
      <c r="C532" s="172"/>
      <c r="D532" s="172"/>
      <c r="E532" s="131"/>
      <c r="F532" s="175"/>
      <c r="G532" s="178"/>
      <c r="H532" s="189"/>
      <c r="I532" s="163"/>
      <c r="J532" s="166"/>
      <c r="K532" s="62"/>
      <c r="L532" s="63"/>
      <c r="M532" s="63"/>
      <c r="N532" s="65"/>
      <c r="O532" s="127"/>
      <c r="P532" s="100"/>
      <c r="Q532" s="63">
        <f t="shared" si="220"/>
        <v>0</v>
      </c>
      <c r="R532" s="65"/>
      <c r="S532" s="67"/>
      <c r="T532" s="40"/>
      <c r="U532" s="106">
        <f>IF(EXACT(O532,Y532),M532,M532*(1-'Расчет ПРЕДЗАКАЗ'!$D$10))</f>
        <v>0</v>
      </c>
      <c r="V532" s="106">
        <f t="shared" si="221"/>
        <v>0</v>
      </c>
      <c r="W532" s="106" t="e">
        <f>IF(EXACT(O532,Y532),M532,M532*(1-#REF!))</f>
        <v>#REF!</v>
      </c>
      <c r="X532" s="106" t="e">
        <f t="shared" si="222"/>
        <v>#REF!</v>
      </c>
      <c r="Y532" s="107" t="s">
        <v>72</v>
      </c>
      <c r="Z532" s="103">
        <f t="shared" si="218"/>
        <v>0</v>
      </c>
      <c r="AA532" s="103">
        <f t="shared" si="219"/>
        <v>0</v>
      </c>
      <c r="AB532" s="128" t="str">
        <f t="shared" si="223"/>
        <v/>
      </c>
      <c r="AC532" s="128" t="e">
        <f t="shared" si="224"/>
        <v>#REF!</v>
      </c>
    </row>
    <row r="533" spans="1:29" ht="50.1" customHeight="1">
      <c r="A533" s="169"/>
      <c r="B533" s="169"/>
      <c r="C533" s="172"/>
      <c r="D533" s="172"/>
      <c r="E533" s="131"/>
      <c r="F533" s="175"/>
      <c r="G533" s="178"/>
      <c r="H533" s="189"/>
      <c r="I533" s="163"/>
      <c r="J533" s="166"/>
      <c r="K533" s="62"/>
      <c r="L533" s="63"/>
      <c r="M533" s="63"/>
      <c r="N533" s="65"/>
      <c r="O533" s="127"/>
      <c r="P533" s="100"/>
      <c r="Q533" s="63">
        <f t="shared" si="220"/>
        <v>0</v>
      </c>
      <c r="R533" s="65"/>
      <c r="S533" s="67"/>
      <c r="T533" s="40"/>
      <c r="U533" s="106">
        <f>IF(EXACT(O533,Y533),M533,M533*(1-'Расчет ПРЕДЗАКАЗ'!$D$10))</f>
        <v>0</v>
      </c>
      <c r="V533" s="106">
        <f t="shared" si="221"/>
        <v>0</v>
      </c>
      <c r="W533" s="106" t="e">
        <f>IF(EXACT(O533,Y533),M533,M533*(1-#REF!))</f>
        <v>#REF!</v>
      </c>
      <c r="X533" s="106" t="e">
        <f t="shared" si="222"/>
        <v>#REF!</v>
      </c>
      <c r="Y533" s="107" t="s">
        <v>72</v>
      </c>
      <c r="Z533" s="103">
        <f t="shared" si="218"/>
        <v>0</v>
      </c>
      <c r="AA533" s="103">
        <f t="shared" si="219"/>
        <v>0</v>
      </c>
      <c r="AB533" s="128" t="str">
        <f t="shared" si="223"/>
        <v/>
      </c>
      <c r="AC533" s="128" t="e">
        <f t="shared" si="224"/>
        <v>#REF!</v>
      </c>
    </row>
    <row r="534" spans="1:29" ht="50.1" customHeight="1">
      <c r="A534" s="170"/>
      <c r="B534" s="170"/>
      <c r="C534" s="173"/>
      <c r="D534" s="173"/>
      <c r="E534" s="132"/>
      <c r="F534" s="176"/>
      <c r="G534" s="179"/>
      <c r="H534" s="190"/>
      <c r="I534" s="164"/>
      <c r="J534" s="167"/>
      <c r="K534" s="62"/>
      <c r="L534" s="63"/>
      <c r="M534" s="63"/>
      <c r="N534" s="65"/>
      <c r="O534" s="127"/>
      <c r="P534" s="100"/>
      <c r="Q534" s="63">
        <f t="shared" si="220"/>
        <v>0</v>
      </c>
      <c r="R534" s="65"/>
      <c r="S534" s="64"/>
      <c r="T534" s="40"/>
      <c r="U534" s="106">
        <f>IF(EXACT(O534,Y534),M534,M534*(1-'Расчет ПРЕДЗАКАЗ'!$D$10))</f>
        <v>0</v>
      </c>
      <c r="V534" s="106">
        <f t="shared" si="221"/>
        <v>0</v>
      </c>
      <c r="W534" s="106" t="e">
        <f>IF(EXACT(O534,Y534),M534,M534*(1-#REF!))</f>
        <v>#REF!</v>
      </c>
      <c r="X534" s="106" t="e">
        <f t="shared" si="222"/>
        <v>#REF!</v>
      </c>
      <c r="Y534" s="107" t="s">
        <v>72</v>
      </c>
      <c r="Z534" s="103">
        <f t="shared" si="218"/>
        <v>0</v>
      </c>
      <c r="AA534" s="103">
        <f t="shared" si="219"/>
        <v>0</v>
      </c>
      <c r="AB534" s="128" t="str">
        <f t="shared" si="223"/>
        <v/>
      </c>
      <c r="AC534" s="128" t="e">
        <f t="shared" si="224"/>
        <v>#REF!</v>
      </c>
    </row>
    <row r="535" spans="1:29" ht="11.25" customHeight="1" thickBot="1"/>
    <row r="536" spans="1:29" ht="50.1" customHeight="1">
      <c r="A536" s="168">
        <v>48</v>
      </c>
      <c r="B536" s="168" t="s">
        <v>564</v>
      </c>
      <c r="C536" s="171" t="s">
        <v>565</v>
      </c>
      <c r="D536" s="171" t="s">
        <v>77</v>
      </c>
      <c r="E536" s="131"/>
      <c r="F536" s="196" t="s">
        <v>534</v>
      </c>
      <c r="G536" s="177" t="s">
        <v>566</v>
      </c>
      <c r="H536" s="162"/>
      <c r="I536" s="195" t="s">
        <v>567</v>
      </c>
      <c r="J536" s="165" t="s">
        <v>19</v>
      </c>
      <c r="K536" s="62" t="s">
        <v>461</v>
      </c>
      <c r="L536" s="63">
        <v>10630</v>
      </c>
      <c r="M536" s="63">
        <v>5907</v>
      </c>
      <c r="N536" s="142" t="s">
        <v>568</v>
      </c>
      <c r="O536" s="127" t="s">
        <v>72</v>
      </c>
      <c r="P536" s="100"/>
      <c r="Q536" s="63">
        <f>P536*M536</f>
        <v>0</v>
      </c>
      <c r="R536" s="64"/>
      <c r="S536" s="67">
        <v>2</v>
      </c>
      <c r="T536" s="61"/>
      <c r="U536" s="106">
        <f>IF(EXACT(O536,Y536),M536,M536*(1-'Расчет ПРЕДЗАКАЗ'!$D$10))</f>
        <v>5907</v>
      </c>
      <c r="V536" s="106">
        <f>P536*U536</f>
        <v>0</v>
      </c>
      <c r="W536" s="106">
        <f>IF(EXACT(O536,Y536),M536,M536*(1-#REF!))</f>
        <v>5907</v>
      </c>
      <c r="X536" s="106">
        <f>P536*W536</f>
        <v>0</v>
      </c>
      <c r="Y536" s="107" t="s">
        <v>72</v>
      </c>
      <c r="Z536" s="103">
        <f t="shared" ref="Z536:Z550" si="225">IF(EXACT(O536,Y536),Q536,0)</f>
        <v>0</v>
      </c>
      <c r="AA536" s="103">
        <f t="shared" ref="AA536:AA550" si="226">IF(Z536=0,Q536,0)</f>
        <v>0</v>
      </c>
      <c r="AB536" s="128">
        <f>IF(U536=0,"",L536/U536-1)</f>
        <v>0.79955984425258175</v>
      </c>
      <c r="AC536" s="128">
        <f>IF(W536=0,"",L536/W536-1)</f>
        <v>0.79955984425258175</v>
      </c>
    </row>
    <row r="537" spans="1:29" ht="50.1" customHeight="1">
      <c r="A537" s="169"/>
      <c r="B537" s="169"/>
      <c r="C537" s="172"/>
      <c r="D537" s="172"/>
      <c r="E537" s="131"/>
      <c r="F537" s="175"/>
      <c r="G537" s="178"/>
      <c r="H537" s="189"/>
      <c r="I537" s="163"/>
      <c r="J537" s="166"/>
      <c r="K537" s="62" t="s">
        <v>465</v>
      </c>
      <c r="L537" s="63">
        <v>10630</v>
      </c>
      <c r="M537" s="63">
        <v>5907</v>
      </c>
      <c r="N537" s="142" t="s">
        <v>569</v>
      </c>
      <c r="O537" s="127" t="s">
        <v>72</v>
      </c>
      <c r="P537" s="100"/>
      <c r="Q537" s="63">
        <f t="shared" ref="Q537:Q550" si="227">P537*M537</f>
        <v>0</v>
      </c>
      <c r="R537" s="64"/>
      <c r="S537" s="67">
        <v>3</v>
      </c>
      <c r="T537" s="46"/>
      <c r="U537" s="106">
        <f>IF(EXACT(O537,Y537),M537,M537*(1-'Расчет ПРЕДЗАКАЗ'!$D$10))</f>
        <v>5907</v>
      </c>
      <c r="V537" s="106">
        <f t="shared" ref="V537:V550" si="228">P537*U537</f>
        <v>0</v>
      </c>
      <c r="W537" s="106">
        <f>IF(EXACT(O537,Y537),M537,M537*(1-#REF!))</f>
        <v>5907</v>
      </c>
      <c r="X537" s="106">
        <f t="shared" ref="X537:X550" si="229">P537*W537</f>
        <v>0</v>
      </c>
      <c r="Y537" s="107" t="s">
        <v>72</v>
      </c>
      <c r="Z537" s="103">
        <f t="shared" si="225"/>
        <v>0</v>
      </c>
      <c r="AA537" s="103">
        <f t="shared" si="226"/>
        <v>0</v>
      </c>
      <c r="AB537" s="128">
        <f t="shared" ref="AB537:AB550" si="230">IF(U537=0,"",L537/U537-1)</f>
        <v>0.79955984425258175</v>
      </c>
      <c r="AC537" s="128">
        <f t="shared" ref="AC537:AC550" si="231">IF(W537=0,"",L537/W537-1)</f>
        <v>0.79955984425258175</v>
      </c>
    </row>
    <row r="538" spans="1:29" ht="50.1" customHeight="1">
      <c r="A538" s="169"/>
      <c r="B538" s="169"/>
      <c r="C538" s="172"/>
      <c r="D538" s="172"/>
      <c r="E538" s="131"/>
      <c r="F538" s="175"/>
      <c r="G538" s="178"/>
      <c r="H538" s="189"/>
      <c r="I538" s="163"/>
      <c r="J538" s="166"/>
      <c r="K538" s="62"/>
      <c r="L538" s="63"/>
      <c r="M538" s="63"/>
      <c r="N538" s="142"/>
      <c r="O538" s="127"/>
      <c r="P538" s="100"/>
      <c r="Q538" s="63">
        <f t="shared" si="227"/>
        <v>0</v>
      </c>
      <c r="R538" s="64"/>
      <c r="S538" s="67"/>
      <c r="T538" s="46"/>
      <c r="U538" s="106">
        <f>IF(EXACT(O538,Y538),M538,M538*(1-'Расчет ПРЕДЗАКАЗ'!$D$10))</f>
        <v>0</v>
      </c>
      <c r="V538" s="106">
        <f t="shared" si="228"/>
        <v>0</v>
      </c>
      <c r="W538" s="106" t="e">
        <f>IF(EXACT(O538,Y538),M538,M538*(1-#REF!))</f>
        <v>#REF!</v>
      </c>
      <c r="X538" s="106" t="e">
        <f t="shared" si="229"/>
        <v>#REF!</v>
      </c>
      <c r="Y538" s="107" t="s">
        <v>72</v>
      </c>
      <c r="Z538" s="103">
        <f t="shared" si="225"/>
        <v>0</v>
      </c>
      <c r="AA538" s="103">
        <f t="shared" si="226"/>
        <v>0</v>
      </c>
      <c r="AB538" s="128" t="str">
        <f t="shared" si="230"/>
        <v/>
      </c>
      <c r="AC538" s="128" t="e">
        <f t="shared" si="231"/>
        <v>#REF!</v>
      </c>
    </row>
    <row r="539" spans="1:29" ht="50.1" customHeight="1">
      <c r="A539" s="169"/>
      <c r="B539" s="169"/>
      <c r="C539" s="172"/>
      <c r="D539" s="172"/>
      <c r="E539" s="131"/>
      <c r="F539" s="175"/>
      <c r="G539" s="178"/>
      <c r="H539" s="189"/>
      <c r="I539" s="163"/>
      <c r="J539" s="166"/>
      <c r="K539" s="62"/>
      <c r="L539" s="63"/>
      <c r="M539" s="63"/>
      <c r="N539" s="142"/>
      <c r="O539" s="127"/>
      <c r="P539" s="100"/>
      <c r="Q539" s="63">
        <f t="shared" si="227"/>
        <v>0</v>
      </c>
      <c r="R539" s="64"/>
      <c r="S539" s="67"/>
      <c r="T539" s="46"/>
      <c r="U539" s="106">
        <f>IF(EXACT(O539,Y539),M539,M539*(1-'Расчет ПРЕДЗАКАЗ'!$D$10))</f>
        <v>0</v>
      </c>
      <c r="V539" s="106">
        <f t="shared" si="228"/>
        <v>0</v>
      </c>
      <c r="W539" s="106" t="e">
        <f>IF(EXACT(O539,Y539),M539,M539*(1-#REF!))</f>
        <v>#REF!</v>
      </c>
      <c r="X539" s="106" t="e">
        <f t="shared" si="229"/>
        <v>#REF!</v>
      </c>
      <c r="Y539" s="107" t="s">
        <v>72</v>
      </c>
      <c r="Z539" s="103">
        <f t="shared" si="225"/>
        <v>0</v>
      </c>
      <c r="AA539" s="103">
        <f t="shared" si="226"/>
        <v>0</v>
      </c>
      <c r="AB539" s="128" t="str">
        <f t="shared" si="230"/>
        <v/>
      </c>
      <c r="AC539" s="128" t="e">
        <f t="shared" si="231"/>
        <v>#REF!</v>
      </c>
    </row>
    <row r="540" spans="1:29" ht="50.1" customHeight="1">
      <c r="A540" s="169"/>
      <c r="B540" s="169"/>
      <c r="C540" s="172"/>
      <c r="D540" s="172"/>
      <c r="E540" s="131"/>
      <c r="F540" s="175"/>
      <c r="G540" s="178"/>
      <c r="H540" s="189"/>
      <c r="I540" s="163"/>
      <c r="J540" s="166"/>
      <c r="K540" s="62"/>
      <c r="L540" s="63"/>
      <c r="M540" s="63"/>
      <c r="N540" s="142"/>
      <c r="O540" s="127"/>
      <c r="P540" s="100"/>
      <c r="Q540" s="63">
        <f t="shared" si="227"/>
        <v>0</v>
      </c>
      <c r="R540" s="64"/>
      <c r="S540" s="67"/>
      <c r="T540" s="46"/>
      <c r="U540" s="106">
        <f>IF(EXACT(O540,Y540),M540,M540*(1-'Расчет ПРЕДЗАКАЗ'!$D$10))</f>
        <v>0</v>
      </c>
      <c r="V540" s="106">
        <f t="shared" si="228"/>
        <v>0</v>
      </c>
      <c r="W540" s="106" t="e">
        <f>IF(EXACT(O540,Y540),M540,M540*(1-#REF!))</f>
        <v>#REF!</v>
      </c>
      <c r="X540" s="106" t="e">
        <f t="shared" si="229"/>
        <v>#REF!</v>
      </c>
      <c r="Y540" s="107" t="s">
        <v>72</v>
      </c>
      <c r="Z540" s="103">
        <f t="shared" si="225"/>
        <v>0</v>
      </c>
      <c r="AA540" s="103">
        <f t="shared" si="226"/>
        <v>0</v>
      </c>
      <c r="AB540" s="128" t="str">
        <f t="shared" si="230"/>
        <v/>
      </c>
      <c r="AC540" s="128" t="e">
        <f t="shared" si="231"/>
        <v>#REF!</v>
      </c>
    </row>
    <row r="541" spans="1:29" ht="50.1" customHeight="1">
      <c r="A541" s="169"/>
      <c r="B541" s="169"/>
      <c r="C541" s="172"/>
      <c r="D541" s="172"/>
      <c r="E541" s="131"/>
      <c r="F541" s="175"/>
      <c r="G541" s="178"/>
      <c r="H541" s="189"/>
      <c r="I541" s="163"/>
      <c r="J541" s="166"/>
      <c r="K541" s="62"/>
      <c r="L541" s="63"/>
      <c r="M541" s="63"/>
      <c r="N541" s="142"/>
      <c r="O541" s="127"/>
      <c r="P541" s="100"/>
      <c r="Q541" s="63">
        <f t="shared" si="227"/>
        <v>0</v>
      </c>
      <c r="R541" s="64"/>
      <c r="S541" s="67"/>
      <c r="T541" s="46"/>
      <c r="U541" s="106">
        <f>IF(EXACT(O541,Y541),M541,M541*(1-'Расчет ПРЕДЗАКАЗ'!$D$10))</f>
        <v>0</v>
      </c>
      <c r="V541" s="106">
        <f t="shared" si="228"/>
        <v>0</v>
      </c>
      <c r="W541" s="106" t="e">
        <f>IF(EXACT(O541,Y541),M541,M541*(1-#REF!))</f>
        <v>#REF!</v>
      </c>
      <c r="X541" s="106" t="e">
        <f t="shared" si="229"/>
        <v>#REF!</v>
      </c>
      <c r="Y541" s="107" t="s">
        <v>72</v>
      </c>
      <c r="Z541" s="103">
        <f t="shared" si="225"/>
        <v>0</v>
      </c>
      <c r="AA541" s="103">
        <f t="shared" si="226"/>
        <v>0</v>
      </c>
      <c r="AB541" s="128" t="str">
        <f t="shared" si="230"/>
        <v/>
      </c>
      <c r="AC541" s="128" t="e">
        <f t="shared" si="231"/>
        <v>#REF!</v>
      </c>
    </row>
    <row r="542" spans="1:29" ht="50.1" customHeight="1">
      <c r="A542" s="169"/>
      <c r="B542" s="169"/>
      <c r="C542" s="172"/>
      <c r="D542" s="172"/>
      <c r="E542" s="131"/>
      <c r="F542" s="175"/>
      <c r="G542" s="178"/>
      <c r="H542" s="189"/>
      <c r="I542" s="163"/>
      <c r="J542" s="166"/>
      <c r="K542" s="62"/>
      <c r="L542" s="63"/>
      <c r="M542" s="63"/>
      <c r="N542" s="142"/>
      <c r="O542" s="127"/>
      <c r="P542" s="100"/>
      <c r="Q542" s="63">
        <f t="shared" si="227"/>
        <v>0</v>
      </c>
      <c r="R542" s="64"/>
      <c r="S542" s="67"/>
      <c r="T542" s="46"/>
      <c r="U542" s="106">
        <f>IF(EXACT(O542,Y542),M542,M542*(1-'Расчет ПРЕДЗАКАЗ'!$D$10))</f>
        <v>0</v>
      </c>
      <c r="V542" s="106">
        <f t="shared" si="228"/>
        <v>0</v>
      </c>
      <c r="W542" s="106" t="e">
        <f>IF(EXACT(O542,Y542),M542,M542*(1-#REF!))</f>
        <v>#REF!</v>
      </c>
      <c r="X542" s="106" t="e">
        <f t="shared" si="229"/>
        <v>#REF!</v>
      </c>
      <c r="Y542" s="107" t="s">
        <v>72</v>
      </c>
      <c r="Z542" s="103">
        <f t="shared" si="225"/>
        <v>0</v>
      </c>
      <c r="AA542" s="103">
        <f t="shared" si="226"/>
        <v>0</v>
      </c>
      <c r="AB542" s="128" t="str">
        <f t="shared" si="230"/>
        <v/>
      </c>
      <c r="AC542" s="128" t="e">
        <f t="shared" si="231"/>
        <v>#REF!</v>
      </c>
    </row>
    <row r="543" spans="1:29" ht="50.1" customHeight="1">
      <c r="A543" s="169"/>
      <c r="B543" s="169"/>
      <c r="C543" s="172"/>
      <c r="D543" s="172"/>
      <c r="E543" s="131"/>
      <c r="F543" s="175"/>
      <c r="G543" s="178"/>
      <c r="H543" s="189"/>
      <c r="I543" s="163"/>
      <c r="J543" s="166"/>
      <c r="K543" s="62"/>
      <c r="L543" s="63"/>
      <c r="M543" s="63"/>
      <c r="N543" s="142"/>
      <c r="O543" s="127"/>
      <c r="P543" s="100"/>
      <c r="Q543" s="63">
        <f t="shared" si="227"/>
        <v>0</v>
      </c>
      <c r="R543" s="64"/>
      <c r="S543" s="67"/>
      <c r="T543" s="46"/>
      <c r="U543" s="106">
        <f>IF(EXACT(O543,Y543),M543,M543*(1-'Расчет ПРЕДЗАКАЗ'!$D$10))</f>
        <v>0</v>
      </c>
      <c r="V543" s="106">
        <f t="shared" si="228"/>
        <v>0</v>
      </c>
      <c r="W543" s="106" t="e">
        <f>IF(EXACT(O543,Y543),M543,M543*(1-#REF!))</f>
        <v>#REF!</v>
      </c>
      <c r="X543" s="106" t="e">
        <f t="shared" si="229"/>
        <v>#REF!</v>
      </c>
      <c r="Y543" s="107" t="s">
        <v>72</v>
      </c>
      <c r="Z543" s="103">
        <f t="shared" si="225"/>
        <v>0</v>
      </c>
      <c r="AA543" s="103">
        <f t="shared" si="226"/>
        <v>0</v>
      </c>
      <c r="AB543" s="128" t="str">
        <f t="shared" si="230"/>
        <v/>
      </c>
      <c r="AC543" s="128" t="e">
        <f t="shared" si="231"/>
        <v>#REF!</v>
      </c>
    </row>
    <row r="544" spans="1:29" ht="50.1" customHeight="1">
      <c r="A544" s="169"/>
      <c r="B544" s="169"/>
      <c r="C544" s="172"/>
      <c r="D544" s="172"/>
      <c r="E544" s="131"/>
      <c r="F544" s="175"/>
      <c r="G544" s="178"/>
      <c r="H544" s="189"/>
      <c r="I544" s="163"/>
      <c r="J544" s="166"/>
      <c r="K544" s="62"/>
      <c r="L544" s="63"/>
      <c r="M544" s="63"/>
      <c r="N544" s="142"/>
      <c r="O544" s="127"/>
      <c r="P544" s="100"/>
      <c r="Q544" s="63">
        <f t="shared" si="227"/>
        <v>0</v>
      </c>
      <c r="R544" s="64"/>
      <c r="S544" s="67"/>
      <c r="T544" s="46"/>
      <c r="U544" s="106">
        <f>IF(EXACT(O544,Y544),M544,M544*(1-'Расчет ПРЕДЗАКАЗ'!$D$10))</f>
        <v>0</v>
      </c>
      <c r="V544" s="106">
        <f t="shared" si="228"/>
        <v>0</v>
      </c>
      <c r="W544" s="106" t="e">
        <f>IF(EXACT(O544,Y544),M544,M544*(1-#REF!))</f>
        <v>#REF!</v>
      </c>
      <c r="X544" s="106" t="e">
        <f t="shared" si="229"/>
        <v>#REF!</v>
      </c>
      <c r="Y544" s="107" t="s">
        <v>72</v>
      </c>
      <c r="Z544" s="103">
        <f t="shared" si="225"/>
        <v>0</v>
      </c>
      <c r="AA544" s="103">
        <f t="shared" si="226"/>
        <v>0</v>
      </c>
      <c r="AB544" s="128" t="str">
        <f t="shared" si="230"/>
        <v/>
      </c>
      <c r="AC544" s="128" t="e">
        <f t="shared" si="231"/>
        <v>#REF!</v>
      </c>
    </row>
    <row r="545" spans="1:29" ht="50.1" customHeight="1">
      <c r="A545" s="169"/>
      <c r="B545" s="169"/>
      <c r="C545" s="172"/>
      <c r="D545" s="172"/>
      <c r="E545" s="131"/>
      <c r="F545" s="175"/>
      <c r="G545" s="178"/>
      <c r="H545" s="189"/>
      <c r="I545" s="163"/>
      <c r="J545" s="166"/>
      <c r="K545" s="62"/>
      <c r="L545" s="63"/>
      <c r="M545" s="63"/>
      <c r="N545" s="65"/>
      <c r="O545" s="127"/>
      <c r="P545" s="100"/>
      <c r="Q545" s="63">
        <f t="shared" si="227"/>
        <v>0</v>
      </c>
      <c r="R545" s="65"/>
      <c r="S545" s="67"/>
      <c r="T545" s="40"/>
      <c r="U545" s="106">
        <f>IF(EXACT(O545,Y545),M545,M545*(1-'Расчет ПРЕДЗАКАЗ'!$D$10))</f>
        <v>0</v>
      </c>
      <c r="V545" s="106">
        <f t="shared" si="228"/>
        <v>0</v>
      </c>
      <c r="W545" s="106" t="e">
        <f>IF(EXACT(O545,Y545),M545,M545*(1-#REF!))</f>
        <v>#REF!</v>
      </c>
      <c r="X545" s="106" t="e">
        <f t="shared" si="229"/>
        <v>#REF!</v>
      </c>
      <c r="Y545" s="107" t="s">
        <v>72</v>
      </c>
      <c r="Z545" s="103">
        <f t="shared" si="225"/>
        <v>0</v>
      </c>
      <c r="AA545" s="103">
        <f t="shared" si="226"/>
        <v>0</v>
      </c>
      <c r="AB545" s="128" t="str">
        <f t="shared" si="230"/>
        <v/>
      </c>
      <c r="AC545" s="128" t="e">
        <f t="shared" si="231"/>
        <v>#REF!</v>
      </c>
    </row>
    <row r="546" spans="1:29" ht="50.1" customHeight="1">
      <c r="A546" s="169"/>
      <c r="B546" s="169"/>
      <c r="C546" s="172"/>
      <c r="D546" s="172"/>
      <c r="E546" s="131"/>
      <c r="F546" s="175"/>
      <c r="G546" s="178"/>
      <c r="H546" s="189"/>
      <c r="I546" s="163"/>
      <c r="J546" s="166"/>
      <c r="K546" s="62"/>
      <c r="L546" s="63"/>
      <c r="M546" s="63"/>
      <c r="N546" s="65"/>
      <c r="O546" s="127"/>
      <c r="P546" s="100"/>
      <c r="Q546" s="63">
        <f t="shared" si="227"/>
        <v>0</v>
      </c>
      <c r="R546" s="65"/>
      <c r="S546" s="67"/>
      <c r="T546" s="40"/>
      <c r="U546" s="106">
        <f>IF(EXACT(O546,Y546),M546,M546*(1-'Расчет ПРЕДЗАКАЗ'!$D$10))</f>
        <v>0</v>
      </c>
      <c r="V546" s="106">
        <f t="shared" si="228"/>
        <v>0</v>
      </c>
      <c r="W546" s="106" t="e">
        <f>IF(EXACT(O546,Y546),M546,M546*(1-#REF!))</f>
        <v>#REF!</v>
      </c>
      <c r="X546" s="106" t="e">
        <f t="shared" si="229"/>
        <v>#REF!</v>
      </c>
      <c r="Y546" s="107" t="s">
        <v>72</v>
      </c>
      <c r="Z546" s="103">
        <f t="shared" si="225"/>
        <v>0</v>
      </c>
      <c r="AA546" s="103">
        <f t="shared" si="226"/>
        <v>0</v>
      </c>
      <c r="AB546" s="128" t="str">
        <f t="shared" si="230"/>
        <v/>
      </c>
      <c r="AC546" s="128" t="e">
        <f t="shared" si="231"/>
        <v>#REF!</v>
      </c>
    </row>
    <row r="547" spans="1:29" ht="50.1" customHeight="1">
      <c r="A547" s="169"/>
      <c r="B547" s="169"/>
      <c r="C547" s="172"/>
      <c r="D547" s="172"/>
      <c r="E547" s="131"/>
      <c r="F547" s="175"/>
      <c r="G547" s="178"/>
      <c r="H547" s="189"/>
      <c r="I547" s="163"/>
      <c r="J547" s="166"/>
      <c r="K547" s="62"/>
      <c r="L547" s="63"/>
      <c r="M547" s="63"/>
      <c r="N547" s="65"/>
      <c r="O547" s="127"/>
      <c r="P547" s="100"/>
      <c r="Q547" s="63">
        <f t="shared" si="227"/>
        <v>0</v>
      </c>
      <c r="R547" s="65"/>
      <c r="S547" s="67"/>
      <c r="T547" s="40"/>
      <c r="U547" s="106">
        <f>IF(EXACT(O547,Y547),M547,M547*(1-'Расчет ПРЕДЗАКАЗ'!$D$10))</f>
        <v>0</v>
      </c>
      <c r="V547" s="106">
        <f t="shared" si="228"/>
        <v>0</v>
      </c>
      <c r="W547" s="106" t="e">
        <f>IF(EXACT(O547,Y547),M547,M547*(1-#REF!))</f>
        <v>#REF!</v>
      </c>
      <c r="X547" s="106" t="e">
        <f t="shared" si="229"/>
        <v>#REF!</v>
      </c>
      <c r="Y547" s="107" t="s">
        <v>72</v>
      </c>
      <c r="Z547" s="103">
        <f t="shared" si="225"/>
        <v>0</v>
      </c>
      <c r="AA547" s="103">
        <f t="shared" si="226"/>
        <v>0</v>
      </c>
      <c r="AB547" s="128" t="str">
        <f t="shared" si="230"/>
        <v/>
      </c>
      <c r="AC547" s="128" t="e">
        <f t="shared" si="231"/>
        <v>#REF!</v>
      </c>
    </row>
    <row r="548" spans="1:29" ht="50.1" customHeight="1">
      <c r="A548" s="169"/>
      <c r="B548" s="169"/>
      <c r="C548" s="172"/>
      <c r="D548" s="172"/>
      <c r="E548" s="131"/>
      <c r="F548" s="175"/>
      <c r="G548" s="178"/>
      <c r="H548" s="189"/>
      <c r="I548" s="163"/>
      <c r="J548" s="166"/>
      <c r="K548" s="62"/>
      <c r="L548" s="63"/>
      <c r="M548" s="63"/>
      <c r="N548" s="65"/>
      <c r="O548" s="127"/>
      <c r="P548" s="100"/>
      <c r="Q548" s="63">
        <f t="shared" si="227"/>
        <v>0</v>
      </c>
      <c r="R548" s="65"/>
      <c r="S548" s="67"/>
      <c r="T548" s="40"/>
      <c r="U548" s="106">
        <f>IF(EXACT(O548,Y548),M548,M548*(1-'Расчет ПРЕДЗАКАЗ'!$D$10))</f>
        <v>0</v>
      </c>
      <c r="V548" s="106">
        <f t="shared" si="228"/>
        <v>0</v>
      </c>
      <c r="W548" s="106" t="e">
        <f>IF(EXACT(O548,Y548),M548,M548*(1-#REF!))</f>
        <v>#REF!</v>
      </c>
      <c r="X548" s="106" t="e">
        <f t="shared" si="229"/>
        <v>#REF!</v>
      </c>
      <c r="Y548" s="107" t="s">
        <v>72</v>
      </c>
      <c r="Z548" s="103">
        <f t="shared" si="225"/>
        <v>0</v>
      </c>
      <c r="AA548" s="103">
        <f t="shared" si="226"/>
        <v>0</v>
      </c>
      <c r="AB548" s="128" t="str">
        <f t="shared" si="230"/>
        <v/>
      </c>
      <c r="AC548" s="128" t="e">
        <f t="shared" si="231"/>
        <v>#REF!</v>
      </c>
    </row>
    <row r="549" spans="1:29" ht="50.1" customHeight="1">
      <c r="A549" s="169"/>
      <c r="B549" s="169"/>
      <c r="C549" s="172"/>
      <c r="D549" s="172"/>
      <c r="E549" s="131"/>
      <c r="F549" s="175"/>
      <c r="G549" s="178"/>
      <c r="H549" s="189"/>
      <c r="I549" s="163"/>
      <c r="J549" s="166"/>
      <c r="K549" s="62"/>
      <c r="L549" s="63"/>
      <c r="M549" s="63"/>
      <c r="N549" s="65"/>
      <c r="O549" s="127"/>
      <c r="P549" s="100"/>
      <c r="Q549" s="63">
        <f t="shared" si="227"/>
        <v>0</v>
      </c>
      <c r="R549" s="65"/>
      <c r="S549" s="67"/>
      <c r="T549" s="40"/>
      <c r="U549" s="106">
        <f>IF(EXACT(O549,Y549),M549,M549*(1-'Расчет ПРЕДЗАКАЗ'!$D$10))</f>
        <v>0</v>
      </c>
      <c r="V549" s="106">
        <f t="shared" si="228"/>
        <v>0</v>
      </c>
      <c r="W549" s="106" t="e">
        <f>IF(EXACT(O549,Y549),M549,M549*(1-#REF!))</f>
        <v>#REF!</v>
      </c>
      <c r="X549" s="106" t="e">
        <f t="shared" si="229"/>
        <v>#REF!</v>
      </c>
      <c r="Y549" s="107" t="s">
        <v>72</v>
      </c>
      <c r="Z549" s="103">
        <f t="shared" si="225"/>
        <v>0</v>
      </c>
      <c r="AA549" s="103">
        <f t="shared" si="226"/>
        <v>0</v>
      </c>
      <c r="AB549" s="128" t="str">
        <f t="shared" si="230"/>
        <v/>
      </c>
      <c r="AC549" s="128" t="e">
        <f t="shared" si="231"/>
        <v>#REF!</v>
      </c>
    </row>
    <row r="550" spans="1:29" ht="50.1" customHeight="1">
      <c r="A550" s="170"/>
      <c r="B550" s="170"/>
      <c r="C550" s="173"/>
      <c r="D550" s="173"/>
      <c r="E550" s="132"/>
      <c r="F550" s="176"/>
      <c r="G550" s="179"/>
      <c r="H550" s="190"/>
      <c r="I550" s="164"/>
      <c r="J550" s="167"/>
      <c r="K550" s="62"/>
      <c r="L550" s="63"/>
      <c r="M550" s="63"/>
      <c r="N550" s="65"/>
      <c r="O550" s="127"/>
      <c r="P550" s="100"/>
      <c r="Q550" s="63">
        <f t="shared" si="227"/>
        <v>0</v>
      </c>
      <c r="R550" s="65"/>
      <c r="S550" s="64"/>
      <c r="T550" s="40"/>
      <c r="U550" s="106">
        <f>IF(EXACT(O550,Y550),M550,M550*(1-'Расчет ПРЕДЗАКАЗ'!$D$10))</f>
        <v>0</v>
      </c>
      <c r="V550" s="106">
        <f t="shared" si="228"/>
        <v>0</v>
      </c>
      <c r="W550" s="106" t="e">
        <f>IF(EXACT(O550,Y550),M550,M550*(1-#REF!))</f>
        <v>#REF!</v>
      </c>
      <c r="X550" s="106" t="e">
        <f t="shared" si="229"/>
        <v>#REF!</v>
      </c>
      <c r="Y550" s="107" t="s">
        <v>72</v>
      </c>
      <c r="Z550" s="103">
        <f t="shared" si="225"/>
        <v>0</v>
      </c>
      <c r="AA550" s="103">
        <f t="shared" si="226"/>
        <v>0</v>
      </c>
      <c r="AB550" s="128" t="str">
        <f t="shared" si="230"/>
        <v/>
      </c>
      <c r="AC550" s="128" t="e">
        <f t="shared" si="231"/>
        <v>#REF!</v>
      </c>
    </row>
    <row r="551" spans="1:29" ht="11.25" customHeight="1" thickBot="1"/>
    <row r="552" spans="1:29" ht="50.1" customHeight="1">
      <c r="A552" s="168">
        <v>49</v>
      </c>
      <c r="B552" s="168" t="s">
        <v>570</v>
      </c>
      <c r="C552" s="171" t="s">
        <v>571</v>
      </c>
      <c r="D552" s="171" t="s">
        <v>77</v>
      </c>
      <c r="E552" s="131"/>
      <c r="F552" s="196" t="s">
        <v>458</v>
      </c>
      <c r="G552" s="177" t="s">
        <v>251</v>
      </c>
      <c r="H552" s="162" t="s">
        <v>474</v>
      </c>
      <c r="I552" s="195" t="s">
        <v>572</v>
      </c>
      <c r="J552" s="165" t="s">
        <v>19</v>
      </c>
      <c r="K552" s="62" t="s">
        <v>461</v>
      </c>
      <c r="L552" s="63">
        <v>8070</v>
      </c>
      <c r="M552" s="63">
        <v>5040</v>
      </c>
      <c r="N552" s="142" t="s">
        <v>573</v>
      </c>
      <c r="O552" s="127"/>
      <c r="P552" s="100"/>
      <c r="Q552" s="63">
        <f>P552*M552</f>
        <v>0</v>
      </c>
      <c r="R552" s="64"/>
      <c r="S552" s="67">
        <v>1</v>
      </c>
      <c r="T552" s="61"/>
      <c r="U552" s="106">
        <f>IF(EXACT(O552,Y552),M552,M552*(1-'Расчет ПРЕДЗАКАЗ'!$D$10))</f>
        <v>4939.2</v>
      </c>
      <c r="V552" s="106">
        <f>P552*U552</f>
        <v>0</v>
      </c>
      <c r="W552" s="106" t="e">
        <f>IF(EXACT(O552,Y552),M552,M552*(1-#REF!))</f>
        <v>#REF!</v>
      </c>
      <c r="X552" s="106" t="e">
        <f>P552*W552</f>
        <v>#REF!</v>
      </c>
      <c r="Y552" s="107" t="s">
        <v>72</v>
      </c>
      <c r="Z552" s="103">
        <f t="shared" ref="Z552:Z566" si="232">IF(EXACT(O552,Y552),Q552,0)</f>
        <v>0</v>
      </c>
      <c r="AA552" s="103">
        <f t="shared" ref="AA552:AA566" si="233">IF(Z552=0,Q552,0)</f>
        <v>0</v>
      </c>
      <c r="AB552" s="128">
        <f>IF(U552=0,"",L552/U552-1)</f>
        <v>0.63386783284742476</v>
      </c>
      <c r="AC552" s="128" t="e">
        <f>IF(W552=0,"",L552/W552-1)</f>
        <v>#REF!</v>
      </c>
    </row>
    <row r="553" spans="1:29" ht="50.1" customHeight="1">
      <c r="A553" s="169"/>
      <c r="B553" s="169"/>
      <c r="C553" s="172"/>
      <c r="D553" s="172"/>
      <c r="E553" s="131"/>
      <c r="F553" s="175"/>
      <c r="G553" s="178"/>
      <c r="H553" s="189"/>
      <c r="I553" s="163"/>
      <c r="J553" s="166"/>
      <c r="K553" s="62" t="s">
        <v>463</v>
      </c>
      <c r="L553" s="63">
        <v>8070</v>
      </c>
      <c r="M553" s="63">
        <v>5040</v>
      </c>
      <c r="N553" s="142" t="s">
        <v>574</v>
      </c>
      <c r="O553" s="127"/>
      <c r="P553" s="100"/>
      <c r="Q553" s="63">
        <f t="shared" ref="Q553:Q566" si="234">P553*M553</f>
        <v>0</v>
      </c>
      <c r="R553" s="64"/>
      <c r="S553" s="67">
        <v>28</v>
      </c>
      <c r="T553" s="46"/>
      <c r="U553" s="106">
        <f>IF(EXACT(O553,Y553),M553,M553*(1-'Расчет ПРЕДЗАКАЗ'!$D$10))</f>
        <v>4939.2</v>
      </c>
      <c r="V553" s="106">
        <f t="shared" ref="V553:V566" si="235">P553*U553</f>
        <v>0</v>
      </c>
      <c r="W553" s="106" t="e">
        <f>IF(EXACT(O553,Y553),M553,M553*(1-#REF!))</f>
        <v>#REF!</v>
      </c>
      <c r="X553" s="106" t="e">
        <f t="shared" ref="X553:X566" si="236">P553*W553</f>
        <v>#REF!</v>
      </c>
      <c r="Y553" s="107" t="s">
        <v>72</v>
      </c>
      <c r="Z553" s="103">
        <f t="shared" si="232"/>
        <v>0</v>
      </c>
      <c r="AA553" s="103">
        <f t="shared" si="233"/>
        <v>0</v>
      </c>
      <c r="AB553" s="128">
        <f t="shared" ref="AB553:AB566" si="237">IF(U553=0,"",L553/U553-1)</f>
        <v>0.63386783284742476</v>
      </c>
      <c r="AC553" s="128" t="e">
        <f t="shared" ref="AC553:AC566" si="238">IF(W553=0,"",L553/W553-1)</f>
        <v>#REF!</v>
      </c>
    </row>
    <row r="554" spans="1:29" ht="50.1" customHeight="1">
      <c r="A554" s="169"/>
      <c r="B554" s="169"/>
      <c r="C554" s="172"/>
      <c r="D554" s="172"/>
      <c r="E554" s="131"/>
      <c r="F554" s="175"/>
      <c r="G554" s="178"/>
      <c r="H554" s="189"/>
      <c r="I554" s="163"/>
      <c r="J554" s="166"/>
      <c r="K554" s="62" t="s">
        <v>465</v>
      </c>
      <c r="L554" s="63">
        <v>8070</v>
      </c>
      <c r="M554" s="63">
        <v>5040</v>
      </c>
      <c r="N554" s="142" t="s">
        <v>575</v>
      </c>
      <c r="O554" s="127"/>
      <c r="P554" s="100"/>
      <c r="Q554" s="63">
        <f t="shared" si="234"/>
        <v>0</v>
      </c>
      <c r="R554" s="64"/>
      <c r="S554" s="67">
        <v>1</v>
      </c>
      <c r="T554" s="46"/>
      <c r="U554" s="106">
        <f>IF(EXACT(O554,Y554),M554,M554*(1-'Расчет ПРЕДЗАКАЗ'!$D$10))</f>
        <v>4939.2</v>
      </c>
      <c r="V554" s="106">
        <f t="shared" si="235"/>
        <v>0</v>
      </c>
      <c r="W554" s="106" t="e">
        <f>IF(EXACT(O554,Y554),M554,M554*(1-#REF!))</f>
        <v>#REF!</v>
      </c>
      <c r="X554" s="106" t="e">
        <f t="shared" si="236"/>
        <v>#REF!</v>
      </c>
      <c r="Y554" s="107" t="s">
        <v>72</v>
      </c>
      <c r="Z554" s="103">
        <f t="shared" si="232"/>
        <v>0</v>
      </c>
      <c r="AA554" s="103">
        <f t="shared" si="233"/>
        <v>0</v>
      </c>
      <c r="AB554" s="128">
        <f t="shared" si="237"/>
        <v>0.63386783284742476</v>
      </c>
      <c r="AC554" s="128" t="e">
        <f t="shared" si="238"/>
        <v>#REF!</v>
      </c>
    </row>
    <row r="555" spans="1:29" ht="50.1" customHeight="1">
      <c r="A555" s="169"/>
      <c r="B555" s="169"/>
      <c r="C555" s="172"/>
      <c r="D555" s="172"/>
      <c r="E555" s="131"/>
      <c r="F555" s="175"/>
      <c r="G555" s="178"/>
      <c r="H555" s="189"/>
      <c r="I555" s="163"/>
      <c r="J555" s="166"/>
      <c r="K555" s="62" t="s">
        <v>469</v>
      </c>
      <c r="L555" s="63">
        <v>8070</v>
      </c>
      <c r="M555" s="63">
        <v>5040</v>
      </c>
      <c r="N555" s="142" t="s">
        <v>576</v>
      </c>
      <c r="O555" s="127"/>
      <c r="P555" s="100"/>
      <c r="Q555" s="63">
        <f t="shared" si="234"/>
        <v>0</v>
      </c>
      <c r="R555" s="64"/>
      <c r="S555" s="67">
        <v>2</v>
      </c>
      <c r="T555" s="46"/>
      <c r="U555" s="106">
        <f>IF(EXACT(O555,Y555),M555,M555*(1-'Расчет ПРЕДЗАКАЗ'!$D$10))</f>
        <v>4939.2</v>
      </c>
      <c r="V555" s="106">
        <f t="shared" si="235"/>
        <v>0</v>
      </c>
      <c r="W555" s="106" t="e">
        <f>IF(EXACT(O555,Y555),M555,M555*(1-#REF!))</f>
        <v>#REF!</v>
      </c>
      <c r="X555" s="106" t="e">
        <f t="shared" si="236"/>
        <v>#REF!</v>
      </c>
      <c r="Y555" s="107" t="s">
        <v>72</v>
      </c>
      <c r="Z555" s="103">
        <f t="shared" si="232"/>
        <v>0</v>
      </c>
      <c r="AA555" s="103">
        <f t="shared" si="233"/>
        <v>0</v>
      </c>
      <c r="AB555" s="128">
        <f t="shared" si="237"/>
        <v>0.63386783284742476</v>
      </c>
      <c r="AC555" s="128" t="e">
        <f t="shared" si="238"/>
        <v>#REF!</v>
      </c>
    </row>
    <row r="556" spans="1:29" ht="50.1" customHeight="1">
      <c r="A556" s="169"/>
      <c r="B556" s="169"/>
      <c r="C556" s="172"/>
      <c r="D556" s="172"/>
      <c r="E556" s="131"/>
      <c r="F556" s="175"/>
      <c r="G556" s="178"/>
      <c r="H556" s="189"/>
      <c r="I556" s="163"/>
      <c r="J556" s="166"/>
      <c r="K556" s="62"/>
      <c r="L556" s="63"/>
      <c r="M556" s="63"/>
      <c r="N556" s="142"/>
      <c r="O556" s="127"/>
      <c r="P556" s="100"/>
      <c r="Q556" s="63">
        <f t="shared" si="234"/>
        <v>0</v>
      </c>
      <c r="R556" s="64"/>
      <c r="S556" s="67"/>
      <c r="T556" s="46"/>
      <c r="U556" s="106">
        <f>IF(EXACT(O556,Y556),M556,M556*(1-'Расчет ПРЕДЗАКАЗ'!$D$10))</f>
        <v>0</v>
      </c>
      <c r="V556" s="106">
        <f t="shared" si="235"/>
        <v>0</v>
      </c>
      <c r="W556" s="106" t="e">
        <f>IF(EXACT(O556,Y556),M556,M556*(1-#REF!))</f>
        <v>#REF!</v>
      </c>
      <c r="X556" s="106" t="e">
        <f t="shared" si="236"/>
        <v>#REF!</v>
      </c>
      <c r="Y556" s="107" t="s">
        <v>72</v>
      </c>
      <c r="Z556" s="103">
        <f t="shared" si="232"/>
        <v>0</v>
      </c>
      <c r="AA556" s="103">
        <f t="shared" si="233"/>
        <v>0</v>
      </c>
      <c r="AB556" s="128" t="str">
        <f t="shared" si="237"/>
        <v/>
      </c>
      <c r="AC556" s="128" t="e">
        <f t="shared" si="238"/>
        <v>#REF!</v>
      </c>
    </row>
    <row r="557" spans="1:29" ht="50.1" customHeight="1">
      <c r="A557" s="169"/>
      <c r="B557" s="169"/>
      <c r="C557" s="172"/>
      <c r="D557" s="172"/>
      <c r="E557" s="131"/>
      <c r="F557" s="175"/>
      <c r="G557" s="178"/>
      <c r="H557" s="189"/>
      <c r="I557" s="163"/>
      <c r="J557" s="166"/>
      <c r="K557" s="62"/>
      <c r="L557" s="63"/>
      <c r="M557" s="63"/>
      <c r="N557" s="142"/>
      <c r="O557" s="127"/>
      <c r="P557" s="100"/>
      <c r="Q557" s="63">
        <f t="shared" si="234"/>
        <v>0</v>
      </c>
      <c r="R557" s="64"/>
      <c r="S557" s="67"/>
      <c r="T557" s="46"/>
      <c r="U557" s="106">
        <f>IF(EXACT(O557,Y557),M557,M557*(1-'Расчет ПРЕДЗАКАЗ'!$D$10))</f>
        <v>0</v>
      </c>
      <c r="V557" s="106">
        <f t="shared" si="235"/>
        <v>0</v>
      </c>
      <c r="W557" s="106" t="e">
        <f>IF(EXACT(O557,Y557),M557,M557*(1-#REF!))</f>
        <v>#REF!</v>
      </c>
      <c r="X557" s="106" t="e">
        <f t="shared" si="236"/>
        <v>#REF!</v>
      </c>
      <c r="Y557" s="107" t="s">
        <v>72</v>
      </c>
      <c r="Z557" s="103">
        <f t="shared" si="232"/>
        <v>0</v>
      </c>
      <c r="AA557" s="103">
        <f t="shared" si="233"/>
        <v>0</v>
      </c>
      <c r="AB557" s="128" t="str">
        <f t="shared" si="237"/>
        <v/>
      </c>
      <c r="AC557" s="128" t="e">
        <f t="shared" si="238"/>
        <v>#REF!</v>
      </c>
    </row>
    <row r="558" spans="1:29" ht="50.1" customHeight="1">
      <c r="A558" s="169"/>
      <c r="B558" s="169"/>
      <c r="C558" s="172"/>
      <c r="D558" s="172"/>
      <c r="E558" s="131"/>
      <c r="F558" s="175"/>
      <c r="G558" s="178"/>
      <c r="H558" s="189"/>
      <c r="I558" s="163"/>
      <c r="J558" s="166"/>
      <c r="K558" s="62"/>
      <c r="L558" s="63"/>
      <c r="M558" s="63"/>
      <c r="N558" s="142"/>
      <c r="O558" s="127"/>
      <c r="P558" s="100"/>
      <c r="Q558" s="63">
        <f t="shared" si="234"/>
        <v>0</v>
      </c>
      <c r="R558" s="64"/>
      <c r="S558" s="67"/>
      <c r="T558" s="46"/>
      <c r="U558" s="106">
        <f>IF(EXACT(O558,Y558),M558,M558*(1-'Расчет ПРЕДЗАКАЗ'!$D$10))</f>
        <v>0</v>
      </c>
      <c r="V558" s="106">
        <f t="shared" si="235"/>
        <v>0</v>
      </c>
      <c r="W558" s="106" t="e">
        <f>IF(EXACT(O558,Y558),M558,M558*(1-#REF!))</f>
        <v>#REF!</v>
      </c>
      <c r="X558" s="106" t="e">
        <f t="shared" si="236"/>
        <v>#REF!</v>
      </c>
      <c r="Y558" s="107" t="s">
        <v>72</v>
      </c>
      <c r="Z558" s="103">
        <f t="shared" si="232"/>
        <v>0</v>
      </c>
      <c r="AA558" s="103">
        <f t="shared" si="233"/>
        <v>0</v>
      </c>
      <c r="AB558" s="128" t="str">
        <f t="shared" si="237"/>
        <v/>
      </c>
      <c r="AC558" s="128" t="e">
        <f t="shared" si="238"/>
        <v>#REF!</v>
      </c>
    </row>
    <row r="559" spans="1:29" ht="50.1" customHeight="1">
      <c r="A559" s="169"/>
      <c r="B559" s="169"/>
      <c r="C559" s="172"/>
      <c r="D559" s="172"/>
      <c r="E559" s="131"/>
      <c r="F559" s="175"/>
      <c r="G559" s="178"/>
      <c r="H559" s="189"/>
      <c r="I559" s="163"/>
      <c r="J559" s="166"/>
      <c r="K559" s="62"/>
      <c r="L559" s="63"/>
      <c r="M559" s="63"/>
      <c r="N559" s="142"/>
      <c r="O559" s="127"/>
      <c r="P559" s="100"/>
      <c r="Q559" s="63">
        <f t="shared" si="234"/>
        <v>0</v>
      </c>
      <c r="R559" s="64"/>
      <c r="S559" s="67"/>
      <c r="T559" s="46"/>
      <c r="U559" s="106">
        <f>IF(EXACT(O559,Y559),M559,M559*(1-'Расчет ПРЕДЗАКАЗ'!$D$10))</f>
        <v>0</v>
      </c>
      <c r="V559" s="106">
        <f t="shared" si="235"/>
        <v>0</v>
      </c>
      <c r="W559" s="106" t="e">
        <f>IF(EXACT(O559,Y559),M559,M559*(1-#REF!))</f>
        <v>#REF!</v>
      </c>
      <c r="X559" s="106" t="e">
        <f t="shared" si="236"/>
        <v>#REF!</v>
      </c>
      <c r="Y559" s="107" t="s">
        <v>72</v>
      </c>
      <c r="Z559" s="103">
        <f t="shared" si="232"/>
        <v>0</v>
      </c>
      <c r="AA559" s="103">
        <f t="shared" si="233"/>
        <v>0</v>
      </c>
      <c r="AB559" s="128" t="str">
        <f t="shared" si="237"/>
        <v/>
      </c>
      <c r="AC559" s="128" t="e">
        <f t="shared" si="238"/>
        <v>#REF!</v>
      </c>
    </row>
    <row r="560" spans="1:29" ht="50.1" customHeight="1">
      <c r="A560" s="169"/>
      <c r="B560" s="169"/>
      <c r="C560" s="172"/>
      <c r="D560" s="172"/>
      <c r="E560" s="131"/>
      <c r="F560" s="175"/>
      <c r="G560" s="178"/>
      <c r="H560" s="189"/>
      <c r="I560" s="163"/>
      <c r="J560" s="166"/>
      <c r="K560" s="62"/>
      <c r="L560" s="63"/>
      <c r="M560" s="63"/>
      <c r="N560" s="142"/>
      <c r="O560" s="127"/>
      <c r="P560" s="100"/>
      <c r="Q560" s="63">
        <f t="shared" si="234"/>
        <v>0</v>
      </c>
      <c r="R560" s="64"/>
      <c r="S560" s="67"/>
      <c r="T560" s="46"/>
      <c r="U560" s="106">
        <f>IF(EXACT(O560,Y560),M560,M560*(1-'Расчет ПРЕДЗАКАЗ'!$D$10))</f>
        <v>0</v>
      </c>
      <c r="V560" s="106">
        <f t="shared" si="235"/>
        <v>0</v>
      </c>
      <c r="W560" s="106" t="e">
        <f>IF(EXACT(O560,Y560),M560,M560*(1-#REF!))</f>
        <v>#REF!</v>
      </c>
      <c r="X560" s="106" t="e">
        <f t="shared" si="236"/>
        <v>#REF!</v>
      </c>
      <c r="Y560" s="107" t="s">
        <v>72</v>
      </c>
      <c r="Z560" s="103">
        <f t="shared" si="232"/>
        <v>0</v>
      </c>
      <c r="AA560" s="103">
        <f t="shared" si="233"/>
        <v>0</v>
      </c>
      <c r="AB560" s="128" t="str">
        <f t="shared" si="237"/>
        <v/>
      </c>
      <c r="AC560" s="128" t="e">
        <f t="shared" si="238"/>
        <v>#REF!</v>
      </c>
    </row>
    <row r="561" spans="1:29" ht="50.1" customHeight="1">
      <c r="A561" s="169"/>
      <c r="B561" s="169"/>
      <c r="C561" s="172"/>
      <c r="D561" s="172"/>
      <c r="E561" s="131"/>
      <c r="F561" s="175"/>
      <c r="G561" s="178"/>
      <c r="H561" s="189"/>
      <c r="I561" s="163"/>
      <c r="J561" s="166"/>
      <c r="K561" s="62"/>
      <c r="L561" s="63"/>
      <c r="M561" s="63"/>
      <c r="N561" s="65"/>
      <c r="O561" s="127"/>
      <c r="P561" s="100"/>
      <c r="Q561" s="63">
        <f t="shared" si="234"/>
        <v>0</v>
      </c>
      <c r="R561" s="65"/>
      <c r="S561" s="67"/>
      <c r="T561" s="40"/>
      <c r="U561" s="106">
        <f>IF(EXACT(O561,Y561),M561,M561*(1-'Расчет ПРЕДЗАКАЗ'!$D$10))</f>
        <v>0</v>
      </c>
      <c r="V561" s="106">
        <f t="shared" si="235"/>
        <v>0</v>
      </c>
      <c r="W561" s="106" t="e">
        <f>IF(EXACT(O561,Y561),M561,M561*(1-#REF!))</f>
        <v>#REF!</v>
      </c>
      <c r="X561" s="106" t="e">
        <f t="shared" si="236"/>
        <v>#REF!</v>
      </c>
      <c r="Y561" s="107" t="s">
        <v>72</v>
      </c>
      <c r="Z561" s="103">
        <f t="shared" si="232"/>
        <v>0</v>
      </c>
      <c r="AA561" s="103">
        <f t="shared" si="233"/>
        <v>0</v>
      </c>
      <c r="AB561" s="128" t="str">
        <f t="shared" si="237"/>
        <v/>
      </c>
      <c r="AC561" s="128" t="e">
        <f t="shared" si="238"/>
        <v>#REF!</v>
      </c>
    </row>
    <row r="562" spans="1:29" ht="50.1" customHeight="1">
      <c r="A562" s="169"/>
      <c r="B562" s="169"/>
      <c r="C562" s="172"/>
      <c r="D562" s="172"/>
      <c r="E562" s="131"/>
      <c r="F562" s="175"/>
      <c r="G562" s="178"/>
      <c r="H562" s="189"/>
      <c r="I562" s="163"/>
      <c r="J562" s="166"/>
      <c r="K562" s="62"/>
      <c r="L562" s="63"/>
      <c r="M562" s="63"/>
      <c r="N562" s="65"/>
      <c r="O562" s="127"/>
      <c r="P562" s="100"/>
      <c r="Q562" s="63">
        <f t="shared" si="234"/>
        <v>0</v>
      </c>
      <c r="R562" s="65"/>
      <c r="S562" s="67"/>
      <c r="T562" s="40"/>
      <c r="U562" s="106">
        <f>IF(EXACT(O562,Y562),M562,M562*(1-'Расчет ПРЕДЗАКАЗ'!$D$10))</f>
        <v>0</v>
      </c>
      <c r="V562" s="106">
        <f t="shared" si="235"/>
        <v>0</v>
      </c>
      <c r="W562" s="106" t="e">
        <f>IF(EXACT(O562,Y562),M562,M562*(1-#REF!))</f>
        <v>#REF!</v>
      </c>
      <c r="X562" s="106" t="e">
        <f t="shared" si="236"/>
        <v>#REF!</v>
      </c>
      <c r="Y562" s="107" t="s">
        <v>72</v>
      </c>
      <c r="Z562" s="103">
        <f t="shared" si="232"/>
        <v>0</v>
      </c>
      <c r="AA562" s="103">
        <f t="shared" si="233"/>
        <v>0</v>
      </c>
      <c r="AB562" s="128" t="str">
        <f t="shared" si="237"/>
        <v/>
      </c>
      <c r="AC562" s="128" t="e">
        <f t="shared" si="238"/>
        <v>#REF!</v>
      </c>
    </row>
    <row r="563" spans="1:29" ht="50.1" customHeight="1">
      <c r="A563" s="169"/>
      <c r="B563" s="169"/>
      <c r="C563" s="172"/>
      <c r="D563" s="172"/>
      <c r="E563" s="131"/>
      <c r="F563" s="175"/>
      <c r="G563" s="178"/>
      <c r="H563" s="189"/>
      <c r="I563" s="163"/>
      <c r="J563" s="166"/>
      <c r="K563" s="62"/>
      <c r="L563" s="63"/>
      <c r="M563" s="63"/>
      <c r="N563" s="65"/>
      <c r="O563" s="127"/>
      <c r="P563" s="100"/>
      <c r="Q563" s="63">
        <f t="shared" si="234"/>
        <v>0</v>
      </c>
      <c r="R563" s="65"/>
      <c r="S563" s="67"/>
      <c r="T563" s="40"/>
      <c r="U563" s="106">
        <f>IF(EXACT(O563,Y563),M563,M563*(1-'Расчет ПРЕДЗАКАЗ'!$D$10))</f>
        <v>0</v>
      </c>
      <c r="V563" s="106">
        <f t="shared" si="235"/>
        <v>0</v>
      </c>
      <c r="W563" s="106" t="e">
        <f>IF(EXACT(O563,Y563),M563,M563*(1-#REF!))</f>
        <v>#REF!</v>
      </c>
      <c r="X563" s="106" t="e">
        <f t="shared" si="236"/>
        <v>#REF!</v>
      </c>
      <c r="Y563" s="107" t="s">
        <v>72</v>
      </c>
      <c r="Z563" s="103">
        <f t="shared" si="232"/>
        <v>0</v>
      </c>
      <c r="AA563" s="103">
        <f t="shared" si="233"/>
        <v>0</v>
      </c>
      <c r="AB563" s="128" t="str">
        <f t="shared" si="237"/>
        <v/>
      </c>
      <c r="AC563" s="128" t="e">
        <f t="shared" si="238"/>
        <v>#REF!</v>
      </c>
    </row>
    <row r="564" spans="1:29" ht="50.1" customHeight="1">
      <c r="A564" s="169"/>
      <c r="B564" s="169"/>
      <c r="C564" s="172"/>
      <c r="D564" s="172"/>
      <c r="E564" s="131"/>
      <c r="F564" s="175"/>
      <c r="G564" s="178"/>
      <c r="H564" s="189"/>
      <c r="I564" s="163"/>
      <c r="J564" s="166"/>
      <c r="K564" s="62"/>
      <c r="L564" s="63"/>
      <c r="M564" s="63"/>
      <c r="N564" s="65"/>
      <c r="O564" s="127"/>
      <c r="P564" s="100"/>
      <c r="Q564" s="63">
        <f t="shared" si="234"/>
        <v>0</v>
      </c>
      <c r="R564" s="65"/>
      <c r="S564" s="67"/>
      <c r="T564" s="40"/>
      <c r="U564" s="106">
        <f>IF(EXACT(O564,Y564),M564,M564*(1-'Расчет ПРЕДЗАКАЗ'!$D$10))</f>
        <v>0</v>
      </c>
      <c r="V564" s="106">
        <f t="shared" si="235"/>
        <v>0</v>
      </c>
      <c r="W564" s="106" t="e">
        <f>IF(EXACT(O564,Y564),M564,M564*(1-#REF!))</f>
        <v>#REF!</v>
      </c>
      <c r="X564" s="106" t="e">
        <f t="shared" si="236"/>
        <v>#REF!</v>
      </c>
      <c r="Y564" s="107" t="s">
        <v>72</v>
      </c>
      <c r="Z564" s="103">
        <f t="shared" si="232"/>
        <v>0</v>
      </c>
      <c r="AA564" s="103">
        <f t="shared" si="233"/>
        <v>0</v>
      </c>
      <c r="AB564" s="128" t="str">
        <f t="shared" si="237"/>
        <v/>
      </c>
      <c r="AC564" s="128" t="e">
        <f t="shared" si="238"/>
        <v>#REF!</v>
      </c>
    </row>
    <row r="565" spans="1:29" ht="50.1" customHeight="1">
      <c r="A565" s="169"/>
      <c r="B565" s="169"/>
      <c r="C565" s="172"/>
      <c r="D565" s="172"/>
      <c r="E565" s="131"/>
      <c r="F565" s="175"/>
      <c r="G565" s="178"/>
      <c r="H565" s="189"/>
      <c r="I565" s="163"/>
      <c r="J565" s="166"/>
      <c r="K565" s="62"/>
      <c r="L565" s="63"/>
      <c r="M565" s="63"/>
      <c r="N565" s="65"/>
      <c r="O565" s="127"/>
      <c r="P565" s="100"/>
      <c r="Q565" s="63">
        <f t="shared" si="234"/>
        <v>0</v>
      </c>
      <c r="R565" s="65"/>
      <c r="S565" s="67"/>
      <c r="T565" s="40"/>
      <c r="U565" s="106">
        <f>IF(EXACT(O565,Y565),M565,M565*(1-'Расчет ПРЕДЗАКАЗ'!$D$10))</f>
        <v>0</v>
      </c>
      <c r="V565" s="106">
        <f t="shared" si="235"/>
        <v>0</v>
      </c>
      <c r="W565" s="106" t="e">
        <f>IF(EXACT(O565,Y565),M565,M565*(1-#REF!))</f>
        <v>#REF!</v>
      </c>
      <c r="X565" s="106" t="e">
        <f t="shared" si="236"/>
        <v>#REF!</v>
      </c>
      <c r="Y565" s="107" t="s">
        <v>72</v>
      </c>
      <c r="Z565" s="103">
        <f t="shared" si="232"/>
        <v>0</v>
      </c>
      <c r="AA565" s="103">
        <f t="shared" si="233"/>
        <v>0</v>
      </c>
      <c r="AB565" s="128" t="str">
        <f t="shared" si="237"/>
        <v/>
      </c>
      <c r="AC565" s="128" t="e">
        <f t="shared" si="238"/>
        <v>#REF!</v>
      </c>
    </row>
    <row r="566" spans="1:29" ht="50.1" customHeight="1">
      <c r="A566" s="170"/>
      <c r="B566" s="170"/>
      <c r="C566" s="173"/>
      <c r="D566" s="173"/>
      <c r="E566" s="132"/>
      <c r="F566" s="176"/>
      <c r="G566" s="179"/>
      <c r="H566" s="190"/>
      <c r="I566" s="164"/>
      <c r="J566" s="167"/>
      <c r="K566" s="62"/>
      <c r="L566" s="63"/>
      <c r="M566" s="63"/>
      <c r="N566" s="65"/>
      <c r="O566" s="127"/>
      <c r="P566" s="100"/>
      <c r="Q566" s="63">
        <f t="shared" si="234"/>
        <v>0</v>
      </c>
      <c r="R566" s="65"/>
      <c r="S566" s="64"/>
      <c r="T566" s="40"/>
      <c r="U566" s="106">
        <f>IF(EXACT(O566,Y566),M566,M566*(1-'Расчет ПРЕДЗАКАЗ'!$D$10))</f>
        <v>0</v>
      </c>
      <c r="V566" s="106">
        <f t="shared" si="235"/>
        <v>0</v>
      </c>
      <c r="W566" s="106" t="e">
        <f>IF(EXACT(O566,Y566),M566,M566*(1-#REF!))</f>
        <v>#REF!</v>
      </c>
      <c r="X566" s="106" t="e">
        <f t="shared" si="236"/>
        <v>#REF!</v>
      </c>
      <c r="Y566" s="107" t="s">
        <v>72</v>
      </c>
      <c r="Z566" s="103">
        <f t="shared" si="232"/>
        <v>0</v>
      </c>
      <c r="AA566" s="103">
        <f t="shared" si="233"/>
        <v>0</v>
      </c>
      <c r="AB566" s="128" t="str">
        <f t="shared" si="237"/>
        <v/>
      </c>
      <c r="AC566" s="128" t="e">
        <f t="shared" si="238"/>
        <v>#REF!</v>
      </c>
    </row>
    <row r="567" spans="1:29" ht="11.25" customHeight="1" thickBot="1"/>
    <row r="568" spans="1:29" ht="50.1" customHeight="1">
      <c r="A568" s="168">
        <v>50</v>
      </c>
      <c r="B568" s="168" t="s">
        <v>577</v>
      </c>
      <c r="C568" s="171" t="s">
        <v>578</v>
      </c>
      <c r="D568" s="171" t="s">
        <v>77</v>
      </c>
      <c r="E568" s="131"/>
      <c r="F568" s="196" t="s">
        <v>534</v>
      </c>
      <c r="G568" s="177" t="s">
        <v>101</v>
      </c>
      <c r="H568" s="162"/>
      <c r="I568" s="195" t="s">
        <v>579</v>
      </c>
      <c r="J568" s="165" t="s">
        <v>19</v>
      </c>
      <c r="K568" s="62" t="s">
        <v>549</v>
      </c>
      <c r="L568" s="63">
        <v>3880</v>
      </c>
      <c r="M568" s="63">
        <v>2153</v>
      </c>
      <c r="N568" s="142" t="s">
        <v>580</v>
      </c>
      <c r="O568" s="127" t="s">
        <v>72</v>
      </c>
      <c r="P568" s="100"/>
      <c r="Q568" s="63">
        <f>P568*M568</f>
        <v>0</v>
      </c>
      <c r="R568" s="64"/>
      <c r="S568" s="67">
        <v>1</v>
      </c>
      <c r="T568" s="61"/>
      <c r="U568" s="106">
        <f>IF(EXACT(O568,Y568),M568,M568*(1-'Расчет ПРЕДЗАКАЗ'!$D$10))</f>
        <v>2153</v>
      </c>
      <c r="V568" s="106">
        <f>P568*U568</f>
        <v>0</v>
      </c>
      <c r="W568" s="106">
        <f>IF(EXACT(O568,Y568),M568,M568*(1-#REF!))</f>
        <v>2153</v>
      </c>
      <c r="X568" s="106">
        <f>P568*W568</f>
        <v>0</v>
      </c>
      <c r="Y568" s="107" t="s">
        <v>72</v>
      </c>
      <c r="Z568" s="103">
        <f t="shared" ref="Z568:Z582" si="239">IF(EXACT(O568,Y568),Q568,0)</f>
        <v>0</v>
      </c>
      <c r="AA568" s="103">
        <f t="shared" ref="AA568:AA582" si="240">IF(Z568=0,Q568,0)</f>
        <v>0</v>
      </c>
      <c r="AB568" s="128">
        <f>IF(U568=0,"",L568/U568-1)</f>
        <v>0.80213655364607517</v>
      </c>
      <c r="AC568" s="128">
        <f>IF(W568=0,"",L568/W568-1)</f>
        <v>0.80213655364607517</v>
      </c>
    </row>
    <row r="569" spans="1:29" ht="50.1" customHeight="1">
      <c r="A569" s="169"/>
      <c r="B569" s="169"/>
      <c r="C569" s="172"/>
      <c r="D569" s="172"/>
      <c r="E569" s="131"/>
      <c r="F569" s="175"/>
      <c r="G569" s="178"/>
      <c r="H569" s="189"/>
      <c r="I569" s="163"/>
      <c r="J569" s="166"/>
      <c r="K569" s="62" t="s">
        <v>551</v>
      </c>
      <c r="L569" s="63">
        <v>3880</v>
      </c>
      <c r="M569" s="63">
        <v>2153</v>
      </c>
      <c r="N569" s="142" t="s">
        <v>581</v>
      </c>
      <c r="O569" s="127" t="s">
        <v>72</v>
      </c>
      <c r="P569" s="100"/>
      <c r="Q569" s="63">
        <f t="shared" ref="Q569:Q582" si="241">P569*M569</f>
        <v>0</v>
      </c>
      <c r="R569" s="64"/>
      <c r="S569" s="67">
        <v>4</v>
      </c>
      <c r="T569" s="46"/>
      <c r="U569" s="106">
        <f>IF(EXACT(O569,Y569),M569,M569*(1-'Расчет ПРЕДЗАКАЗ'!$D$10))</f>
        <v>2153</v>
      </c>
      <c r="V569" s="106">
        <f t="shared" ref="V569:V582" si="242">P569*U569</f>
        <v>0</v>
      </c>
      <c r="W569" s="106">
        <f>IF(EXACT(O569,Y569),M569,M569*(1-#REF!))</f>
        <v>2153</v>
      </c>
      <c r="X569" s="106">
        <f t="shared" ref="X569:X582" si="243">P569*W569</f>
        <v>0</v>
      </c>
      <c r="Y569" s="107" t="s">
        <v>72</v>
      </c>
      <c r="Z569" s="103">
        <f t="shared" si="239"/>
        <v>0</v>
      </c>
      <c r="AA569" s="103">
        <f t="shared" si="240"/>
        <v>0</v>
      </c>
      <c r="AB569" s="128">
        <f t="shared" ref="AB569:AB582" si="244">IF(U569=0,"",L569/U569-1)</f>
        <v>0.80213655364607517</v>
      </c>
      <c r="AC569" s="128">
        <f t="shared" ref="AC569:AC582" si="245">IF(W569=0,"",L569/W569-1)</f>
        <v>0.80213655364607517</v>
      </c>
    </row>
    <row r="570" spans="1:29" ht="50.1" customHeight="1">
      <c r="A570" s="169"/>
      <c r="B570" s="169"/>
      <c r="C570" s="172"/>
      <c r="D570" s="172"/>
      <c r="E570" s="131"/>
      <c r="F570" s="175"/>
      <c r="G570" s="178"/>
      <c r="H570" s="189"/>
      <c r="I570" s="163"/>
      <c r="J570" s="166"/>
      <c r="K570" s="62" t="s">
        <v>582</v>
      </c>
      <c r="L570" s="63">
        <v>3880</v>
      </c>
      <c r="M570" s="63">
        <v>2153</v>
      </c>
      <c r="N570" s="142" t="s">
        <v>583</v>
      </c>
      <c r="O570" s="127" t="s">
        <v>72</v>
      </c>
      <c r="P570" s="100"/>
      <c r="Q570" s="63">
        <f t="shared" si="241"/>
        <v>0</v>
      </c>
      <c r="R570" s="64"/>
      <c r="S570" s="67">
        <v>5</v>
      </c>
      <c r="T570" s="46"/>
      <c r="U570" s="106">
        <f>IF(EXACT(O570,Y570),M570,M570*(1-'Расчет ПРЕДЗАКАЗ'!$D$10))</f>
        <v>2153</v>
      </c>
      <c r="V570" s="106">
        <f t="shared" si="242"/>
        <v>0</v>
      </c>
      <c r="W570" s="106">
        <f>IF(EXACT(O570,Y570),M570,M570*(1-#REF!))</f>
        <v>2153</v>
      </c>
      <c r="X570" s="106">
        <f t="shared" si="243"/>
        <v>0</v>
      </c>
      <c r="Y570" s="107" t="s">
        <v>72</v>
      </c>
      <c r="Z570" s="103">
        <f t="shared" si="239"/>
        <v>0</v>
      </c>
      <c r="AA570" s="103">
        <f t="shared" si="240"/>
        <v>0</v>
      </c>
      <c r="AB570" s="128">
        <f t="shared" si="244"/>
        <v>0.80213655364607517</v>
      </c>
      <c r="AC570" s="128">
        <f t="shared" si="245"/>
        <v>0.80213655364607517</v>
      </c>
    </row>
    <row r="571" spans="1:29" ht="50.1" customHeight="1">
      <c r="A571" s="169"/>
      <c r="B571" s="169"/>
      <c r="C571" s="172"/>
      <c r="D571" s="172"/>
      <c r="E571" s="131"/>
      <c r="F571" s="175"/>
      <c r="G571" s="178"/>
      <c r="H571" s="189"/>
      <c r="I571" s="163"/>
      <c r="J571" s="166"/>
      <c r="K571" s="62"/>
      <c r="L571" s="63"/>
      <c r="M571" s="63"/>
      <c r="N571" s="142"/>
      <c r="O571" s="127"/>
      <c r="P571" s="100"/>
      <c r="Q571" s="63">
        <f t="shared" si="241"/>
        <v>0</v>
      </c>
      <c r="R571" s="64"/>
      <c r="S571" s="67"/>
      <c r="T571" s="46"/>
      <c r="U571" s="106">
        <f>IF(EXACT(O571,Y571),M571,M571*(1-'Расчет ПРЕДЗАКАЗ'!$D$10))</f>
        <v>0</v>
      </c>
      <c r="V571" s="106">
        <f t="shared" si="242"/>
        <v>0</v>
      </c>
      <c r="W571" s="106" t="e">
        <f>IF(EXACT(O571,Y571),M571,M571*(1-#REF!))</f>
        <v>#REF!</v>
      </c>
      <c r="X571" s="106" t="e">
        <f t="shared" si="243"/>
        <v>#REF!</v>
      </c>
      <c r="Y571" s="107" t="s">
        <v>72</v>
      </c>
      <c r="Z571" s="103">
        <f t="shared" si="239"/>
        <v>0</v>
      </c>
      <c r="AA571" s="103">
        <f t="shared" si="240"/>
        <v>0</v>
      </c>
      <c r="AB571" s="128" t="str">
        <f t="shared" si="244"/>
        <v/>
      </c>
      <c r="AC571" s="128" t="e">
        <f t="shared" si="245"/>
        <v>#REF!</v>
      </c>
    </row>
    <row r="572" spans="1:29" ht="50.1" customHeight="1">
      <c r="A572" s="169"/>
      <c r="B572" s="169"/>
      <c r="C572" s="172"/>
      <c r="D572" s="172"/>
      <c r="E572" s="131"/>
      <c r="F572" s="175"/>
      <c r="G572" s="178"/>
      <c r="H572" s="189"/>
      <c r="I572" s="163"/>
      <c r="J572" s="166"/>
      <c r="K572" s="62"/>
      <c r="L572" s="63"/>
      <c r="M572" s="63"/>
      <c r="N572" s="142"/>
      <c r="O572" s="127"/>
      <c r="P572" s="100"/>
      <c r="Q572" s="63">
        <f t="shared" si="241"/>
        <v>0</v>
      </c>
      <c r="R572" s="64"/>
      <c r="S572" s="67"/>
      <c r="T572" s="46"/>
      <c r="U572" s="106">
        <f>IF(EXACT(O572,Y572),M572,M572*(1-'Расчет ПРЕДЗАКАЗ'!$D$10))</f>
        <v>0</v>
      </c>
      <c r="V572" s="106">
        <f t="shared" si="242"/>
        <v>0</v>
      </c>
      <c r="W572" s="106" t="e">
        <f>IF(EXACT(O572,Y572),M572,M572*(1-#REF!))</f>
        <v>#REF!</v>
      </c>
      <c r="X572" s="106" t="e">
        <f t="shared" si="243"/>
        <v>#REF!</v>
      </c>
      <c r="Y572" s="107" t="s">
        <v>72</v>
      </c>
      <c r="Z572" s="103">
        <f t="shared" si="239"/>
        <v>0</v>
      </c>
      <c r="AA572" s="103">
        <f t="shared" si="240"/>
        <v>0</v>
      </c>
      <c r="AB572" s="128" t="str">
        <f t="shared" si="244"/>
        <v/>
      </c>
      <c r="AC572" s="128" t="e">
        <f t="shared" si="245"/>
        <v>#REF!</v>
      </c>
    </row>
    <row r="573" spans="1:29" ht="50.1" customHeight="1">
      <c r="A573" s="169"/>
      <c r="B573" s="169"/>
      <c r="C573" s="172"/>
      <c r="D573" s="172"/>
      <c r="E573" s="131"/>
      <c r="F573" s="175"/>
      <c r="G573" s="178"/>
      <c r="H573" s="189"/>
      <c r="I573" s="163"/>
      <c r="J573" s="166"/>
      <c r="K573" s="62"/>
      <c r="L573" s="63"/>
      <c r="M573" s="63"/>
      <c r="N573" s="142"/>
      <c r="O573" s="127"/>
      <c r="P573" s="100"/>
      <c r="Q573" s="63">
        <f t="shared" si="241"/>
        <v>0</v>
      </c>
      <c r="R573" s="64"/>
      <c r="S573" s="67"/>
      <c r="T573" s="46"/>
      <c r="U573" s="106">
        <f>IF(EXACT(O573,Y573),M573,M573*(1-'Расчет ПРЕДЗАКАЗ'!$D$10))</f>
        <v>0</v>
      </c>
      <c r="V573" s="106">
        <f t="shared" si="242"/>
        <v>0</v>
      </c>
      <c r="W573" s="106" t="e">
        <f>IF(EXACT(O573,Y573),M573,M573*(1-#REF!))</f>
        <v>#REF!</v>
      </c>
      <c r="X573" s="106" t="e">
        <f t="shared" si="243"/>
        <v>#REF!</v>
      </c>
      <c r="Y573" s="107" t="s">
        <v>72</v>
      </c>
      <c r="Z573" s="103">
        <f t="shared" si="239"/>
        <v>0</v>
      </c>
      <c r="AA573" s="103">
        <f t="shared" si="240"/>
        <v>0</v>
      </c>
      <c r="AB573" s="128" t="str">
        <f t="shared" si="244"/>
        <v/>
      </c>
      <c r="AC573" s="128" t="e">
        <f t="shared" si="245"/>
        <v>#REF!</v>
      </c>
    </row>
    <row r="574" spans="1:29" ht="50.1" customHeight="1">
      <c r="A574" s="169"/>
      <c r="B574" s="169"/>
      <c r="C574" s="172"/>
      <c r="D574" s="172"/>
      <c r="E574" s="131"/>
      <c r="F574" s="175"/>
      <c r="G574" s="178"/>
      <c r="H574" s="189"/>
      <c r="I574" s="163"/>
      <c r="J574" s="166"/>
      <c r="K574" s="62"/>
      <c r="L574" s="63"/>
      <c r="M574" s="63"/>
      <c r="N574" s="142"/>
      <c r="O574" s="127"/>
      <c r="P574" s="100"/>
      <c r="Q574" s="63">
        <f t="shared" si="241"/>
        <v>0</v>
      </c>
      <c r="R574" s="64"/>
      <c r="S574" s="67"/>
      <c r="T574" s="46"/>
      <c r="U574" s="106">
        <f>IF(EXACT(O574,Y574),M574,M574*(1-'Расчет ПРЕДЗАКАЗ'!$D$10))</f>
        <v>0</v>
      </c>
      <c r="V574" s="106">
        <f t="shared" si="242"/>
        <v>0</v>
      </c>
      <c r="W574" s="106" t="e">
        <f>IF(EXACT(O574,Y574),M574,M574*(1-#REF!))</f>
        <v>#REF!</v>
      </c>
      <c r="X574" s="106" t="e">
        <f t="shared" si="243"/>
        <v>#REF!</v>
      </c>
      <c r="Y574" s="107" t="s">
        <v>72</v>
      </c>
      <c r="Z574" s="103">
        <f t="shared" si="239"/>
        <v>0</v>
      </c>
      <c r="AA574" s="103">
        <f t="shared" si="240"/>
        <v>0</v>
      </c>
      <c r="AB574" s="128" t="str">
        <f t="shared" si="244"/>
        <v/>
      </c>
      <c r="AC574" s="128" t="e">
        <f t="shared" si="245"/>
        <v>#REF!</v>
      </c>
    </row>
    <row r="575" spans="1:29" ht="50.1" customHeight="1">
      <c r="A575" s="169"/>
      <c r="B575" s="169"/>
      <c r="C575" s="172"/>
      <c r="D575" s="172"/>
      <c r="E575" s="131"/>
      <c r="F575" s="175"/>
      <c r="G575" s="178"/>
      <c r="H575" s="189"/>
      <c r="I575" s="163"/>
      <c r="J575" s="166"/>
      <c r="K575" s="62"/>
      <c r="L575" s="63"/>
      <c r="M575" s="63"/>
      <c r="N575" s="142"/>
      <c r="O575" s="127"/>
      <c r="P575" s="100"/>
      <c r="Q575" s="63">
        <f t="shared" si="241"/>
        <v>0</v>
      </c>
      <c r="R575" s="64"/>
      <c r="S575" s="67"/>
      <c r="T575" s="46"/>
      <c r="U575" s="106">
        <f>IF(EXACT(O575,Y575),M575,M575*(1-'Расчет ПРЕДЗАКАЗ'!$D$10))</f>
        <v>0</v>
      </c>
      <c r="V575" s="106">
        <f t="shared" si="242"/>
        <v>0</v>
      </c>
      <c r="W575" s="106" t="e">
        <f>IF(EXACT(O575,Y575),M575,M575*(1-#REF!))</f>
        <v>#REF!</v>
      </c>
      <c r="X575" s="106" t="e">
        <f t="shared" si="243"/>
        <v>#REF!</v>
      </c>
      <c r="Y575" s="107" t="s">
        <v>72</v>
      </c>
      <c r="Z575" s="103">
        <f t="shared" si="239"/>
        <v>0</v>
      </c>
      <c r="AA575" s="103">
        <f t="shared" si="240"/>
        <v>0</v>
      </c>
      <c r="AB575" s="128" t="str">
        <f t="shared" si="244"/>
        <v/>
      </c>
      <c r="AC575" s="128" t="e">
        <f t="shared" si="245"/>
        <v>#REF!</v>
      </c>
    </row>
    <row r="576" spans="1:29" ht="50.1" customHeight="1">
      <c r="A576" s="169"/>
      <c r="B576" s="169"/>
      <c r="C576" s="172"/>
      <c r="D576" s="172"/>
      <c r="E576" s="131"/>
      <c r="F576" s="175"/>
      <c r="G576" s="178"/>
      <c r="H576" s="189"/>
      <c r="I576" s="163"/>
      <c r="J576" s="166"/>
      <c r="K576" s="62"/>
      <c r="L576" s="63"/>
      <c r="M576" s="63"/>
      <c r="N576" s="142"/>
      <c r="O576" s="127"/>
      <c r="P576" s="100"/>
      <c r="Q576" s="63">
        <f t="shared" si="241"/>
        <v>0</v>
      </c>
      <c r="R576" s="64"/>
      <c r="S576" s="67"/>
      <c r="T576" s="46"/>
      <c r="U576" s="106">
        <f>IF(EXACT(O576,Y576),M576,M576*(1-'Расчет ПРЕДЗАКАЗ'!$D$10))</f>
        <v>0</v>
      </c>
      <c r="V576" s="106">
        <f t="shared" si="242"/>
        <v>0</v>
      </c>
      <c r="W576" s="106" t="e">
        <f>IF(EXACT(O576,Y576),M576,M576*(1-#REF!))</f>
        <v>#REF!</v>
      </c>
      <c r="X576" s="106" t="e">
        <f t="shared" si="243"/>
        <v>#REF!</v>
      </c>
      <c r="Y576" s="107" t="s">
        <v>72</v>
      </c>
      <c r="Z576" s="103">
        <f t="shared" si="239"/>
        <v>0</v>
      </c>
      <c r="AA576" s="103">
        <f t="shared" si="240"/>
        <v>0</v>
      </c>
      <c r="AB576" s="128" t="str">
        <f t="shared" si="244"/>
        <v/>
      </c>
      <c r="AC576" s="128" t="e">
        <f t="shared" si="245"/>
        <v>#REF!</v>
      </c>
    </row>
    <row r="577" spans="1:29" ht="50.1" customHeight="1">
      <c r="A577" s="169"/>
      <c r="B577" s="169"/>
      <c r="C577" s="172"/>
      <c r="D577" s="172"/>
      <c r="E577" s="131"/>
      <c r="F577" s="175"/>
      <c r="G577" s="178"/>
      <c r="H577" s="189"/>
      <c r="I577" s="163"/>
      <c r="J577" s="166"/>
      <c r="K577" s="62"/>
      <c r="L577" s="63"/>
      <c r="M577" s="63"/>
      <c r="N577" s="65"/>
      <c r="O577" s="127"/>
      <c r="P577" s="100"/>
      <c r="Q577" s="63">
        <f t="shared" si="241"/>
        <v>0</v>
      </c>
      <c r="R577" s="65"/>
      <c r="S577" s="67"/>
      <c r="T577" s="40"/>
      <c r="U577" s="106">
        <f>IF(EXACT(O577,Y577),M577,M577*(1-'Расчет ПРЕДЗАКАЗ'!$D$10))</f>
        <v>0</v>
      </c>
      <c r="V577" s="106">
        <f t="shared" si="242"/>
        <v>0</v>
      </c>
      <c r="W577" s="106" t="e">
        <f>IF(EXACT(O577,Y577),M577,M577*(1-#REF!))</f>
        <v>#REF!</v>
      </c>
      <c r="X577" s="106" t="e">
        <f t="shared" si="243"/>
        <v>#REF!</v>
      </c>
      <c r="Y577" s="107" t="s">
        <v>72</v>
      </c>
      <c r="Z577" s="103">
        <f t="shared" si="239"/>
        <v>0</v>
      </c>
      <c r="AA577" s="103">
        <f t="shared" si="240"/>
        <v>0</v>
      </c>
      <c r="AB577" s="128" t="str">
        <f t="shared" si="244"/>
        <v/>
      </c>
      <c r="AC577" s="128" t="e">
        <f t="shared" si="245"/>
        <v>#REF!</v>
      </c>
    </row>
    <row r="578" spans="1:29" ht="50.1" customHeight="1">
      <c r="A578" s="169"/>
      <c r="B578" s="169"/>
      <c r="C578" s="172"/>
      <c r="D578" s="172"/>
      <c r="E578" s="131"/>
      <c r="F578" s="175"/>
      <c r="G578" s="178"/>
      <c r="H578" s="189"/>
      <c r="I578" s="163"/>
      <c r="J578" s="166"/>
      <c r="K578" s="62"/>
      <c r="L578" s="63"/>
      <c r="M578" s="63"/>
      <c r="N578" s="65"/>
      <c r="O578" s="127"/>
      <c r="P578" s="100"/>
      <c r="Q578" s="63">
        <f t="shared" si="241"/>
        <v>0</v>
      </c>
      <c r="R578" s="65"/>
      <c r="S578" s="67"/>
      <c r="T578" s="40"/>
      <c r="U578" s="106">
        <f>IF(EXACT(O578,Y578),M578,M578*(1-'Расчет ПРЕДЗАКАЗ'!$D$10))</f>
        <v>0</v>
      </c>
      <c r="V578" s="106">
        <f t="shared" si="242"/>
        <v>0</v>
      </c>
      <c r="W578" s="106" t="e">
        <f>IF(EXACT(O578,Y578),M578,M578*(1-#REF!))</f>
        <v>#REF!</v>
      </c>
      <c r="X578" s="106" t="e">
        <f t="shared" si="243"/>
        <v>#REF!</v>
      </c>
      <c r="Y578" s="107" t="s">
        <v>72</v>
      </c>
      <c r="Z578" s="103">
        <f t="shared" si="239"/>
        <v>0</v>
      </c>
      <c r="AA578" s="103">
        <f t="shared" si="240"/>
        <v>0</v>
      </c>
      <c r="AB578" s="128" t="str">
        <f t="shared" si="244"/>
        <v/>
      </c>
      <c r="AC578" s="128" t="e">
        <f t="shared" si="245"/>
        <v>#REF!</v>
      </c>
    </row>
    <row r="579" spans="1:29" ht="50.1" customHeight="1">
      <c r="A579" s="169"/>
      <c r="B579" s="169"/>
      <c r="C579" s="172"/>
      <c r="D579" s="172"/>
      <c r="E579" s="131"/>
      <c r="F579" s="175"/>
      <c r="G579" s="178"/>
      <c r="H579" s="189"/>
      <c r="I579" s="163"/>
      <c r="J579" s="166"/>
      <c r="K579" s="62"/>
      <c r="L579" s="63"/>
      <c r="M579" s="63"/>
      <c r="N579" s="65"/>
      <c r="O579" s="127"/>
      <c r="P579" s="100"/>
      <c r="Q579" s="63">
        <f t="shared" si="241"/>
        <v>0</v>
      </c>
      <c r="R579" s="65"/>
      <c r="S579" s="67"/>
      <c r="T579" s="40"/>
      <c r="U579" s="106">
        <f>IF(EXACT(O579,Y579),M579,M579*(1-'Расчет ПРЕДЗАКАЗ'!$D$10))</f>
        <v>0</v>
      </c>
      <c r="V579" s="106">
        <f t="shared" si="242"/>
        <v>0</v>
      </c>
      <c r="W579" s="106" t="e">
        <f>IF(EXACT(O579,Y579),M579,M579*(1-#REF!))</f>
        <v>#REF!</v>
      </c>
      <c r="X579" s="106" t="e">
        <f t="shared" si="243"/>
        <v>#REF!</v>
      </c>
      <c r="Y579" s="107" t="s">
        <v>72</v>
      </c>
      <c r="Z579" s="103">
        <f t="shared" si="239"/>
        <v>0</v>
      </c>
      <c r="AA579" s="103">
        <f t="shared" si="240"/>
        <v>0</v>
      </c>
      <c r="AB579" s="128" t="str">
        <f t="shared" si="244"/>
        <v/>
      </c>
      <c r="AC579" s="128" t="e">
        <f t="shared" si="245"/>
        <v>#REF!</v>
      </c>
    </row>
    <row r="580" spans="1:29" ht="50.1" customHeight="1">
      <c r="A580" s="169"/>
      <c r="B580" s="169"/>
      <c r="C580" s="172"/>
      <c r="D580" s="172"/>
      <c r="E580" s="131"/>
      <c r="F580" s="175"/>
      <c r="G580" s="178"/>
      <c r="H580" s="189"/>
      <c r="I580" s="163"/>
      <c r="J580" s="166"/>
      <c r="K580" s="62"/>
      <c r="L580" s="63"/>
      <c r="M580" s="63"/>
      <c r="N580" s="65"/>
      <c r="O580" s="127"/>
      <c r="P580" s="100"/>
      <c r="Q580" s="63">
        <f t="shared" si="241"/>
        <v>0</v>
      </c>
      <c r="R580" s="65"/>
      <c r="S580" s="67"/>
      <c r="T580" s="40"/>
      <c r="U580" s="106">
        <f>IF(EXACT(O580,Y580),M580,M580*(1-'Расчет ПРЕДЗАКАЗ'!$D$10))</f>
        <v>0</v>
      </c>
      <c r="V580" s="106">
        <f t="shared" si="242"/>
        <v>0</v>
      </c>
      <c r="W580" s="106" t="e">
        <f>IF(EXACT(O580,Y580),M580,M580*(1-#REF!))</f>
        <v>#REF!</v>
      </c>
      <c r="X580" s="106" t="e">
        <f t="shared" si="243"/>
        <v>#REF!</v>
      </c>
      <c r="Y580" s="107" t="s">
        <v>72</v>
      </c>
      <c r="Z580" s="103">
        <f t="shared" si="239"/>
        <v>0</v>
      </c>
      <c r="AA580" s="103">
        <f t="shared" si="240"/>
        <v>0</v>
      </c>
      <c r="AB580" s="128" t="str">
        <f t="shared" si="244"/>
        <v/>
      </c>
      <c r="AC580" s="128" t="e">
        <f t="shared" si="245"/>
        <v>#REF!</v>
      </c>
    </row>
    <row r="581" spans="1:29" ht="50.1" customHeight="1">
      <c r="A581" s="169"/>
      <c r="B581" s="169"/>
      <c r="C581" s="172"/>
      <c r="D581" s="172"/>
      <c r="E581" s="131"/>
      <c r="F581" s="175"/>
      <c r="G581" s="178"/>
      <c r="H581" s="189"/>
      <c r="I581" s="163"/>
      <c r="J581" s="166"/>
      <c r="K581" s="62"/>
      <c r="L581" s="63"/>
      <c r="M581" s="63"/>
      <c r="N581" s="65"/>
      <c r="O581" s="127"/>
      <c r="P581" s="100"/>
      <c r="Q581" s="63">
        <f t="shared" si="241"/>
        <v>0</v>
      </c>
      <c r="R581" s="65"/>
      <c r="S581" s="67"/>
      <c r="T581" s="40"/>
      <c r="U581" s="106">
        <f>IF(EXACT(O581,Y581),M581,M581*(1-'Расчет ПРЕДЗАКАЗ'!$D$10))</f>
        <v>0</v>
      </c>
      <c r="V581" s="106">
        <f t="shared" si="242"/>
        <v>0</v>
      </c>
      <c r="W581" s="106" t="e">
        <f>IF(EXACT(O581,Y581),M581,M581*(1-#REF!))</f>
        <v>#REF!</v>
      </c>
      <c r="X581" s="106" t="e">
        <f t="shared" si="243"/>
        <v>#REF!</v>
      </c>
      <c r="Y581" s="107" t="s">
        <v>72</v>
      </c>
      <c r="Z581" s="103">
        <f t="shared" si="239"/>
        <v>0</v>
      </c>
      <c r="AA581" s="103">
        <f t="shared" si="240"/>
        <v>0</v>
      </c>
      <c r="AB581" s="128" t="str">
        <f t="shared" si="244"/>
        <v/>
      </c>
      <c r="AC581" s="128" t="e">
        <f t="shared" si="245"/>
        <v>#REF!</v>
      </c>
    </row>
    <row r="582" spans="1:29" ht="50.1" customHeight="1">
      <c r="A582" s="170"/>
      <c r="B582" s="170"/>
      <c r="C582" s="173"/>
      <c r="D582" s="173"/>
      <c r="E582" s="132"/>
      <c r="F582" s="176"/>
      <c r="G582" s="179"/>
      <c r="H582" s="190"/>
      <c r="I582" s="164"/>
      <c r="J582" s="167"/>
      <c r="K582" s="62"/>
      <c r="L582" s="63"/>
      <c r="M582" s="63"/>
      <c r="N582" s="65"/>
      <c r="O582" s="127"/>
      <c r="P582" s="100"/>
      <c r="Q582" s="63">
        <f t="shared" si="241"/>
        <v>0</v>
      </c>
      <c r="R582" s="65"/>
      <c r="S582" s="64"/>
      <c r="T582" s="40"/>
      <c r="U582" s="106">
        <f>IF(EXACT(O582,Y582),M582,M582*(1-'Расчет ПРЕДЗАКАЗ'!$D$10))</f>
        <v>0</v>
      </c>
      <c r="V582" s="106">
        <f t="shared" si="242"/>
        <v>0</v>
      </c>
      <c r="W582" s="106" t="e">
        <f>IF(EXACT(O582,Y582),M582,M582*(1-#REF!))</f>
        <v>#REF!</v>
      </c>
      <c r="X582" s="106" t="e">
        <f t="shared" si="243"/>
        <v>#REF!</v>
      </c>
      <c r="Y582" s="107" t="s">
        <v>72</v>
      </c>
      <c r="Z582" s="103">
        <f t="shared" si="239"/>
        <v>0</v>
      </c>
      <c r="AA582" s="103">
        <f t="shared" si="240"/>
        <v>0</v>
      </c>
      <c r="AB582" s="128" t="str">
        <f t="shared" si="244"/>
        <v/>
      </c>
      <c r="AC582" s="128" t="e">
        <f t="shared" si="245"/>
        <v>#REF!</v>
      </c>
    </row>
    <row r="583" spans="1:29" ht="11.25" customHeight="1" thickBot="1"/>
    <row r="584" spans="1:29" ht="50.1" customHeight="1">
      <c r="A584" s="168">
        <v>51</v>
      </c>
      <c r="B584" s="168" t="s">
        <v>584</v>
      </c>
      <c r="C584" s="171" t="s">
        <v>585</v>
      </c>
      <c r="D584" s="171" t="s">
        <v>77</v>
      </c>
      <c r="E584" s="131"/>
      <c r="F584" s="196" t="s">
        <v>534</v>
      </c>
      <c r="G584" s="177" t="s">
        <v>586</v>
      </c>
      <c r="H584" s="162" t="s">
        <v>587</v>
      </c>
      <c r="I584" s="195" t="s">
        <v>588</v>
      </c>
      <c r="J584" s="165" t="s">
        <v>19</v>
      </c>
      <c r="K584" s="62" t="s">
        <v>549</v>
      </c>
      <c r="L584" s="63">
        <v>7230</v>
      </c>
      <c r="M584" s="63">
        <v>4514</v>
      </c>
      <c r="N584" s="142" t="s">
        <v>589</v>
      </c>
      <c r="O584" s="127" t="s">
        <v>72</v>
      </c>
      <c r="P584" s="100"/>
      <c r="Q584" s="63">
        <f>P584*M584</f>
        <v>0</v>
      </c>
      <c r="R584" s="64"/>
      <c r="S584" s="67">
        <v>20</v>
      </c>
      <c r="T584" s="61"/>
      <c r="U584" s="106">
        <f>IF(EXACT(O584,Y584),M584,M584*(1-'Расчет ПРЕДЗАКАЗ'!$D$10))</f>
        <v>4514</v>
      </c>
      <c r="V584" s="106">
        <f>P584*U584</f>
        <v>0</v>
      </c>
      <c r="W584" s="106">
        <f>IF(EXACT(O584,Y584),M584,M584*(1-#REF!))</f>
        <v>4514</v>
      </c>
      <c r="X584" s="106">
        <f>P584*W584</f>
        <v>0</v>
      </c>
      <c r="Y584" s="107" t="s">
        <v>72</v>
      </c>
      <c r="Z584" s="103">
        <f t="shared" ref="Z584:Z598" si="246">IF(EXACT(O584,Y584),Q584,0)</f>
        <v>0</v>
      </c>
      <c r="AA584" s="103">
        <f t="shared" ref="AA584:AA598" si="247">IF(Z584=0,Q584,0)</f>
        <v>0</v>
      </c>
      <c r="AB584" s="128">
        <f>IF(U584=0,"",L584/U584-1)</f>
        <v>0.60168365086397868</v>
      </c>
      <c r="AC584" s="128">
        <f>IF(W584=0,"",L584/W584-1)</f>
        <v>0.60168365086397868</v>
      </c>
    </row>
    <row r="585" spans="1:29" ht="50.1" customHeight="1">
      <c r="A585" s="169"/>
      <c r="B585" s="169"/>
      <c r="C585" s="172"/>
      <c r="D585" s="172"/>
      <c r="E585" s="131"/>
      <c r="F585" s="175"/>
      <c r="G585" s="178"/>
      <c r="H585" s="189"/>
      <c r="I585" s="163"/>
      <c r="J585" s="166"/>
      <c r="K585" s="62" t="s">
        <v>551</v>
      </c>
      <c r="L585" s="63">
        <v>7230</v>
      </c>
      <c r="M585" s="63">
        <v>4514</v>
      </c>
      <c r="N585" s="142" t="s">
        <v>590</v>
      </c>
      <c r="O585" s="127" t="s">
        <v>72</v>
      </c>
      <c r="P585" s="100"/>
      <c r="Q585" s="63">
        <f t="shared" ref="Q585:Q598" si="248">P585*M585</f>
        <v>0</v>
      </c>
      <c r="R585" s="64"/>
      <c r="S585" s="67">
        <v>27</v>
      </c>
      <c r="T585" s="46"/>
      <c r="U585" s="106">
        <f>IF(EXACT(O585,Y585),M585,M585*(1-'Расчет ПРЕДЗАКАЗ'!$D$10))</f>
        <v>4514</v>
      </c>
      <c r="V585" s="106">
        <f t="shared" ref="V585:V598" si="249">P585*U585</f>
        <v>0</v>
      </c>
      <c r="W585" s="106">
        <f>IF(EXACT(O585,Y585),M585,M585*(1-#REF!))</f>
        <v>4514</v>
      </c>
      <c r="X585" s="106">
        <f t="shared" ref="X585:X598" si="250">P585*W585</f>
        <v>0</v>
      </c>
      <c r="Y585" s="107" t="s">
        <v>72</v>
      </c>
      <c r="Z585" s="103">
        <f t="shared" si="246"/>
        <v>0</v>
      </c>
      <c r="AA585" s="103">
        <f t="shared" si="247"/>
        <v>0</v>
      </c>
      <c r="AB585" s="128">
        <f t="shared" ref="AB585:AB598" si="251">IF(U585=0,"",L585/U585-1)</f>
        <v>0.60168365086397868</v>
      </c>
      <c r="AC585" s="128">
        <f t="shared" ref="AC585:AC598" si="252">IF(W585=0,"",L585/W585-1)</f>
        <v>0.60168365086397868</v>
      </c>
    </row>
    <row r="586" spans="1:29" ht="50.1" customHeight="1">
      <c r="A586" s="169"/>
      <c r="B586" s="169"/>
      <c r="C586" s="172"/>
      <c r="D586" s="172"/>
      <c r="E586" s="131"/>
      <c r="F586" s="175"/>
      <c r="G586" s="178"/>
      <c r="H586" s="189"/>
      <c r="I586" s="163"/>
      <c r="J586" s="166"/>
      <c r="K586" s="62"/>
      <c r="L586" s="63"/>
      <c r="M586" s="63"/>
      <c r="N586" s="142"/>
      <c r="O586" s="127"/>
      <c r="P586" s="100"/>
      <c r="Q586" s="63">
        <f t="shared" si="248"/>
        <v>0</v>
      </c>
      <c r="R586" s="64"/>
      <c r="S586" s="67"/>
      <c r="T586" s="46"/>
      <c r="U586" s="106">
        <f>IF(EXACT(O586,Y586),M586,M586*(1-'Расчет ПРЕДЗАКАЗ'!$D$10))</f>
        <v>0</v>
      </c>
      <c r="V586" s="106">
        <f t="shared" si="249"/>
        <v>0</v>
      </c>
      <c r="W586" s="106" t="e">
        <f>IF(EXACT(O586,Y586),M586,M586*(1-#REF!))</f>
        <v>#REF!</v>
      </c>
      <c r="X586" s="106" t="e">
        <f t="shared" si="250"/>
        <v>#REF!</v>
      </c>
      <c r="Y586" s="107" t="s">
        <v>72</v>
      </c>
      <c r="Z586" s="103">
        <f t="shared" si="246"/>
        <v>0</v>
      </c>
      <c r="AA586" s="103">
        <f t="shared" si="247"/>
        <v>0</v>
      </c>
      <c r="AB586" s="128" t="str">
        <f t="shared" si="251"/>
        <v/>
      </c>
      <c r="AC586" s="128" t="e">
        <f t="shared" si="252"/>
        <v>#REF!</v>
      </c>
    </row>
    <row r="587" spans="1:29" ht="50.1" customHeight="1">
      <c r="A587" s="169"/>
      <c r="B587" s="169"/>
      <c r="C587" s="172"/>
      <c r="D587" s="172"/>
      <c r="E587" s="131"/>
      <c r="F587" s="175"/>
      <c r="G587" s="178"/>
      <c r="H587" s="189"/>
      <c r="I587" s="163"/>
      <c r="J587" s="166"/>
      <c r="K587" s="62"/>
      <c r="L587" s="63"/>
      <c r="M587" s="63"/>
      <c r="N587" s="142"/>
      <c r="O587" s="127"/>
      <c r="P587" s="100"/>
      <c r="Q587" s="63">
        <f t="shared" si="248"/>
        <v>0</v>
      </c>
      <c r="R587" s="64"/>
      <c r="S587" s="67"/>
      <c r="T587" s="46"/>
      <c r="U587" s="106">
        <f>IF(EXACT(O587,Y587),M587,M587*(1-'Расчет ПРЕДЗАКАЗ'!$D$10))</f>
        <v>0</v>
      </c>
      <c r="V587" s="106">
        <f t="shared" si="249"/>
        <v>0</v>
      </c>
      <c r="W587" s="106" t="e">
        <f>IF(EXACT(O587,Y587),M587,M587*(1-#REF!))</f>
        <v>#REF!</v>
      </c>
      <c r="X587" s="106" t="e">
        <f t="shared" si="250"/>
        <v>#REF!</v>
      </c>
      <c r="Y587" s="107" t="s">
        <v>72</v>
      </c>
      <c r="Z587" s="103">
        <f t="shared" si="246"/>
        <v>0</v>
      </c>
      <c r="AA587" s="103">
        <f t="shared" si="247"/>
        <v>0</v>
      </c>
      <c r="AB587" s="128" t="str">
        <f t="shared" si="251"/>
        <v/>
      </c>
      <c r="AC587" s="128" t="e">
        <f t="shared" si="252"/>
        <v>#REF!</v>
      </c>
    </row>
    <row r="588" spans="1:29" ht="50.1" customHeight="1">
      <c r="A588" s="169"/>
      <c r="B588" s="169"/>
      <c r="C588" s="172"/>
      <c r="D588" s="172"/>
      <c r="E588" s="131"/>
      <c r="F588" s="175"/>
      <c r="G588" s="178"/>
      <c r="H588" s="189"/>
      <c r="I588" s="163"/>
      <c r="J588" s="166"/>
      <c r="K588" s="62"/>
      <c r="L588" s="63"/>
      <c r="M588" s="63"/>
      <c r="N588" s="142"/>
      <c r="O588" s="127"/>
      <c r="P588" s="100"/>
      <c r="Q588" s="63">
        <f t="shared" si="248"/>
        <v>0</v>
      </c>
      <c r="R588" s="64"/>
      <c r="S588" s="67"/>
      <c r="T588" s="46"/>
      <c r="U588" s="106">
        <f>IF(EXACT(O588,Y588),M588,M588*(1-'Расчет ПРЕДЗАКАЗ'!$D$10))</f>
        <v>0</v>
      </c>
      <c r="V588" s="106">
        <f t="shared" si="249"/>
        <v>0</v>
      </c>
      <c r="W588" s="106" t="e">
        <f>IF(EXACT(O588,Y588),M588,M588*(1-#REF!))</f>
        <v>#REF!</v>
      </c>
      <c r="X588" s="106" t="e">
        <f t="shared" si="250"/>
        <v>#REF!</v>
      </c>
      <c r="Y588" s="107" t="s">
        <v>72</v>
      </c>
      <c r="Z588" s="103">
        <f t="shared" si="246"/>
        <v>0</v>
      </c>
      <c r="AA588" s="103">
        <f t="shared" si="247"/>
        <v>0</v>
      </c>
      <c r="AB588" s="128" t="str">
        <f t="shared" si="251"/>
        <v/>
      </c>
      <c r="AC588" s="128" t="e">
        <f t="shared" si="252"/>
        <v>#REF!</v>
      </c>
    </row>
    <row r="589" spans="1:29" ht="50.1" customHeight="1">
      <c r="A589" s="169"/>
      <c r="B589" s="169"/>
      <c r="C589" s="172"/>
      <c r="D589" s="172"/>
      <c r="E589" s="131"/>
      <c r="F589" s="175"/>
      <c r="G589" s="178"/>
      <c r="H589" s="189"/>
      <c r="I589" s="163"/>
      <c r="J589" s="166"/>
      <c r="K589" s="62"/>
      <c r="L589" s="63"/>
      <c r="M589" s="63"/>
      <c r="N589" s="142"/>
      <c r="O589" s="127"/>
      <c r="P589" s="100"/>
      <c r="Q589" s="63">
        <f t="shared" si="248"/>
        <v>0</v>
      </c>
      <c r="R589" s="64"/>
      <c r="S589" s="67"/>
      <c r="T589" s="46"/>
      <c r="U589" s="106">
        <f>IF(EXACT(O589,Y589),M589,M589*(1-'Расчет ПРЕДЗАКАЗ'!$D$10))</f>
        <v>0</v>
      </c>
      <c r="V589" s="106">
        <f t="shared" si="249"/>
        <v>0</v>
      </c>
      <c r="W589" s="106" t="e">
        <f>IF(EXACT(O589,Y589),M589,M589*(1-#REF!))</f>
        <v>#REF!</v>
      </c>
      <c r="X589" s="106" t="e">
        <f t="shared" si="250"/>
        <v>#REF!</v>
      </c>
      <c r="Y589" s="107" t="s">
        <v>72</v>
      </c>
      <c r="Z589" s="103">
        <f t="shared" si="246"/>
        <v>0</v>
      </c>
      <c r="AA589" s="103">
        <f t="shared" si="247"/>
        <v>0</v>
      </c>
      <c r="AB589" s="128" t="str">
        <f t="shared" si="251"/>
        <v/>
      </c>
      <c r="AC589" s="128" t="e">
        <f t="shared" si="252"/>
        <v>#REF!</v>
      </c>
    </row>
    <row r="590" spans="1:29" ht="50.1" customHeight="1">
      <c r="A590" s="169"/>
      <c r="B590" s="169"/>
      <c r="C590" s="172"/>
      <c r="D590" s="172"/>
      <c r="E590" s="131"/>
      <c r="F590" s="175"/>
      <c r="G590" s="178"/>
      <c r="H590" s="189"/>
      <c r="I590" s="163"/>
      <c r="J590" s="166"/>
      <c r="K590" s="62"/>
      <c r="L590" s="63"/>
      <c r="M590" s="63"/>
      <c r="N590" s="142"/>
      <c r="O590" s="127"/>
      <c r="P590" s="100"/>
      <c r="Q590" s="63">
        <f t="shared" si="248"/>
        <v>0</v>
      </c>
      <c r="R590" s="64"/>
      <c r="S590" s="67"/>
      <c r="T590" s="46"/>
      <c r="U590" s="106">
        <f>IF(EXACT(O590,Y590),M590,M590*(1-'Расчет ПРЕДЗАКАЗ'!$D$10))</f>
        <v>0</v>
      </c>
      <c r="V590" s="106">
        <f t="shared" si="249"/>
        <v>0</v>
      </c>
      <c r="W590" s="106" t="e">
        <f>IF(EXACT(O590,Y590),M590,M590*(1-#REF!))</f>
        <v>#REF!</v>
      </c>
      <c r="X590" s="106" t="e">
        <f t="shared" si="250"/>
        <v>#REF!</v>
      </c>
      <c r="Y590" s="107" t="s">
        <v>72</v>
      </c>
      <c r="Z590" s="103">
        <f t="shared" si="246"/>
        <v>0</v>
      </c>
      <c r="AA590" s="103">
        <f t="shared" si="247"/>
        <v>0</v>
      </c>
      <c r="AB590" s="128" t="str">
        <f t="shared" si="251"/>
        <v/>
      </c>
      <c r="AC590" s="128" t="e">
        <f t="shared" si="252"/>
        <v>#REF!</v>
      </c>
    </row>
    <row r="591" spans="1:29" ht="50.1" customHeight="1">
      <c r="A591" s="169"/>
      <c r="B591" s="169"/>
      <c r="C591" s="172"/>
      <c r="D591" s="172"/>
      <c r="E591" s="131"/>
      <c r="F591" s="175"/>
      <c r="G591" s="178"/>
      <c r="H591" s="189"/>
      <c r="I591" s="163"/>
      <c r="J591" s="166"/>
      <c r="K591" s="62"/>
      <c r="L591" s="63"/>
      <c r="M591" s="63"/>
      <c r="N591" s="142"/>
      <c r="O591" s="127"/>
      <c r="P591" s="100"/>
      <c r="Q591" s="63">
        <f t="shared" si="248"/>
        <v>0</v>
      </c>
      <c r="R591" s="64"/>
      <c r="S591" s="67"/>
      <c r="T591" s="46"/>
      <c r="U591" s="106">
        <f>IF(EXACT(O591,Y591),M591,M591*(1-'Расчет ПРЕДЗАКАЗ'!$D$10))</f>
        <v>0</v>
      </c>
      <c r="V591" s="106">
        <f t="shared" si="249"/>
        <v>0</v>
      </c>
      <c r="W591" s="106" t="e">
        <f>IF(EXACT(O591,Y591),M591,M591*(1-#REF!))</f>
        <v>#REF!</v>
      </c>
      <c r="X591" s="106" t="e">
        <f t="shared" si="250"/>
        <v>#REF!</v>
      </c>
      <c r="Y591" s="107" t="s">
        <v>72</v>
      </c>
      <c r="Z591" s="103">
        <f t="shared" si="246"/>
        <v>0</v>
      </c>
      <c r="AA591" s="103">
        <f t="shared" si="247"/>
        <v>0</v>
      </c>
      <c r="AB591" s="128" t="str">
        <f t="shared" si="251"/>
        <v/>
      </c>
      <c r="AC591" s="128" t="e">
        <f t="shared" si="252"/>
        <v>#REF!</v>
      </c>
    </row>
    <row r="592" spans="1:29" ht="50.1" customHeight="1">
      <c r="A592" s="169"/>
      <c r="B592" s="169"/>
      <c r="C592" s="172"/>
      <c r="D592" s="172"/>
      <c r="E592" s="131"/>
      <c r="F592" s="175"/>
      <c r="G592" s="178"/>
      <c r="H592" s="189"/>
      <c r="I592" s="163"/>
      <c r="J592" s="166"/>
      <c r="K592" s="62"/>
      <c r="L592" s="63"/>
      <c r="M592" s="63"/>
      <c r="N592" s="142"/>
      <c r="O592" s="127"/>
      <c r="P592" s="100"/>
      <c r="Q592" s="63">
        <f t="shared" si="248"/>
        <v>0</v>
      </c>
      <c r="R592" s="64"/>
      <c r="S592" s="67"/>
      <c r="T592" s="46"/>
      <c r="U592" s="106">
        <f>IF(EXACT(O592,Y592),M592,M592*(1-'Расчет ПРЕДЗАКАЗ'!$D$10))</f>
        <v>0</v>
      </c>
      <c r="V592" s="106">
        <f t="shared" si="249"/>
        <v>0</v>
      </c>
      <c r="W592" s="106" t="e">
        <f>IF(EXACT(O592,Y592),M592,M592*(1-#REF!))</f>
        <v>#REF!</v>
      </c>
      <c r="X592" s="106" t="e">
        <f t="shared" si="250"/>
        <v>#REF!</v>
      </c>
      <c r="Y592" s="107" t="s">
        <v>72</v>
      </c>
      <c r="Z592" s="103">
        <f t="shared" si="246"/>
        <v>0</v>
      </c>
      <c r="AA592" s="103">
        <f t="shared" si="247"/>
        <v>0</v>
      </c>
      <c r="AB592" s="128" t="str">
        <f t="shared" si="251"/>
        <v/>
      </c>
      <c r="AC592" s="128" t="e">
        <f t="shared" si="252"/>
        <v>#REF!</v>
      </c>
    </row>
    <row r="593" spans="1:29" ht="50.1" customHeight="1">
      <c r="A593" s="169"/>
      <c r="B593" s="169"/>
      <c r="C593" s="172"/>
      <c r="D593" s="172"/>
      <c r="E593" s="131"/>
      <c r="F593" s="175"/>
      <c r="G593" s="178"/>
      <c r="H593" s="189"/>
      <c r="I593" s="163"/>
      <c r="J593" s="166"/>
      <c r="K593" s="62"/>
      <c r="L593" s="63"/>
      <c r="M593" s="63"/>
      <c r="N593" s="65"/>
      <c r="O593" s="127"/>
      <c r="P593" s="100"/>
      <c r="Q593" s="63">
        <f t="shared" si="248"/>
        <v>0</v>
      </c>
      <c r="R593" s="65"/>
      <c r="S593" s="67"/>
      <c r="T593" s="40"/>
      <c r="U593" s="106">
        <f>IF(EXACT(O593,Y593),M593,M593*(1-'Расчет ПРЕДЗАКАЗ'!$D$10))</f>
        <v>0</v>
      </c>
      <c r="V593" s="106">
        <f t="shared" si="249"/>
        <v>0</v>
      </c>
      <c r="W593" s="106" t="e">
        <f>IF(EXACT(O593,Y593),M593,M593*(1-#REF!))</f>
        <v>#REF!</v>
      </c>
      <c r="X593" s="106" t="e">
        <f t="shared" si="250"/>
        <v>#REF!</v>
      </c>
      <c r="Y593" s="107" t="s">
        <v>72</v>
      </c>
      <c r="Z593" s="103">
        <f t="shared" si="246"/>
        <v>0</v>
      </c>
      <c r="AA593" s="103">
        <f t="shared" si="247"/>
        <v>0</v>
      </c>
      <c r="AB593" s="128" t="str">
        <f t="shared" si="251"/>
        <v/>
      </c>
      <c r="AC593" s="128" t="e">
        <f t="shared" si="252"/>
        <v>#REF!</v>
      </c>
    </row>
    <row r="594" spans="1:29" ht="50.1" customHeight="1">
      <c r="A594" s="169"/>
      <c r="B594" s="169"/>
      <c r="C594" s="172"/>
      <c r="D594" s="172"/>
      <c r="E594" s="131"/>
      <c r="F594" s="175"/>
      <c r="G594" s="178"/>
      <c r="H594" s="189"/>
      <c r="I594" s="163"/>
      <c r="J594" s="166"/>
      <c r="K594" s="62"/>
      <c r="L594" s="63"/>
      <c r="M594" s="63"/>
      <c r="N594" s="65"/>
      <c r="O594" s="127"/>
      <c r="P594" s="100"/>
      <c r="Q594" s="63">
        <f t="shared" si="248"/>
        <v>0</v>
      </c>
      <c r="R594" s="65"/>
      <c r="S594" s="67"/>
      <c r="T594" s="40"/>
      <c r="U594" s="106">
        <f>IF(EXACT(O594,Y594),M594,M594*(1-'Расчет ПРЕДЗАКАЗ'!$D$10))</f>
        <v>0</v>
      </c>
      <c r="V594" s="106">
        <f t="shared" si="249"/>
        <v>0</v>
      </c>
      <c r="W594" s="106" t="e">
        <f>IF(EXACT(O594,Y594),M594,M594*(1-#REF!))</f>
        <v>#REF!</v>
      </c>
      <c r="X594" s="106" t="e">
        <f t="shared" si="250"/>
        <v>#REF!</v>
      </c>
      <c r="Y594" s="107" t="s">
        <v>72</v>
      </c>
      <c r="Z594" s="103">
        <f t="shared" si="246"/>
        <v>0</v>
      </c>
      <c r="AA594" s="103">
        <f t="shared" si="247"/>
        <v>0</v>
      </c>
      <c r="AB594" s="128" t="str">
        <f t="shared" si="251"/>
        <v/>
      </c>
      <c r="AC594" s="128" t="e">
        <f t="shared" si="252"/>
        <v>#REF!</v>
      </c>
    </row>
    <row r="595" spans="1:29" ht="50.1" customHeight="1">
      <c r="A595" s="169"/>
      <c r="B595" s="169"/>
      <c r="C595" s="172"/>
      <c r="D595" s="172"/>
      <c r="E595" s="131"/>
      <c r="F595" s="175"/>
      <c r="G595" s="178"/>
      <c r="H595" s="189"/>
      <c r="I595" s="163"/>
      <c r="J595" s="166"/>
      <c r="K595" s="62"/>
      <c r="L595" s="63"/>
      <c r="M595" s="63"/>
      <c r="N595" s="65"/>
      <c r="O595" s="127"/>
      <c r="P595" s="100"/>
      <c r="Q595" s="63">
        <f t="shared" si="248"/>
        <v>0</v>
      </c>
      <c r="R595" s="65"/>
      <c r="S595" s="67"/>
      <c r="T595" s="40"/>
      <c r="U595" s="106">
        <f>IF(EXACT(O595,Y595),M595,M595*(1-'Расчет ПРЕДЗАКАЗ'!$D$10))</f>
        <v>0</v>
      </c>
      <c r="V595" s="106">
        <f t="shared" si="249"/>
        <v>0</v>
      </c>
      <c r="W595" s="106" t="e">
        <f>IF(EXACT(O595,Y595),M595,M595*(1-#REF!))</f>
        <v>#REF!</v>
      </c>
      <c r="X595" s="106" t="e">
        <f t="shared" si="250"/>
        <v>#REF!</v>
      </c>
      <c r="Y595" s="107" t="s">
        <v>72</v>
      </c>
      <c r="Z595" s="103">
        <f t="shared" si="246"/>
        <v>0</v>
      </c>
      <c r="AA595" s="103">
        <f t="shared" si="247"/>
        <v>0</v>
      </c>
      <c r="AB595" s="128" t="str">
        <f t="shared" si="251"/>
        <v/>
      </c>
      <c r="AC595" s="128" t="e">
        <f t="shared" si="252"/>
        <v>#REF!</v>
      </c>
    </row>
    <row r="596" spans="1:29" ht="50.1" customHeight="1">
      <c r="A596" s="169"/>
      <c r="B596" s="169"/>
      <c r="C596" s="172"/>
      <c r="D596" s="172"/>
      <c r="E596" s="131"/>
      <c r="F596" s="175"/>
      <c r="G596" s="178"/>
      <c r="H596" s="189"/>
      <c r="I596" s="163"/>
      <c r="J596" s="166"/>
      <c r="K596" s="62"/>
      <c r="L596" s="63"/>
      <c r="M596" s="63"/>
      <c r="N596" s="65"/>
      <c r="O596" s="127"/>
      <c r="P596" s="100"/>
      <c r="Q596" s="63">
        <f t="shared" si="248"/>
        <v>0</v>
      </c>
      <c r="R596" s="65"/>
      <c r="S596" s="67"/>
      <c r="T596" s="40"/>
      <c r="U596" s="106">
        <f>IF(EXACT(O596,Y596),M596,M596*(1-'Расчет ПРЕДЗАКАЗ'!$D$10))</f>
        <v>0</v>
      </c>
      <c r="V596" s="106">
        <f t="shared" si="249"/>
        <v>0</v>
      </c>
      <c r="W596" s="106" t="e">
        <f>IF(EXACT(O596,Y596),M596,M596*(1-#REF!))</f>
        <v>#REF!</v>
      </c>
      <c r="X596" s="106" t="e">
        <f t="shared" si="250"/>
        <v>#REF!</v>
      </c>
      <c r="Y596" s="107" t="s">
        <v>72</v>
      </c>
      <c r="Z596" s="103">
        <f t="shared" si="246"/>
        <v>0</v>
      </c>
      <c r="AA596" s="103">
        <f t="shared" si="247"/>
        <v>0</v>
      </c>
      <c r="AB596" s="128" t="str">
        <f t="shared" si="251"/>
        <v/>
      </c>
      <c r="AC596" s="128" t="e">
        <f t="shared" si="252"/>
        <v>#REF!</v>
      </c>
    </row>
    <row r="597" spans="1:29" ht="50.1" customHeight="1">
      <c r="A597" s="169"/>
      <c r="B597" s="169"/>
      <c r="C597" s="172"/>
      <c r="D597" s="172"/>
      <c r="E597" s="131"/>
      <c r="F597" s="175"/>
      <c r="G597" s="178"/>
      <c r="H597" s="189"/>
      <c r="I597" s="163"/>
      <c r="J597" s="166"/>
      <c r="K597" s="62"/>
      <c r="L597" s="63"/>
      <c r="M597" s="63"/>
      <c r="N597" s="65"/>
      <c r="O597" s="127"/>
      <c r="P597" s="100"/>
      <c r="Q597" s="63">
        <f t="shared" si="248"/>
        <v>0</v>
      </c>
      <c r="R597" s="65"/>
      <c r="S597" s="67"/>
      <c r="T597" s="40"/>
      <c r="U597" s="106">
        <f>IF(EXACT(O597,Y597),M597,M597*(1-'Расчет ПРЕДЗАКАЗ'!$D$10))</f>
        <v>0</v>
      </c>
      <c r="V597" s="106">
        <f t="shared" si="249"/>
        <v>0</v>
      </c>
      <c r="W597" s="106" t="e">
        <f>IF(EXACT(O597,Y597),M597,M597*(1-#REF!))</f>
        <v>#REF!</v>
      </c>
      <c r="X597" s="106" t="e">
        <f t="shared" si="250"/>
        <v>#REF!</v>
      </c>
      <c r="Y597" s="107" t="s">
        <v>72</v>
      </c>
      <c r="Z597" s="103">
        <f t="shared" si="246"/>
        <v>0</v>
      </c>
      <c r="AA597" s="103">
        <f t="shared" si="247"/>
        <v>0</v>
      </c>
      <c r="AB597" s="128" t="str">
        <f t="shared" si="251"/>
        <v/>
      </c>
      <c r="AC597" s="128" t="e">
        <f t="shared" si="252"/>
        <v>#REF!</v>
      </c>
    </row>
    <row r="598" spans="1:29" ht="50.1" customHeight="1">
      <c r="A598" s="170"/>
      <c r="B598" s="170"/>
      <c r="C598" s="173"/>
      <c r="D598" s="173"/>
      <c r="E598" s="132"/>
      <c r="F598" s="176"/>
      <c r="G598" s="179"/>
      <c r="H598" s="190"/>
      <c r="I598" s="164"/>
      <c r="J598" s="167"/>
      <c r="K598" s="62"/>
      <c r="L598" s="63"/>
      <c r="M598" s="63"/>
      <c r="N598" s="65"/>
      <c r="O598" s="127"/>
      <c r="P598" s="100"/>
      <c r="Q598" s="63">
        <f t="shared" si="248"/>
        <v>0</v>
      </c>
      <c r="R598" s="65"/>
      <c r="S598" s="64"/>
      <c r="T598" s="40"/>
      <c r="U598" s="106">
        <f>IF(EXACT(O598,Y598),M598,M598*(1-'Расчет ПРЕДЗАКАЗ'!$D$10))</f>
        <v>0</v>
      </c>
      <c r="V598" s="106">
        <f t="shared" si="249"/>
        <v>0</v>
      </c>
      <c r="W598" s="106" t="e">
        <f>IF(EXACT(O598,Y598),M598,M598*(1-#REF!))</f>
        <v>#REF!</v>
      </c>
      <c r="X598" s="106" t="e">
        <f t="shared" si="250"/>
        <v>#REF!</v>
      </c>
      <c r="Y598" s="107" t="s">
        <v>72</v>
      </c>
      <c r="Z598" s="103">
        <f t="shared" si="246"/>
        <v>0</v>
      </c>
      <c r="AA598" s="103">
        <f t="shared" si="247"/>
        <v>0</v>
      </c>
      <c r="AB598" s="128" t="str">
        <f t="shared" si="251"/>
        <v/>
      </c>
      <c r="AC598" s="128" t="e">
        <f t="shared" si="252"/>
        <v>#REF!</v>
      </c>
    </row>
    <row r="599" spans="1:29" ht="11.25" customHeight="1" thickBot="1"/>
    <row r="600" spans="1:29" ht="50.1" customHeight="1">
      <c r="A600" s="168">
        <v>52</v>
      </c>
      <c r="B600" s="168" t="s">
        <v>591</v>
      </c>
      <c r="C600" s="171" t="s">
        <v>592</v>
      </c>
      <c r="D600" s="171" t="s">
        <v>77</v>
      </c>
      <c r="E600" s="131"/>
      <c r="F600" s="196" t="s">
        <v>534</v>
      </c>
      <c r="G600" s="177" t="s">
        <v>593</v>
      </c>
      <c r="H600" s="162" t="s">
        <v>587</v>
      </c>
      <c r="I600" s="195" t="s">
        <v>594</v>
      </c>
      <c r="J600" s="165" t="s">
        <v>19</v>
      </c>
      <c r="K600" s="62" t="s">
        <v>549</v>
      </c>
      <c r="L600" s="63">
        <v>7230</v>
      </c>
      <c r="M600" s="63">
        <v>4514</v>
      </c>
      <c r="N600" s="142" t="s">
        <v>595</v>
      </c>
      <c r="O600" s="127" t="s">
        <v>72</v>
      </c>
      <c r="P600" s="100"/>
      <c r="Q600" s="63">
        <f>P600*M600</f>
        <v>0</v>
      </c>
      <c r="R600" s="64"/>
      <c r="S600" s="67">
        <v>26</v>
      </c>
      <c r="T600" s="61"/>
      <c r="U600" s="106">
        <f>IF(EXACT(O600,Y600),M600,M600*(1-'Расчет ПРЕДЗАКАЗ'!$D$10))</f>
        <v>4514</v>
      </c>
      <c r="V600" s="106">
        <f>P600*U600</f>
        <v>0</v>
      </c>
      <c r="W600" s="106">
        <f>IF(EXACT(O600,Y600),M600,M600*(1-#REF!))</f>
        <v>4514</v>
      </c>
      <c r="X600" s="106">
        <f>P600*W600</f>
        <v>0</v>
      </c>
      <c r="Y600" s="107" t="s">
        <v>72</v>
      </c>
      <c r="Z600" s="103">
        <f t="shared" ref="Z600:Z614" si="253">IF(EXACT(O600,Y600),Q600,0)</f>
        <v>0</v>
      </c>
      <c r="AA600" s="103">
        <f t="shared" ref="AA600:AA614" si="254">IF(Z600=0,Q600,0)</f>
        <v>0</v>
      </c>
      <c r="AB600" s="128">
        <f>IF(U600=0,"",L600/U600-1)</f>
        <v>0.60168365086397868</v>
      </c>
      <c r="AC600" s="128">
        <f>IF(W600=0,"",L600/W600-1)</f>
        <v>0.60168365086397868</v>
      </c>
    </row>
    <row r="601" spans="1:29" ht="50.1" customHeight="1">
      <c r="A601" s="169"/>
      <c r="B601" s="169"/>
      <c r="C601" s="172"/>
      <c r="D601" s="172"/>
      <c r="E601" s="131"/>
      <c r="F601" s="175"/>
      <c r="G601" s="178"/>
      <c r="H601" s="189"/>
      <c r="I601" s="163"/>
      <c r="J601" s="166"/>
      <c r="K601" s="62" t="s">
        <v>551</v>
      </c>
      <c r="L601" s="63">
        <v>7230</v>
      </c>
      <c r="M601" s="63">
        <v>4514</v>
      </c>
      <c r="N601" s="142" t="s">
        <v>596</v>
      </c>
      <c r="O601" s="127" t="s">
        <v>72</v>
      </c>
      <c r="P601" s="100"/>
      <c r="Q601" s="63">
        <f t="shared" ref="Q601:Q614" si="255">P601*M601</f>
        <v>0</v>
      </c>
      <c r="R601" s="64"/>
      <c r="S601" s="67">
        <v>50</v>
      </c>
      <c r="T601" s="46"/>
      <c r="U601" s="106">
        <f>IF(EXACT(O601,Y601),M601,M601*(1-'Расчет ПРЕДЗАКАЗ'!$D$10))</f>
        <v>4514</v>
      </c>
      <c r="V601" s="106">
        <f t="shared" ref="V601:V614" si="256">P601*U601</f>
        <v>0</v>
      </c>
      <c r="W601" s="106">
        <f>IF(EXACT(O601,Y601),M601,M601*(1-#REF!))</f>
        <v>4514</v>
      </c>
      <c r="X601" s="106">
        <f t="shared" ref="X601:X614" si="257">P601*W601</f>
        <v>0</v>
      </c>
      <c r="Y601" s="107" t="s">
        <v>72</v>
      </c>
      <c r="Z601" s="103">
        <f t="shared" si="253"/>
        <v>0</v>
      </c>
      <c r="AA601" s="103">
        <f t="shared" si="254"/>
        <v>0</v>
      </c>
      <c r="AB601" s="128">
        <f t="shared" ref="AB601:AB614" si="258">IF(U601=0,"",L601/U601-1)</f>
        <v>0.60168365086397868</v>
      </c>
      <c r="AC601" s="128">
        <f t="shared" ref="AC601:AC614" si="259">IF(W601=0,"",L601/W601-1)</f>
        <v>0.60168365086397868</v>
      </c>
    </row>
    <row r="602" spans="1:29" ht="50.1" customHeight="1">
      <c r="A602" s="169"/>
      <c r="B602" s="169"/>
      <c r="C602" s="172"/>
      <c r="D602" s="172"/>
      <c r="E602" s="131"/>
      <c r="F602" s="175"/>
      <c r="G602" s="178"/>
      <c r="H602" s="189"/>
      <c r="I602" s="163"/>
      <c r="J602" s="166"/>
      <c r="K602" s="62"/>
      <c r="L602" s="63"/>
      <c r="M602" s="63"/>
      <c r="N602" s="142"/>
      <c r="O602" s="127"/>
      <c r="P602" s="100"/>
      <c r="Q602" s="63">
        <f t="shared" si="255"/>
        <v>0</v>
      </c>
      <c r="R602" s="64"/>
      <c r="S602" s="67"/>
      <c r="T602" s="46"/>
      <c r="U602" s="106">
        <f>IF(EXACT(O602,Y602),M602,M602*(1-'Расчет ПРЕДЗАКАЗ'!$D$10))</f>
        <v>0</v>
      </c>
      <c r="V602" s="106">
        <f t="shared" si="256"/>
        <v>0</v>
      </c>
      <c r="W602" s="106" t="e">
        <f>IF(EXACT(O602,Y602),M602,M602*(1-#REF!))</f>
        <v>#REF!</v>
      </c>
      <c r="X602" s="106" t="e">
        <f t="shared" si="257"/>
        <v>#REF!</v>
      </c>
      <c r="Y602" s="107" t="s">
        <v>72</v>
      </c>
      <c r="Z602" s="103">
        <f t="shared" si="253"/>
        <v>0</v>
      </c>
      <c r="AA602" s="103">
        <f t="shared" si="254"/>
        <v>0</v>
      </c>
      <c r="AB602" s="128" t="str">
        <f t="shared" si="258"/>
        <v/>
      </c>
      <c r="AC602" s="128" t="e">
        <f t="shared" si="259"/>
        <v>#REF!</v>
      </c>
    </row>
    <row r="603" spans="1:29" ht="50.1" customHeight="1">
      <c r="A603" s="169"/>
      <c r="B603" s="169"/>
      <c r="C603" s="172"/>
      <c r="D603" s="172"/>
      <c r="E603" s="131"/>
      <c r="F603" s="175"/>
      <c r="G603" s="178"/>
      <c r="H603" s="189"/>
      <c r="I603" s="163"/>
      <c r="J603" s="166"/>
      <c r="K603" s="62"/>
      <c r="L603" s="63"/>
      <c r="M603" s="63"/>
      <c r="N603" s="142"/>
      <c r="O603" s="127"/>
      <c r="P603" s="100"/>
      <c r="Q603" s="63">
        <f t="shared" si="255"/>
        <v>0</v>
      </c>
      <c r="R603" s="64"/>
      <c r="S603" s="67"/>
      <c r="T603" s="46"/>
      <c r="U603" s="106">
        <f>IF(EXACT(O603,Y603),M603,M603*(1-'Расчет ПРЕДЗАКАЗ'!$D$10))</f>
        <v>0</v>
      </c>
      <c r="V603" s="106">
        <f t="shared" si="256"/>
        <v>0</v>
      </c>
      <c r="W603" s="106" t="e">
        <f>IF(EXACT(O603,Y603),M603,M603*(1-#REF!))</f>
        <v>#REF!</v>
      </c>
      <c r="X603" s="106" t="e">
        <f t="shared" si="257"/>
        <v>#REF!</v>
      </c>
      <c r="Y603" s="107" t="s">
        <v>72</v>
      </c>
      <c r="Z603" s="103">
        <f t="shared" si="253"/>
        <v>0</v>
      </c>
      <c r="AA603" s="103">
        <f t="shared" si="254"/>
        <v>0</v>
      </c>
      <c r="AB603" s="128" t="str">
        <f t="shared" si="258"/>
        <v/>
      </c>
      <c r="AC603" s="128" t="e">
        <f t="shared" si="259"/>
        <v>#REF!</v>
      </c>
    </row>
    <row r="604" spans="1:29" ht="50.1" customHeight="1">
      <c r="A604" s="169"/>
      <c r="B604" s="169"/>
      <c r="C604" s="172"/>
      <c r="D604" s="172"/>
      <c r="E604" s="131"/>
      <c r="F604" s="175"/>
      <c r="G604" s="178"/>
      <c r="H604" s="189"/>
      <c r="I604" s="163"/>
      <c r="J604" s="166"/>
      <c r="K604" s="62"/>
      <c r="L604" s="63"/>
      <c r="M604" s="63"/>
      <c r="N604" s="142"/>
      <c r="O604" s="127"/>
      <c r="P604" s="100"/>
      <c r="Q604" s="63">
        <f t="shared" si="255"/>
        <v>0</v>
      </c>
      <c r="R604" s="64"/>
      <c r="S604" s="67"/>
      <c r="T604" s="46"/>
      <c r="U604" s="106">
        <f>IF(EXACT(O604,Y604),M604,M604*(1-'Расчет ПРЕДЗАКАЗ'!$D$10))</f>
        <v>0</v>
      </c>
      <c r="V604" s="106">
        <f t="shared" si="256"/>
        <v>0</v>
      </c>
      <c r="W604" s="106" t="e">
        <f>IF(EXACT(O604,Y604),M604,M604*(1-#REF!))</f>
        <v>#REF!</v>
      </c>
      <c r="X604" s="106" t="e">
        <f t="shared" si="257"/>
        <v>#REF!</v>
      </c>
      <c r="Y604" s="107" t="s">
        <v>72</v>
      </c>
      <c r="Z604" s="103">
        <f t="shared" si="253"/>
        <v>0</v>
      </c>
      <c r="AA604" s="103">
        <f t="shared" si="254"/>
        <v>0</v>
      </c>
      <c r="AB604" s="128" t="str">
        <f t="shared" si="258"/>
        <v/>
      </c>
      <c r="AC604" s="128" t="e">
        <f t="shared" si="259"/>
        <v>#REF!</v>
      </c>
    </row>
    <row r="605" spans="1:29" ht="50.1" customHeight="1">
      <c r="A605" s="169"/>
      <c r="B605" s="169"/>
      <c r="C605" s="172"/>
      <c r="D605" s="172"/>
      <c r="E605" s="131"/>
      <c r="F605" s="175"/>
      <c r="G605" s="178"/>
      <c r="H605" s="189"/>
      <c r="I605" s="163"/>
      <c r="J605" s="166"/>
      <c r="K605" s="62"/>
      <c r="L605" s="63"/>
      <c r="M605" s="63"/>
      <c r="N605" s="142"/>
      <c r="O605" s="127"/>
      <c r="P605" s="100"/>
      <c r="Q605" s="63">
        <f t="shared" si="255"/>
        <v>0</v>
      </c>
      <c r="R605" s="64"/>
      <c r="S605" s="67"/>
      <c r="T605" s="46"/>
      <c r="U605" s="106">
        <f>IF(EXACT(O605,Y605),M605,M605*(1-'Расчет ПРЕДЗАКАЗ'!$D$10))</f>
        <v>0</v>
      </c>
      <c r="V605" s="106">
        <f t="shared" si="256"/>
        <v>0</v>
      </c>
      <c r="W605" s="106" t="e">
        <f>IF(EXACT(O605,Y605),M605,M605*(1-#REF!))</f>
        <v>#REF!</v>
      </c>
      <c r="X605" s="106" t="e">
        <f t="shared" si="257"/>
        <v>#REF!</v>
      </c>
      <c r="Y605" s="107" t="s">
        <v>72</v>
      </c>
      <c r="Z605" s="103">
        <f t="shared" si="253"/>
        <v>0</v>
      </c>
      <c r="AA605" s="103">
        <f t="shared" si="254"/>
        <v>0</v>
      </c>
      <c r="AB605" s="128" t="str">
        <f t="shared" si="258"/>
        <v/>
      </c>
      <c r="AC605" s="128" t="e">
        <f t="shared" si="259"/>
        <v>#REF!</v>
      </c>
    </row>
    <row r="606" spans="1:29" ht="50.1" customHeight="1">
      <c r="A606" s="169"/>
      <c r="B606" s="169"/>
      <c r="C606" s="172"/>
      <c r="D606" s="172"/>
      <c r="E606" s="131"/>
      <c r="F606" s="175"/>
      <c r="G606" s="178"/>
      <c r="H606" s="189"/>
      <c r="I606" s="163"/>
      <c r="J606" s="166"/>
      <c r="K606" s="62"/>
      <c r="L606" s="63"/>
      <c r="M606" s="63"/>
      <c r="N606" s="142"/>
      <c r="O606" s="127"/>
      <c r="P606" s="100"/>
      <c r="Q606" s="63">
        <f t="shared" si="255"/>
        <v>0</v>
      </c>
      <c r="R606" s="64"/>
      <c r="S606" s="67"/>
      <c r="T606" s="46"/>
      <c r="U606" s="106">
        <f>IF(EXACT(O606,Y606),M606,M606*(1-'Расчет ПРЕДЗАКАЗ'!$D$10))</f>
        <v>0</v>
      </c>
      <c r="V606" s="106">
        <f t="shared" si="256"/>
        <v>0</v>
      </c>
      <c r="W606" s="106" t="e">
        <f>IF(EXACT(O606,Y606),M606,M606*(1-#REF!))</f>
        <v>#REF!</v>
      </c>
      <c r="X606" s="106" t="e">
        <f t="shared" si="257"/>
        <v>#REF!</v>
      </c>
      <c r="Y606" s="107" t="s">
        <v>72</v>
      </c>
      <c r="Z606" s="103">
        <f t="shared" si="253"/>
        <v>0</v>
      </c>
      <c r="AA606" s="103">
        <f t="shared" si="254"/>
        <v>0</v>
      </c>
      <c r="AB606" s="128" t="str">
        <f t="shared" si="258"/>
        <v/>
      </c>
      <c r="AC606" s="128" t="e">
        <f t="shared" si="259"/>
        <v>#REF!</v>
      </c>
    </row>
    <row r="607" spans="1:29" ht="50.1" customHeight="1">
      <c r="A607" s="169"/>
      <c r="B607" s="169"/>
      <c r="C607" s="172"/>
      <c r="D607" s="172"/>
      <c r="E607" s="131"/>
      <c r="F607" s="175"/>
      <c r="G607" s="178"/>
      <c r="H607" s="189"/>
      <c r="I607" s="163"/>
      <c r="J607" s="166"/>
      <c r="K607" s="62"/>
      <c r="L607" s="63"/>
      <c r="M607" s="63"/>
      <c r="N607" s="142"/>
      <c r="O607" s="127"/>
      <c r="P607" s="100"/>
      <c r="Q607" s="63">
        <f t="shared" si="255"/>
        <v>0</v>
      </c>
      <c r="R607" s="64"/>
      <c r="S607" s="67"/>
      <c r="T607" s="46"/>
      <c r="U607" s="106">
        <f>IF(EXACT(O607,Y607),M607,M607*(1-'Расчет ПРЕДЗАКАЗ'!$D$10))</f>
        <v>0</v>
      </c>
      <c r="V607" s="106">
        <f t="shared" si="256"/>
        <v>0</v>
      </c>
      <c r="W607" s="106" t="e">
        <f>IF(EXACT(O607,Y607),M607,M607*(1-#REF!))</f>
        <v>#REF!</v>
      </c>
      <c r="X607" s="106" t="e">
        <f t="shared" si="257"/>
        <v>#REF!</v>
      </c>
      <c r="Y607" s="107" t="s">
        <v>72</v>
      </c>
      <c r="Z607" s="103">
        <f t="shared" si="253"/>
        <v>0</v>
      </c>
      <c r="AA607" s="103">
        <f t="shared" si="254"/>
        <v>0</v>
      </c>
      <c r="AB607" s="128" t="str">
        <f t="shared" si="258"/>
        <v/>
      </c>
      <c r="AC607" s="128" t="e">
        <f t="shared" si="259"/>
        <v>#REF!</v>
      </c>
    </row>
    <row r="608" spans="1:29" ht="50.1" customHeight="1">
      <c r="A608" s="169"/>
      <c r="B608" s="169"/>
      <c r="C608" s="172"/>
      <c r="D608" s="172"/>
      <c r="E608" s="131"/>
      <c r="F608" s="175"/>
      <c r="G608" s="178"/>
      <c r="H608" s="189"/>
      <c r="I608" s="163"/>
      <c r="J608" s="166"/>
      <c r="K608" s="62"/>
      <c r="L608" s="63"/>
      <c r="M608" s="63"/>
      <c r="N608" s="142"/>
      <c r="O608" s="127"/>
      <c r="P608" s="100"/>
      <c r="Q608" s="63">
        <f t="shared" si="255"/>
        <v>0</v>
      </c>
      <c r="R608" s="64"/>
      <c r="S608" s="67"/>
      <c r="T608" s="46"/>
      <c r="U608" s="106">
        <f>IF(EXACT(O608,Y608),M608,M608*(1-'Расчет ПРЕДЗАКАЗ'!$D$10))</f>
        <v>0</v>
      </c>
      <c r="V608" s="106">
        <f t="shared" si="256"/>
        <v>0</v>
      </c>
      <c r="W608" s="106" t="e">
        <f>IF(EXACT(O608,Y608),M608,M608*(1-#REF!))</f>
        <v>#REF!</v>
      </c>
      <c r="X608" s="106" t="e">
        <f t="shared" si="257"/>
        <v>#REF!</v>
      </c>
      <c r="Y608" s="107" t="s">
        <v>72</v>
      </c>
      <c r="Z608" s="103">
        <f t="shared" si="253"/>
        <v>0</v>
      </c>
      <c r="AA608" s="103">
        <f t="shared" si="254"/>
        <v>0</v>
      </c>
      <c r="AB608" s="128" t="str">
        <f t="shared" si="258"/>
        <v/>
      </c>
      <c r="AC608" s="128" t="e">
        <f t="shared" si="259"/>
        <v>#REF!</v>
      </c>
    </row>
    <row r="609" spans="1:29" ht="50.1" customHeight="1">
      <c r="A609" s="169"/>
      <c r="B609" s="169"/>
      <c r="C609" s="172"/>
      <c r="D609" s="172"/>
      <c r="E609" s="131"/>
      <c r="F609" s="175"/>
      <c r="G609" s="178"/>
      <c r="H609" s="189"/>
      <c r="I609" s="163"/>
      <c r="J609" s="166"/>
      <c r="K609" s="62"/>
      <c r="L609" s="63"/>
      <c r="M609" s="63"/>
      <c r="N609" s="65"/>
      <c r="O609" s="127"/>
      <c r="P609" s="100"/>
      <c r="Q609" s="63">
        <f t="shared" si="255"/>
        <v>0</v>
      </c>
      <c r="R609" s="65"/>
      <c r="S609" s="67"/>
      <c r="T609" s="40"/>
      <c r="U609" s="106">
        <f>IF(EXACT(O609,Y609),M609,M609*(1-'Расчет ПРЕДЗАКАЗ'!$D$10))</f>
        <v>0</v>
      </c>
      <c r="V609" s="106">
        <f t="shared" si="256"/>
        <v>0</v>
      </c>
      <c r="W609" s="106" t="e">
        <f>IF(EXACT(O609,Y609),M609,M609*(1-#REF!))</f>
        <v>#REF!</v>
      </c>
      <c r="X609" s="106" t="e">
        <f t="shared" si="257"/>
        <v>#REF!</v>
      </c>
      <c r="Y609" s="107" t="s">
        <v>72</v>
      </c>
      <c r="Z609" s="103">
        <f t="shared" si="253"/>
        <v>0</v>
      </c>
      <c r="AA609" s="103">
        <f t="shared" si="254"/>
        <v>0</v>
      </c>
      <c r="AB609" s="128" t="str">
        <f t="shared" si="258"/>
        <v/>
      </c>
      <c r="AC609" s="128" t="e">
        <f t="shared" si="259"/>
        <v>#REF!</v>
      </c>
    </row>
    <row r="610" spans="1:29" ht="50.1" customHeight="1">
      <c r="A610" s="169"/>
      <c r="B610" s="169"/>
      <c r="C610" s="172"/>
      <c r="D610" s="172"/>
      <c r="E610" s="131"/>
      <c r="F610" s="175"/>
      <c r="G610" s="178"/>
      <c r="H610" s="189"/>
      <c r="I610" s="163"/>
      <c r="J610" s="166"/>
      <c r="K610" s="62"/>
      <c r="L610" s="63"/>
      <c r="M610" s="63"/>
      <c r="N610" s="65"/>
      <c r="O610" s="127"/>
      <c r="P610" s="100"/>
      <c r="Q610" s="63">
        <f t="shared" si="255"/>
        <v>0</v>
      </c>
      <c r="R610" s="65"/>
      <c r="S610" s="67"/>
      <c r="T610" s="40"/>
      <c r="U610" s="106">
        <f>IF(EXACT(O610,Y610),M610,M610*(1-'Расчет ПРЕДЗАКАЗ'!$D$10))</f>
        <v>0</v>
      </c>
      <c r="V610" s="106">
        <f t="shared" si="256"/>
        <v>0</v>
      </c>
      <c r="W610" s="106" t="e">
        <f>IF(EXACT(O610,Y610),M610,M610*(1-#REF!))</f>
        <v>#REF!</v>
      </c>
      <c r="X610" s="106" t="e">
        <f t="shared" si="257"/>
        <v>#REF!</v>
      </c>
      <c r="Y610" s="107" t="s">
        <v>72</v>
      </c>
      <c r="Z610" s="103">
        <f t="shared" si="253"/>
        <v>0</v>
      </c>
      <c r="AA610" s="103">
        <f t="shared" si="254"/>
        <v>0</v>
      </c>
      <c r="AB610" s="128" t="str">
        <f t="shared" si="258"/>
        <v/>
      </c>
      <c r="AC610" s="128" t="e">
        <f t="shared" si="259"/>
        <v>#REF!</v>
      </c>
    </row>
    <row r="611" spans="1:29" ht="50.1" customHeight="1">
      <c r="A611" s="169"/>
      <c r="B611" s="169"/>
      <c r="C611" s="172"/>
      <c r="D611" s="172"/>
      <c r="E611" s="131"/>
      <c r="F611" s="175"/>
      <c r="G611" s="178"/>
      <c r="H611" s="189"/>
      <c r="I611" s="163"/>
      <c r="J611" s="166"/>
      <c r="K611" s="62"/>
      <c r="L611" s="63"/>
      <c r="M611" s="63"/>
      <c r="N611" s="65"/>
      <c r="O611" s="127"/>
      <c r="P611" s="100"/>
      <c r="Q611" s="63">
        <f t="shared" si="255"/>
        <v>0</v>
      </c>
      <c r="R611" s="65"/>
      <c r="S611" s="67"/>
      <c r="T611" s="40"/>
      <c r="U611" s="106">
        <f>IF(EXACT(O611,Y611),M611,M611*(1-'Расчет ПРЕДЗАКАЗ'!$D$10))</f>
        <v>0</v>
      </c>
      <c r="V611" s="106">
        <f t="shared" si="256"/>
        <v>0</v>
      </c>
      <c r="W611" s="106" t="e">
        <f>IF(EXACT(O611,Y611),M611,M611*(1-#REF!))</f>
        <v>#REF!</v>
      </c>
      <c r="X611" s="106" t="e">
        <f t="shared" si="257"/>
        <v>#REF!</v>
      </c>
      <c r="Y611" s="107" t="s">
        <v>72</v>
      </c>
      <c r="Z611" s="103">
        <f t="shared" si="253"/>
        <v>0</v>
      </c>
      <c r="AA611" s="103">
        <f t="shared" si="254"/>
        <v>0</v>
      </c>
      <c r="AB611" s="128" t="str">
        <f t="shared" si="258"/>
        <v/>
      </c>
      <c r="AC611" s="128" t="e">
        <f t="shared" si="259"/>
        <v>#REF!</v>
      </c>
    </row>
    <row r="612" spans="1:29" ht="50.1" customHeight="1">
      <c r="A612" s="169"/>
      <c r="B612" s="169"/>
      <c r="C612" s="172"/>
      <c r="D612" s="172"/>
      <c r="E612" s="131"/>
      <c r="F612" s="175"/>
      <c r="G612" s="178"/>
      <c r="H612" s="189"/>
      <c r="I612" s="163"/>
      <c r="J612" s="166"/>
      <c r="K612" s="62"/>
      <c r="L612" s="63"/>
      <c r="M612" s="63"/>
      <c r="N612" s="65"/>
      <c r="O612" s="127"/>
      <c r="P612" s="100"/>
      <c r="Q612" s="63">
        <f t="shared" si="255"/>
        <v>0</v>
      </c>
      <c r="R612" s="65"/>
      <c r="S612" s="67"/>
      <c r="T612" s="40"/>
      <c r="U612" s="106">
        <f>IF(EXACT(O612,Y612),M612,M612*(1-'Расчет ПРЕДЗАКАЗ'!$D$10))</f>
        <v>0</v>
      </c>
      <c r="V612" s="106">
        <f t="shared" si="256"/>
        <v>0</v>
      </c>
      <c r="W612" s="106" t="e">
        <f>IF(EXACT(O612,Y612),M612,M612*(1-#REF!))</f>
        <v>#REF!</v>
      </c>
      <c r="X612" s="106" t="e">
        <f t="shared" si="257"/>
        <v>#REF!</v>
      </c>
      <c r="Y612" s="107" t="s">
        <v>72</v>
      </c>
      <c r="Z612" s="103">
        <f t="shared" si="253"/>
        <v>0</v>
      </c>
      <c r="AA612" s="103">
        <f t="shared" si="254"/>
        <v>0</v>
      </c>
      <c r="AB612" s="128" t="str">
        <f t="shared" si="258"/>
        <v/>
      </c>
      <c r="AC612" s="128" t="e">
        <f t="shared" si="259"/>
        <v>#REF!</v>
      </c>
    </row>
    <row r="613" spans="1:29" ht="50.1" customHeight="1">
      <c r="A613" s="169"/>
      <c r="B613" s="169"/>
      <c r="C613" s="172"/>
      <c r="D613" s="172"/>
      <c r="E613" s="131"/>
      <c r="F613" s="175"/>
      <c r="G613" s="178"/>
      <c r="H613" s="189"/>
      <c r="I613" s="163"/>
      <c r="J613" s="166"/>
      <c r="K613" s="62"/>
      <c r="L613" s="63"/>
      <c r="M613" s="63"/>
      <c r="N613" s="65"/>
      <c r="O613" s="127"/>
      <c r="P613" s="100"/>
      <c r="Q613" s="63">
        <f t="shared" si="255"/>
        <v>0</v>
      </c>
      <c r="R613" s="65"/>
      <c r="S613" s="67"/>
      <c r="T613" s="40"/>
      <c r="U613" s="106">
        <f>IF(EXACT(O613,Y613),M613,M613*(1-'Расчет ПРЕДЗАКАЗ'!$D$10))</f>
        <v>0</v>
      </c>
      <c r="V613" s="106">
        <f t="shared" si="256"/>
        <v>0</v>
      </c>
      <c r="W613" s="106" t="e">
        <f>IF(EXACT(O613,Y613),M613,M613*(1-#REF!))</f>
        <v>#REF!</v>
      </c>
      <c r="X613" s="106" t="e">
        <f t="shared" si="257"/>
        <v>#REF!</v>
      </c>
      <c r="Y613" s="107" t="s">
        <v>72</v>
      </c>
      <c r="Z613" s="103">
        <f t="shared" si="253"/>
        <v>0</v>
      </c>
      <c r="AA613" s="103">
        <f t="shared" si="254"/>
        <v>0</v>
      </c>
      <c r="AB613" s="128" t="str">
        <f t="shared" si="258"/>
        <v/>
      </c>
      <c r="AC613" s="128" t="e">
        <f t="shared" si="259"/>
        <v>#REF!</v>
      </c>
    </row>
    <row r="614" spans="1:29" ht="50.1" customHeight="1">
      <c r="A614" s="170"/>
      <c r="B614" s="170"/>
      <c r="C614" s="173"/>
      <c r="D614" s="173"/>
      <c r="E614" s="132"/>
      <c r="F614" s="176"/>
      <c r="G614" s="179"/>
      <c r="H614" s="190"/>
      <c r="I614" s="164"/>
      <c r="J614" s="167"/>
      <c r="K614" s="62"/>
      <c r="L614" s="63"/>
      <c r="M614" s="63"/>
      <c r="N614" s="65"/>
      <c r="O614" s="127"/>
      <c r="P614" s="100"/>
      <c r="Q614" s="63">
        <f t="shared" si="255"/>
        <v>0</v>
      </c>
      <c r="R614" s="65"/>
      <c r="S614" s="64"/>
      <c r="T614" s="40"/>
      <c r="U614" s="106">
        <f>IF(EXACT(O614,Y614),M614,M614*(1-'Расчет ПРЕДЗАКАЗ'!$D$10))</f>
        <v>0</v>
      </c>
      <c r="V614" s="106">
        <f t="shared" si="256"/>
        <v>0</v>
      </c>
      <c r="W614" s="106" t="e">
        <f>IF(EXACT(O614,Y614),M614,M614*(1-#REF!))</f>
        <v>#REF!</v>
      </c>
      <c r="X614" s="106" t="e">
        <f t="shared" si="257"/>
        <v>#REF!</v>
      </c>
      <c r="Y614" s="107" t="s">
        <v>72</v>
      </c>
      <c r="Z614" s="103">
        <f t="shared" si="253"/>
        <v>0</v>
      </c>
      <c r="AA614" s="103">
        <f t="shared" si="254"/>
        <v>0</v>
      </c>
      <c r="AB614" s="128" t="str">
        <f t="shared" si="258"/>
        <v/>
      </c>
      <c r="AC614" s="128" t="e">
        <f t="shared" si="259"/>
        <v>#REF!</v>
      </c>
    </row>
    <row r="615" spans="1:29" ht="11.25" customHeight="1"/>
  </sheetData>
  <mergeCells count="341">
    <mergeCell ref="F600:F614"/>
    <mergeCell ref="G600:G614"/>
    <mergeCell ref="H600:H614"/>
    <mergeCell ref="I600:I614"/>
    <mergeCell ref="J600:J614"/>
    <mergeCell ref="A600:A614"/>
    <mergeCell ref="B600:B614"/>
    <mergeCell ref="C600:C614"/>
    <mergeCell ref="D600:D614"/>
    <mergeCell ref="F584:F598"/>
    <mergeCell ref="G584:G598"/>
    <mergeCell ref="H584:H598"/>
    <mergeCell ref="I584:I598"/>
    <mergeCell ref="J584:J598"/>
    <mergeCell ref="A584:A598"/>
    <mergeCell ref="B584:B598"/>
    <mergeCell ref="C584:C598"/>
    <mergeCell ref="D584:D598"/>
    <mergeCell ref="F568:F582"/>
    <mergeCell ref="G568:G582"/>
    <mergeCell ref="H568:H582"/>
    <mergeCell ref="I568:I582"/>
    <mergeCell ref="J568:J582"/>
    <mergeCell ref="A568:A582"/>
    <mergeCell ref="B568:B582"/>
    <mergeCell ref="C568:C582"/>
    <mergeCell ref="D568:D582"/>
    <mergeCell ref="F552:F566"/>
    <mergeCell ref="G552:G566"/>
    <mergeCell ref="H552:H566"/>
    <mergeCell ref="I552:I566"/>
    <mergeCell ref="J552:J566"/>
    <mergeCell ref="A552:A566"/>
    <mergeCell ref="B552:B566"/>
    <mergeCell ref="C552:C566"/>
    <mergeCell ref="D552:D566"/>
    <mergeCell ref="F536:F550"/>
    <mergeCell ref="G536:G550"/>
    <mergeCell ref="H536:H550"/>
    <mergeCell ref="I536:I550"/>
    <mergeCell ref="J536:J550"/>
    <mergeCell ref="A536:A550"/>
    <mergeCell ref="B536:B550"/>
    <mergeCell ref="C536:C550"/>
    <mergeCell ref="D536:D550"/>
    <mergeCell ref="F520:F534"/>
    <mergeCell ref="G520:G534"/>
    <mergeCell ref="H520:H534"/>
    <mergeCell ref="I520:I534"/>
    <mergeCell ref="J520:J534"/>
    <mergeCell ref="A520:A534"/>
    <mergeCell ref="B520:B534"/>
    <mergeCell ref="C520:C534"/>
    <mergeCell ref="D520:D534"/>
    <mergeCell ref="F504:F518"/>
    <mergeCell ref="G504:G518"/>
    <mergeCell ref="H504:H518"/>
    <mergeCell ref="I504:I518"/>
    <mergeCell ref="J504:J518"/>
    <mergeCell ref="A504:A518"/>
    <mergeCell ref="B504:B518"/>
    <mergeCell ref="C504:C518"/>
    <mergeCell ref="D504:D518"/>
    <mergeCell ref="F488:F502"/>
    <mergeCell ref="G488:G502"/>
    <mergeCell ref="H488:H502"/>
    <mergeCell ref="I488:I502"/>
    <mergeCell ref="J488:J502"/>
    <mergeCell ref="A488:A502"/>
    <mergeCell ref="B488:B502"/>
    <mergeCell ref="C488:C502"/>
    <mergeCell ref="D488:D502"/>
    <mergeCell ref="F472:F486"/>
    <mergeCell ref="G472:G486"/>
    <mergeCell ref="H472:H486"/>
    <mergeCell ref="I472:I486"/>
    <mergeCell ref="J472:J486"/>
    <mergeCell ref="A472:A486"/>
    <mergeCell ref="B472:B486"/>
    <mergeCell ref="C472:C486"/>
    <mergeCell ref="D472:D486"/>
    <mergeCell ref="F456:F470"/>
    <mergeCell ref="G456:G470"/>
    <mergeCell ref="H456:H470"/>
    <mergeCell ref="I456:I470"/>
    <mergeCell ref="J456:J470"/>
    <mergeCell ref="A456:A470"/>
    <mergeCell ref="B456:B470"/>
    <mergeCell ref="C456:C470"/>
    <mergeCell ref="D456:D470"/>
    <mergeCell ref="F440:F454"/>
    <mergeCell ref="G440:G454"/>
    <mergeCell ref="H440:H454"/>
    <mergeCell ref="I440:I454"/>
    <mergeCell ref="J440:J454"/>
    <mergeCell ref="A440:A454"/>
    <mergeCell ref="B440:B454"/>
    <mergeCell ref="C440:C454"/>
    <mergeCell ref="D440:D454"/>
    <mergeCell ref="F424:F438"/>
    <mergeCell ref="G424:G438"/>
    <mergeCell ref="H424:H438"/>
    <mergeCell ref="I424:I438"/>
    <mergeCell ref="J424:J438"/>
    <mergeCell ref="A424:A438"/>
    <mergeCell ref="B424:B438"/>
    <mergeCell ref="C424:C438"/>
    <mergeCell ref="D424:D438"/>
    <mergeCell ref="F408:F422"/>
    <mergeCell ref="G408:G422"/>
    <mergeCell ref="H408:H422"/>
    <mergeCell ref="I408:I422"/>
    <mergeCell ref="J408:J422"/>
    <mergeCell ref="A408:A422"/>
    <mergeCell ref="B408:B422"/>
    <mergeCell ref="C408:C422"/>
    <mergeCell ref="D408:D422"/>
    <mergeCell ref="F392:F406"/>
    <mergeCell ref="G392:G406"/>
    <mergeCell ref="H392:H406"/>
    <mergeCell ref="I392:I406"/>
    <mergeCell ref="J392:J406"/>
    <mergeCell ref="A392:A406"/>
    <mergeCell ref="B392:B406"/>
    <mergeCell ref="C392:C406"/>
    <mergeCell ref="D392:D406"/>
    <mergeCell ref="F376:F390"/>
    <mergeCell ref="G376:G390"/>
    <mergeCell ref="H376:H390"/>
    <mergeCell ref="I376:I390"/>
    <mergeCell ref="J376:J390"/>
    <mergeCell ref="A376:A390"/>
    <mergeCell ref="B376:B390"/>
    <mergeCell ref="C376:C390"/>
    <mergeCell ref="D376:D390"/>
    <mergeCell ref="F360:F374"/>
    <mergeCell ref="G360:G374"/>
    <mergeCell ref="H360:H374"/>
    <mergeCell ref="I360:I374"/>
    <mergeCell ref="J360:J374"/>
    <mergeCell ref="A360:A374"/>
    <mergeCell ref="B360:B374"/>
    <mergeCell ref="C360:C374"/>
    <mergeCell ref="D360:D374"/>
    <mergeCell ref="F344:F358"/>
    <mergeCell ref="G344:G358"/>
    <mergeCell ref="H344:H358"/>
    <mergeCell ref="I344:I358"/>
    <mergeCell ref="J344:J358"/>
    <mergeCell ref="A344:A358"/>
    <mergeCell ref="B344:B358"/>
    <mergeCell ref="C344:C358"/>
    <mergeCell ref="D344:D358"/>
    <mergeCell ref="F328:F342"/>
    <mergeCell ref="G328:G342"/>
    <mergeCell ref="H328:H342"/>
    <mergeCell ref="I328:I342"/>
    <mergeCell ref="J328:J342"/>
    <mergeCell ref="A328:A342"/>
    <mergeCell ref="B328:B342"/>
    <mergeCell ref="C328:C342"/>
    <mergeCell ref="D328:D342"/>
    <mergeCell ref="F312:F326"/>
    <mergeCell ref="G312:G326"/>
    <mergeCell ref="H312:H326"/>
    <mergeCell ref="I312:I326"/>
    <mergeCell ref="J312:J326"/>
    <mergeCell ref="A312:A326"/>
    <mergeCell ref="B312:B326"/>
    <mergeCell ref="C312:C326"/>
    <mergeCell ref="D312:D326"/>
    <mergeCell ref="F296:F310"/>
    <mergeCell ref="G296:G310"/>
    <mergeCell ref="H296:H310"/>
    <mergeCell ref="I296:I310"/>
    <mergeCell ref="J296:J310"/>
    <mergeCell ref="A296:A310"/>
    <mergeCell ref="B296:B310"/>
    <mergeCell ref="C296:C310"/>
    <mergeCell ref="D296:D310"/>
    <mergeCell ref="F280:F294"/>
    <mergeCell ref="G280:G294"/>
    <mergeCell ref="H280:H294"/>
    <mergeCell ref="I280:I294"/>
    <mergeCell ref="J280:J294"/>
    <mergeCell ref="A280:A294"/>
    <mergeCell ref="B280:B294"/>
    <mergeCell ref="C280:C294"/>
    <mergeCell ref="D280:D294"/>
    <mergeCell ref="F264:F278"/>
    <mergeCell ref="G264:G278"/>
    <mergeCell ref="H264:H278"/>
    <mergeCell ref="I264:I278"/>
    <mergeCell ref="J264:J278"/>
    <mergeCell ref="A264:A278"/>
    <mergeCell ref="B264:B278"/>
    <mergeCell ref="C264:C278"/>
    <mergeCell ref="D264:D278"/>
    <mergeCell ref="F248:F262"/>
    <mergeCell ref="G248:G262"/>
    <mergeCell ref="H248:H262"/>
    <mergeCell ref="I248:I262"/>
    <mergeCell ref="J248:J262"/>
    <mergeCell ref="A248:A262"/>
    <mergeCell ref="B248:B262"/>
    <mergeCell ref="C248:C262"/>
    <mergeCell ref="D248:D262"/>
    <mergeCell ref="F232:F246"/>
    <mergeCell ref="G232:G246"/>
    <mergeCell ref="H232:H246"/>
    <mergeCell ref="I232:I246"/>
    <mergeCell ref="J232:J246"/>
    <mergeCell ref="A232:A246"/>
    <mergeCell ref="B232:B246"/>
    <mergeCell ref="C232:C246"/>
    <mergeCell ref="D232:D246"/>
    <mergeCell ref="F216:F230"/>
    <mergeCell ref="G216:G230"/>
    <mergeCell ref="H216:H230"/>
    <mergeCell ref="I216:I230"/>
    <mergeCell ref="J216:J230"/>
    <mergeCell ref="A216:A230"/>
    <mergeCell ref="B216:B230"/>
    <mergeCell ref="C216:C230"/>
    <mergeCell ref="D216:D230"/>
    <mergeCell ref="F200:F214"/>
    <mergeCell ref="G200:G214"/>
    <mergeCell ref="H200:H214"/>
    <mergeCell ref="I200:I214"/>
    <mergeCell ref="J200:J214"/>
    <mergeCell ref="A200:A214"/>
    <mergeCell ref="B200:B214"/>
    <mergeCell ref="C200:C214"/>
    <mergeCell ref="D200:D214"/>
    <mergeCell ref="F184:F198"/>
    <mergeCell ref="G184:G198"/>
    <mergeCell ref="H184:H198"/>
    <mergeCell ref="I184:I198"/>
    <mergeCell ref="J184:J198"/>
    <mergeCell ref="A184:A198"/>
    <mergeCell ref="B184:B198"/>
    <mergeCell ref="C184:C198"/>
    <mergeCell ref="D184:D198"/>
    <mergeCell ref="F168:F182"/>
    <mergeCell ref="G168:G182"/>
    <mergeCell ref="H168:H182"/>
    <mergeCell ref="I168:I182"/>
    <mergeCell ref="J168:J182"/>
    <mergeCell ref="A168:A182"/>
    <mergeCell ref="B168:B182"/>
    <mergeCell ref="C168:C182"/>
    <mergeCell ref="D168:D182"/>
    <mergeCell ref="F152:F166"/>
    <mergeCell ref="G152:G166"/>
    <mergeCell ref="H152:H166"/>
    <mergeCell ref="I152:I166"/>
    <mergeCell ref="J152:J166"/>
    <mergeCell ref="A152:A166"/>
    <mergeCell ref="B152:B166"/>
    <mergeCell ref="C152:C166"/>
    <mergeCell ref="D152:D166"/>
    <mergeCell ref="F136:F150"/>
    <mergeCell ref="G136:G150"/>
    <mergeCell ref="H136:H150"/>
    <mergeCell ref="I136:I150"/>
    <mergeCell ref="J136:J150"/>
    <mergeCell ref="A136:A150"/>
    <mergeCell ref="B136:B150"/>
    <mergeCell ref="C136:C150"/>
    <mergeCell ref="D136:D150"/>
    <mergeCell ref="F120:F134"/>
    <mergeCell ref="G120:G134"/>
    <mergeCell ref="H120:H134"/>
    <mergeCell ref="I120:I134"/>
    <mergeCell ref="J120:J134"/>
    <mergeCell ref="A120:A134"/>
    <mergeCell ref="B120:B134"/>
    <mergeCell ref="C120:C134"/>
    <mergeCell ref="D120:D134"/>
    <mergeCell ref="F104:F118"/>
    <mergeCell ref="G104:G118"/>
    <mergeCell ref="H104:H118"/>
    <mergeCell ref="I104:I118"/>
    <mergeCell ref="J104:J118"/>
    <mergeCell ref="A104:A118"/>
    <mergeCell ref="B104:B118"/>
    <mergeCell ref="C104:C118"/>
    <mergeCell ref="D104:D118"/>
    <mergeCell ref="F88:F102"/>
    <mergeCell ref="G88:G102"/>
    <mergeCell ref="H88:H102"/>
    <mergeCell ref="I88:I102"/>
    <mergeCell ref="J88:J102"/>
    <mergeCell ref="A88:A102"/>
    <mergeCell ref="B88:B102"/>
    <mergeCell ref="C88:C102"/>
    <mergeCell ref="D88:D102"/>
    <mergeCell ref="F72:F86"/>
    <mergeCell ref="G72:G86"/>
    <mergeCell ref="H72:H86"/>
    <mergeCell ref="I72:I86"/>
    <mergeCell ref="J72:J86"/>
    <mergeCell ref="A72:A86"/>
    <mergeCell ref="B72:B86"/>
    <mergeCell ref="C72:C86"/>
    <mergeCell ref="D72:D86"/>
    <mergeCell ref="I40:I54"/>
    <mergeCell ref="J40:J54"/>
    <mergeCell ref="A40:A54"/>
    <mergeCell ref="B40:B54"/>
    <mergeCell ref="C40:C54"/>
    <mergeCell ref="D40:D54"/>
    <mergeCell ref="F56:F70"/>
    <mergeCell ref="G56:G70"/>
    <mergeCell ref="H56:H70"/>
    <mergeCell ref="I56:I70"/>
    <mergeCell ref="J56:J70"/>
    <mergeCell ref="A56:A70"/>
    <mergeCell ref="B56:B70"/>
    <mergeCell ref="C56:C70"/>
    <mergeCell ref="D56:D70"/>
    <mergeCell ref="B13:C13"/>
    <mergeCell ref="B12:C12"/>
    <mergeCell ref="B11:C11"/>
    <mergeCell ref="B10:C10"/>
    <mergeCell ref="B9:C9"/>
    <mergeCell ref="B8:C8"/>
    <mergeCell ref="F40:F54"/>
    <mergeCell ref="G40:G54"/>
    <mergeCell ref="H40:H54"/>
    <mergeCell ref="D24:D38"/>
    <mergeCell ref="B17:C17"/>
    <mergeCell ref="A24:A38"/>
    <mergeCell ref="B24:B38"/>
    <mergeCell ref="C24:C38"/>
    <mergeCell ref="B18:C21"/>
    <mergeCell ref="H24:H38"/>
    <mergeCell ref="I24:I38"/>
    <mergeCell ref="J24:J38"/>
    <mergeCell ref="F24:F38"/>
    <mergeCell ref="G24:G38"/>
  </mergeCells>
  <phoneticPr fontId="25" type="noConversion"/>
  <conditionalFormatting sqref="L24:L38">
    <cfRule type="cellIs" dxfId="173" priority="76" operator="equal">
      <formula>0</formula>
    </cfRule>
  </conditionalFormatting>
  <conditionalFormatting sqref="L40:L54">
    <cfRule type="cellIs" dxfId="172" priority="74" operator="equal">
      <formula>0</formula>
    </cfRule>
  </conditionalFormatting>
  <conditionalFormatting sqref="L56:L70">
    <cfRule type="cellIs" dxfId="171" priority="72" operator="equal">
      <formula>0</formula>
    </cfRule>
  </conditionalFormatting>
  <conditionalFormatting sqref="L72:L86">
    <cfRule type="cellIs" dxfId="170" priority="70" operator="equal">
      <formula>0</formula>
    </cfRule>
  </conditionalFormatting>
  <conditionalFormatting sqref="L88:L102">
    <cfRule type="cellIs" dxfId="169" priority="68" operator="equal">
      <formula>0</formula>
    </cfRule>
  </conditionalFormatting>
  <conditionalFormatting sqref="L104:L118">
    <cfRule type="cellIs" dxfId="168" priority="66" operator="equal">
      <formula>0</formula>
    </cfRule>
  </conditionalFormatting>
  <conditionalFormatting sqref="L120:L134">
    <cfRule type="cellIs" dxfId="167" priority="64" operator="equal">
      <formula>0</formula>
    </cfRule>
  </conditionalFormatting>
  <conditionalFormatting sqref="L136:L150">
    <cfRule type="cellIs" dxfId="166" priority="62" operator="equal">
      <formula>0</formula>
    </cfRule>
  </conditionalFormatting>
  <conditionalFormatting sqref="L152:L166">
    <cfRule type="cellIs" dxfId="165" priority="60" operator="equal">
      <formula>0</formula>
    </cfRule>
  </conditionalFormatting>
  <conditionalFormatting sqref="L168:L182">
    <cfRule type="cellIs" dxfId="164" priority="58" operator="equal">
      <formula>0</formula>
    </cfRule>
  </conditionalFormatting>
  <conditionalFormatting sqref="L184:L198">
    <cfRule type="cellIs" dxfId="163" priority="56" operator="equal">
      <formula>0</formula>
    </cfRule>
  </conditionalFormatting>
  <conditionalFormatting sqref="L200:L214">
    <cfRule type="cellIs" dxfId="162" priority="54" operator="equal">
      <formula>0</formula>
    </cfRule>
  </conditionalFormatting>
  <conditionalFormatting sqref="L216:L230">
    <cfRule type="cellIs" dxfId="161" priority="52" operator="equal">
      <formula>0</formula>
    </cfRule>
  </conditionalFormatting>
  <conditionalFormatting sqref="L232:L246">
    <cfRule type="cellIs" dxfId="160" priority="50" operator="equal">
      <formula>0</formula>
    </cfRule>
  </conditionalFormatting>
  <conditionalFormatting sqref="L248:L262">
    <cfRule type="cellIs" dxfId="159" priority="48" operator="equal">
      <formula>0</formula>
    </cfRule>
  </conditionalFormatting>
  <conditionalFormatting sqref="L264:L278">
    <cfRule type="cellIs" dxfId="158" priority="46" operator="equal">
      <formula>0</formula>
    </cfRule>
  </conditionalFormatting>
  <conditionalFormatting sqref="L280:L294">
    <cfRule type="cellIs" dxfId="157" priority="44" operator="equal">
      <formula>0</formula>
    </cfRule>
  </conditionalFormatting>
  <conditionalFormatting sqref="L296:L310">
    <cfRule type="cellIs" dxfId="156" priority="42" operator="equal">
      <formula>0</formula>
    </cfRule>
  </conditionalFormatting>
  <conditionalFormatting sqref="L312:L326">
    <cfRule type="cellIs" dxfId="155" priority="40" operator="equal">
      <formula>0</formula>
    </cfRule>
  </conditionalFormatting>
  <conditionalFormatting sqref="L328:L342">
    <cfRule type="cellIs" dxfId="154" priority="38" operator="equal">
      <formula>0</formula>
    </cfRule>
  </conditionalFormatting>
  <conditionalFormatting sqref="L344:L358">
    <cfRule type="cellIs" dxfId="153" priority="36" operator="equal">
      <formula>0</formula>
    </cfRule>
  </conditionalFormatting>
  <conditionalFormatting sqref="L360:L374">
    <cfRule type="cellIs" dxfId="152" priority="34" operator="equal">
      <formula>0</formula>
    </cfRule>
  </conditionalFormatting>
  <conditionalFormatting sqref="L376:L390">
    <cfRule type="cellIs" dxfId="151" priority="32" operator="equal">
      <formula>0</formula>
    </cfRule>
  </conditionalFormatting>
  <conditionalFormatting sqref="L392:L406">
    <cfRule type="cellIs" dxfId="150" priority="30" operator="equal">
      <formula>0</formula>
    </cfRule>
  </conditionalFormatting>
  <conditionalFormatting sqref="L408:L422">
    <cfRule type="cellIs" dxfId="149" priority="28" operator="equal">
      <formula>0</formula>
    </cfRule>
  </conditionalFormatting>
  <conditionalFormatting sqref="L424:L438">
    <cfRule type="cellIs" dxfId="148" priority="26" operator="equal">
      <formula>0</formula>
    </cfRule>
  </conditionalFormatting>
  <conditionalFormatting sqref="L440:L454">
    <cfRule type="cellIs" dxfId="147" priority="24" operator="equal">
      <formula>0</formula>
    </cfRule>
  </conditionalFormatting>
  <conditionalFormatting sqref="L456:L470">
    <cfRule type="cellIs" dxfId="146" priority="22" operator="equal">
      <formula>0</formula>
    </cfRule>
  </conditionalFormatting>
  <conditionalFormatting sqref="L472:L486">
    <cfRule type="cellIs" dxfId="145" priority="20" operator="equal">
      <formula>0</formula>
    </cfRule>
  </conditionalFormatting>
  <conditionalFormatting sqref="L488:L502">
    <cfRule type="cellIs" dxfId="144" priority="18" operator="equal">
      <formula>0</formula>
    </cfRule>
  </conditionalFormatting>
  <conditionalFormatting sqref="L504:L518">
    <cfRule type="cellIs" dxfId="143" priority="16" operator="equal">
      <formula>0</formula>
    </cfRule>
  </conditionalFormatting>
  <conditionalFormatting sqref="L520:L534">
    <cfRule type="cellIs" dxfId="142" priority="14" operator="equal">
      <formula>0</formula>
    </cfRule>
  </conditionalFormatting>
  <conditionalFormatting sqref="L536:L550">
    <cfRule type="cellIs" dxfId="141" priority="12" operator="equal">
      <formula>0</formula>
    </cfRule>
  </conditionalFormatting>
  <conditionalFormatting sqref="L552:L566">
    <cfRule type="cellIs" dxfId="140" priority="10" operator="equal">
      <formula>0</formula>
    </cfRule>
  </conditionalFormatting>
  <conditionalFormatting sqref="L568:L582">
    <cfRule type="cellIs" dxfId="139" priority="8" operator="equal">
      <formula>0</formula>
    </cfRule>
  </conditionalFormatting>
  <conditionalFormatting sqref="L584:L598">
    <cfRule type="cellIs" dxfId="138" priority="6" operator="equal">
      <formula>0</formula>
    </cfRule>
  </conditionalFormatting>
  <conditionalFormatting sqref="L600:L614">
    <cfRule type="cellIs" dxfId="137" priority="4" operator="equal">
      <formula>0</formula>
    </cfRule>
  </conditionalFormatting>
  <conditionalFormatting sqref="Q24:Q38">
    <cfRule type="cellIs" dxfId="136" priority="75" operator="equal">
      <formula>0</formula>
    </cfRule>
  </conditionalFormatting>
  <conditionalFormatting sqref="Q40:Q54">
    <cfRule type="cellIs" dxfId="135" priority="73" operator="equal">
      <formula>0</formula>
    </cfRule>
  </conditionalFormatting>
  <conditionalFormatting sqref="Q56:Q70">
    <cfRule type="cellIs" dxfId="134" priority="71" operator="equal">
      <formula>0</formula>
    </cfRule>
  </conditionalFormatting>
  <conditionalFormatting sqref="Q72:Q86">
    <cfRule type="cellIs" dxfId="133" priority="69" operator="equal">
      <formula>0</formula>
    </cfRule>
  </conditionalFormatting>
  <conditionalFormatting sqref="Q88:Q102">
    <cfRule type="cellIs" dxfId="132" priority="67" operator="equal">
      <formula>0</formula>
    </cfRule>
  </conditionalFormatting>
  <conditionalFormatting sqref="Q104:Q118">
    <cfRule type="cellIs" dxfId="131" priority="65" operator="equal">
      <formula>0</formula>
    </cfRule>
  </conditionalFormatting>
  <conditionalFormatting sqref="Q120:Q134">
    <cfRule type="cellIs" dxfId="130" priority="63" operator="equal">
      <formula>0</formula>
    </cfRule>
  </conditionalFormatting>
  <conditionalFormatting sqref="Q136:Q150">
    <cfRule type="cellIs" dxfId="129" priority="61" operator="equal">
      <formula>0</formula>
    </cfRule>
  </conditionalFormatting>
  <conditionalFormatting sqref="Q152:Q166">
    <cfRule type="cellIs" dxfId="128" priority="59" operator="equal">
      <formula>0</formula>
    </cfRule>
  </conditionalFormatting>
  <conditionalFormatting sqref="Q168:Q182">
    <cfRule type="cellIs" dxfId="127" priority="57" operator="equal">
      <formula>0</formula>
    </cfRule>
  </conditionalFormatting>
  <conditionalFormatting sqref="Q184:Q198">
    <cfRule type="cellIs" dxfId="126" priority="55" operator="equal">
      <formula>0</formula>
    </cfRule>
  </conditionalFormatting>
  <conditionalFormatting sqref="Q200:Q214">
    <cfRule type="cellIs" dxfId="125" priority="53" operator="equal">
      <formula>0</formula>
    </cfRule>
  </conditionalFormatting>
  <conditionalFormatting sqref="Q216:Q230">
    <cfRule type="cellIs" dxfId="124" priority="51" operator="equal">
      <formula>0</formula>
    </cfRule>
  </conditionalFormatting>
  <conditionalFormatting sqref="Q232:Q246">
    <cfRule type="cellIs" dxfId="123" priority="49" operator="equal">
      <formula>0</formula>
    </cfRule>
  </conditionalFormatting>
  <conditionalFormatting sqref="Q248:Q262">
    <cfRule type="cellIs" dxfId="122" priority="47" operator="equal">
      <formula>0</formula>
    </cfRule>
  </conditionalFormatting>
  <conditionalFormatting sqref="Q264:Q278">
    <cfRule type="cellIs" dxfId="121" priority="45" operator="equal">
      <formula>0</formula>
    </cfRule>
  </conditionalFormatting>
  <conditionalFormatting sqref="Q280:Q294">
    <cfRule type="cellIs" dxfId="120" priority="43" operator="equal">
      <formula>0</formula>
    </cfRule>
  </conditionalFormatting>
  <conditionalFormatting sqref="Q296:Q310">
    <cfRule type="cellIs" dxfId="119" priority="41" operator="equal">
      <formula>0</formula>
    </cfRule>
  </conditionalFormatting>
  <conditionalFormatting sqref="Q312:Q326">
    <cfRule type="cellIs" dxfId="118" priority="39" operator="equal">
      <formula>0</formula>
    </cfRule>
  </conditionalFormatting>
  <conditionalFormatting sqref="Q328:Q342">
    <cfRule type="cellIs" dxfId="117" priority="37" operator="equal">
      <formula>0</formula>
    </cfRule>
  </conditionalFormatting>
  <conditionalFormatting sqref="Q344:Q358">
    <cfRule type="cellIs" dxfId="116" priority="35" operator="equal">
      <formula>0</formula>
    </cfRule>
  </conditionalFormatting>
  <conditionalFormatting sqref="Q360:Q374">
    <cfRule type="cellIs" dxfId="115" priority="33" operator="equal">
      <formula>0</formula>
    </cfRule>
  </conditionalFormatting>
  <conditionalFormatting sqref="Q376:Q390">
    <cfRule type="cellIs" dxfId="114" priority="31" operator="equal">
      <formula>0</formula>
    </cfRule>
  </conditionalFormatting>
  <conditionalFormatting sqref="Q392:Q406">
    <cfRule type="cellIs" dxfId="113" priority="29" operator="equal">
      <formula>0</formula>
    </cfRule>
  </conditionalFormatting>
  <conditionalFormatting sqref="Q408:Q422">
    <cfRule type="cellIs" dxfId="112" priority="27" operator="equal">
      <formula>0</formula>
    </cfRule>
  </conditionalFormatting>
  <conditionalFormatting sqref="Q424:Q438">
    <cfRule type="cellIs" dxfId="111" priority="25" operator="equal">
      <formula>0</formula>
    </cfRule>
  </conditionalFormatting>
  <conditionalFormatting sqref="Q440:Q454">
    <cfRule type="cellIs" dxfId="110" priority="23" operator="equal">
      <formula>0</formula>
    </cfRule>
  </conditionalFormatting>
  <conditionalFormatting sqref="Q456:Q470">
    <cfRule type="cellIs" dxfId="109" priority="21" operator="equal">
      <formula>0</formula>
    </cfRule>
  </conditionalFormatting>
  <conditionalFormatting sqref="Q472:Q486">
    <cfRule type="cellIs" dxfId="108" priority="19" operator="equal">
      <formula>0</formula>
    </cfRule>
  </conditionalFormatting>
  <conditionalFormatting sqref="Q488:Q502">
    <cfRule type="cellIs" dxfId="107" priority="17" operator="equal">
      <formula>0</formula>
    </cfRule>
  </conditionalFormatting>
  <conditionalFormatting sqref="Q504:Q518">
    <cfRule type="cellIs" dxfId="106" priority="15" operator="equal">
      <formula>0</formula>
    </cfRule>
  </conditionalFormatting>
  <conditionalFormatting sqref="Q520:Q534">
    <cfRule type="cellIs" dxfId="105" priority="13" operator="equal">
      <formula>0</formula>
    </cfRule>
  </conditionalFormatting>
  <conditionalFormatting sqref="Q536:Q550">
    <cfRule type="cellIs" dxfId="104" priority="11" operator="equal">
      <formula>0</formula>
    </cfRule>
  </conditionalFormatting>
  <conditionalFormatting sqref="Q552:Q566">
    <cfRule type="cellIs" dxfId="103" priority="9" operator="equal">
      <formula>0</formula>
    </cfRule>
  </conditionalFormatting>
  <conditionalFormatting sqref="Q568:Q582">
    <cfRule type="cellIs" dxfId="102" priority="7" operator="equal">
      <formula>0</formula>
    </cfRule>
  </conditionalFormatting>
  <conditionalFormatting sqref="Q584:Q598">
    <cfRule type="cellIs" dxfId="101" priority="5" operator="equal">
      <formula>0</formula>
    </cfRule>
  </conditionalFormatting>
  <conditionalFormatting sqref="Q600:Q614">
    <cfRule type="cellIs" dxfId="100" priority="3" operator="equal">
      <formula>0</formula>
    </cfRule>
  </conditionalFormatting>
  <hyperlinks>
    <hyperlink ref="J24" r:id="rId1" display="https://nova-tex.ru/" xr:uid="{477DEAB5-6BE3-43F8-B67C-7B1072DF431C}"/>
    <hyperlink ref="J24:J38" r:id="rId2" display="WEB-Сайт" xr:uid="{123BCCA4-17A0-4C57-8852-54AAD8B2C919}"/>
    <hyperlink ref="J40" r:id="rId3" display="https://nova-tex.ru/" xr:uid="{90899552-5F01-448F-8695-663991C7DD31}"/>
    <hyperlink ref="J40:J54" r:id="rId4" display="WEB-Сайт" xr:uid="{F817870C-0CE7-4239-8EC1-501E777B4AEB}"/>
    <hyperlink ref="J56" r:id="rId5" display="https://nova-tex.ru/" xr:uid="{48DD3C35-3203-495D-B266-58A3D6196F05}"/>
    <hyperlink ref="J56:J70" r:id="rId6" display="WEB-Сайт" xr:uid="{BF3D171B-F407-4E5F-9A62-D60D83150681}"/>
    <hyperlink ref="J72" r:id="rId7" display="https://nova-tex.ru/" xr:uid="{3CCCAB47-9073-42DA-A271-60F92DE842FD}"/>
    <hyperlink ref="J72:J86" r:id="rId8" display="WEB-Сайт" xr:uid="{4C446365-1C76-4F91-930B-612105D03F3C}"/>
    <hyperlink ref="J88" r:id="rId9" display="https://nova-tex.ru/" xr:uid="{BA0FFFB7-9023-4724-9E6B-53BB10EC5C0A}"/>
    <hyperlink ref="J88:J102" r:id="rId10" display="WEB-Сайт" xr:uid="{664F1FCE-EEAC-43D2-8A94-E9712A79469F}"/>
    <hyperlink ref="J104" r:id="rId11" display="https://nova-tex.ru/" xr:uid="{F826F2DF-9346-48EB-AAB2-0F48BA9DAFF6}"/>
    <hyperlink ref="J104:J118" r:id="rId12" display="WEB-Сайт" xr:uid="{9234D189-6C8C-4927-8F25-D8D61DABBB44}"/>
    <hyperlink ref="J120" r:id="rId13" display="https://nova-tex.ru/" xr:uid="{FAD730A5-8358-4C04-82C3-CF2E7F20A956}"/>
    <hyperlink ref="J120:J134" r:id="rId14" display="WEB-Сайт" xr:uid="{AB43F0FB-CE25-471F-8450-FED4A10D0B1A}"/>
    <hyperlink ref="J136" r:id="rId15" display="https://nova-tex.ru/" xr:uid="{C616A3F0-A586-4E2D-92B9-542EBBEA9046}"/>
    <hyperlink ref="J136:J150" r:id="rId16" display="WEB-Сайт" xr:uid="{5D165E42-B5AB-486E-BC92-8A3DC6C295F1}"/>
    <hyperlink ref="J152" r:id="rId17" display="https://nova-tex.ru/" xr:uid="{EC529D53-16E4-41AC-B218-0AEFB6FC433B}"/>
    <hyperlink ref="J152:J166" r:id="rId18" display="WEB-Сайт" xr:uid="{43A598D7-F4F6-46E1-8CE8-AC5716E8F7D0}"/>
    <hyperlink ref="J168" r:id="rId19" display="https://nova-tex.ru/" xr:uid="{566F259D-4106-4A49-8579-41363EC65E5A}"/>
    <hyperlink ref="J168:J182" r:id="rId20" display="WEB-Сайт" xr:uid="{404A8DFD-5338-4352-86D0-925450F10AD5}"/>
    <hyperlink ref="J184" r:id="rId21" display="https://nova-tex.ru/" xr:uid="{13635099-DDFC-47E8-98DF-BDE79F42A305}"/>
    <hyperlink ref="J184:J198" r:id="rId22" display="WEB-Сайт" xr:uid="{F2BFFD75-2AF3-445C-9CAB-F4D49183E771}"/>
    <hyperlink ref="J200" r:id="rId23" display="https://nova-tex.ru/" xr:uid="{1911C5F1-6BB7-4390-9244-2CE22968C374}"/>
    <hyperlink ref="J200:J214" r:id="rId24" display="WEB-Сайт" xr:uid="{47DDD1FF-C172-45A0-8E17-2772B08F6156}"/>
    <hyperlink ref="J216" r:id="rId25" display="https://nova-tex.ru/" xr:uid="{953E0CC4-0A2D-453A-A73D-638915A33968}"/>
    <hyperlink ref="J216:J230" r:id="rId26" display="WEB-Сайт" xr:uid="{C43D3AB4-C1D9-43D6-ADEE-3646D2996281}"/>
    <hyperlink ref="J232" r:id="rId27" display="https://nova-tex.ru/" xr:uid="{7AB45B63-9BA6-4DC9-A4A5-AF987B2365D3}"/>
    <hyperlink ref="J232:J246" r:id="rId28" display="WEB-Сайт" xr:uid="{68E398A7-C393-4C1F-8645-0E54E3B8296F}"/>
    <hyperlink ref="J248" r:id="rId29" display="https://nova-tex.ru/" xr:uid="{F6F622A7-F9D3-4718-8E82-F6168368D307}"/>
    <hyperlink ref="J248:J262" r:id="rId30" display="WEB-Сайт" xr:uid="{7D941C99-57D7-4C73-BC9A-92D721A463B3}"/>
    <hyperlink ref="J264" r:id="rId31" display="https://nova-tex.ru/" xr:uid="{75AB6457-B546-435B-A881-A4A8E071124E}"/>
    <hyperlink ref="J264:J278" r:id="rId32" display="WEB-Сайт" xr:uid="{F52F8CD7-0136-4A7B-946B-E39F906F844F}"/>
    <hyperlink ref="J280" r:id="rId33" display="https://nova-tex.ru/" xr:uid="{93EB2783-566D-4F31-A8E3-E0559A277D4A}"/>
    <hyperlink ref="J280:J294" r:id="rId34" display="WEB-Сайт" xr:uid="{400CF9CA-7F89-4D9F-B8C3-BFA4A249387E}"/>
    <hyperlink ref="J296" r:id="rId35" display="https://nova-tex.ru/" xr:uid="{FBF8DD93-6587-493B-86C1-E2E0BE7317BC}"/>
    <hyperlink ref="J296:J310" r:id="rId36" display="WEB-Сайт" xr:uid="{A85705A0-3A7C-4B6A-809E-A4990B6130BE}"/>
    <hyperlink ref="J312" r:id="rId37" display="https://nova-tex.ru/" xr:uid="{8E898267-EE03-4EE3-9DC0-8374DAB4B6A5}"/>
    <hyperlink ref="J312:J326" r:id="rId38" display="WEB-Сайт" xr:uid="{93D68E32-936B-4803-9EE4-1D559BB49B37}"/>
    <hyperlink ref="J328" r:id="rId39" display="https://nova-tex.ru/" xr:uid="{E071BBF3-EABC-4EBE-B046-1D98A82E68A0}"/>
    <hyperlink ref="J328:J342" r:id="rId40" display="WEB-Сайт" xr:uid="{A98861CA-B984-4254-9141-4C6F25F6F010}"/>
    <hyperlink ref="J344" r:id="rId41" display="https://nova-tex.ru/" xr:uid="{31286767-815C-4C71-88B8-225010560F9A}"/>
    <hyperlink ref="J344:J358" r:id="rId42" display="WEB-Сайт" xr:uid="{F187CFAC-2F19-40C3-91EE-DD94C08CFA98}"/>
    <hyperlink ref="J360" r:id="rId43" display="https://nova-tex.ru/" xr:uid="{FE039F0D-22B5-4EB2-AE18-CE27C45D09F3}"/>
    <hyperlink ref="J360:J374" r:id="rId44" display="WEB-Сайт" xr:uid="{DB7AFA05-B67C-47BD-9CCE-961E6E543DA1}"/>
    <hyperlink ref="J376" r:id="rId45" display="https://nova-tex.ru/" xr:uid="{991496F2-A9DD-479F-9208-3DBF35A27B85}"/>
    <hyperlink ref="J376:J390" r:id="rId46" display="WEB-Сайт" xr:uid="{C2ED5617-F188-453A-9C17-788FDD3A02E4}"/>
    <hyperlink ref="J392" r:id="rId47" display="https://nova-tex.ru/" xr:uid="{3B9339B0-67B3-4838-AE62-EDD1C969B7EF}"/>
    <hyperlink ref="J392:J406" r:id="rId48" display="WEB-Сайт" xr:uid="{B5CA6D04-499C-49F2-85A4-058764134B18}"/>
    <hyperlink ref="J408" r:id="rId49" display="https://nova-tex.ru/" xr:uid="{F0490459-00EF-4B66-BF13-4A0E4C2A497F}"/>
    <hyperlink ref="J408:J422" r:id="rId50" display="WEB-Сайт" xr:uid="{3A8C54F7-A85C-408F-B54B-833110FD1668}"/>
    <hyperlink ref="J424" r:id="rId51" display="https://nova-tex.ru/" xr:uid="{B026B570-DAFF-4958-A579-AC11BA92BB9B}"/>
    <hyperlink ref="J424:J438" r:id="rId52" display="WEB-Сайт" xr:uid="{1D62A5AD-E2D0-4452-8168-0036F0671185}"/>
    <hyperlink ref="J440" r:id="rId53" display="https://nova-tex.ru/" xr:uid="{4CEE7861-BDB2-4C4C-9AAF-3BCCBB75D2E6}"/>
    <hyperlink ref="J440:J454" r:id="rId54" display="WEB-Сайт" xr:uid="{5B96807E-9A6E-4BF5-8E6F-638EC4EE5104}"/>
    <hyperlink ref="J456" r:id="rId55" display="https://nova-tex.ru/" xr:uid="{0AB72DA0-4A81-4160-9C2F-963B12249831}"/>
    <hyperlink ref="J456:J470" r:id="rId56" display="WEB-Сайт" xr:uid="{41A267E2-0BBC-4233-99B3-3BA368DEB140}"/>
    <hyperlink ref="J472" r:id="rId57" display="https://nova-tex.ru/" xr:uid="{CF9FC176-77D4-4C57-95FF-AE3B449696DB}"/>
    <hyperlink ref="J472:J486" r:id="rId58" display="WEB-Сайт" xr:uid="{A4987D32-9FDF-4F3F-9CA5-4BA9E19FA858}"/>
    <hyperlink ref="J488" r:id="rId59" display="https://nova-tex.ru/" xr:uid="{C4DC5099-4C3F-4F12-B805-2B4B23620EA0}"/>
    <hyperlink ref="J488:J502" r:id="rId60" display="WEB-Сайт" xr:uid="{9BA223A5-92B6-4BD9-9D85-4D93C3F7B872}"/>
    <hyperlink ref="J504" r:id="rId61" display="https://nova-tex.ru/" xr:uid="{8FF08EFA-BD25-480E-BF3A-3CF3BB40ED10}"/>
    <hyperlink ref="J504:J518" r:id="rId62" display="WEB-Сайт" xr:uid="{3E1263B4-2F2E-4A24-8DB4-990706F0A244}"/>
    <hyperlink ref="J520" r:id="rId63" display="https://nova-tex.ru/" xr:uid="{757D0944-FFBC-46F8-97CA-7959AB18A30A}"/>
    <hyperlink ref="J520:J534" r:id="rId64" display="WEB-Сайт" xr:uid="{EEA1F3BA-8221-4A7E-8F92-9E3BDE50981B}"/>
    <hyperlink ref="J536" r:id="rId65" display="https://nova-tex.ru/" xr:uid="{994FE911-5F78-4946-9D49-122403B3B69B}"/>
    <hyperlink ref="J536:J550" r:id="rId66" display="WEB-Сайт" xr:uid="{4E940456-1129-4222-833D-C077C0C036A6}"/>
    <hyperlink ref="J552" r:id="rId67" display="https://nova-tex.ru/" xr:uid="{09E8BEBB-1F7A-4D8F-A16E-22EEDC7B6695}"/>
    <hyperlink ref="J552:J566" r:id="rId68" display="WEB-Сайт" xr:uid="{2EFA41ED-2D08-4614-B0CA-3226AC7FC91F}"/>
    <hyperlink ref="J568" r:id="rId69" display="https://nova-tex.ru/" xr:uid="{0A199992-1BA6-42D4-8DDC-82C3C9770197}"/>
    <hyperlink ref="J568:J582" r:id="rId70" display="WEB-Сайт" xr:uid="{2ACCCAC1-9CA6-4AA7-963A-9CC788343CB8}"/>
    <hyperlink ref="J584" r:id="rId71" display="https://nova-tex.ru/" xr:uid="{56AB91CB-9155-43DB-B414-A8DDC4DFD127}"/>
    <hyperlink ref="J584:J598" r:id="rId72" display="WEB-Сайт" xr:uid="{E93F2CD3-39EC-4DA2-904A-9D75DD33517D}"/>
    <hyperlink ref="J600" r:id="rId73" display="https://nova-tex.ru/" xr:uid="{14C682FD-5E40-404B-8CCF-4779562CE130}"/>
    <hyperlink ref="J600:J614" r:id="rId74" display="WEB-Сайт" xr:uid="{FB93A6B4-1B1F-45A5-B05B-29B5033678A2}"/>
  </hyperlinks>
  <pageMargins left="0.7" right="0.7" top="0.75" bottom="0.75" header="0.3" footer="0.3"/>
  <pageSetup paperSize="9" scale="18" orientation="landscape" r:id="rId75"/>
  <drawing r:id="rId7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5">
    <tabColor theme="0" tint="-4.9989318521683403E-2"/>
  </sheetPr>
  <dimension ref="A1:AC551"/>
  <sheetViews>
    <sheetView topLeftCell="A29" zoomScale="25" zoomScaleNormal="25" zoomScaleSheetLayoutView="40" workbookViewId="0"/>
  </sheetViews>
  <sheetFormatPr defaultColWidth="25.83203125" defaultRowHeight="26.25"/>
  <cols>
    <col min="1" max="1" width="16.83203125" customWidth="1"/>
    <col min="2" max="3" width="50.83203125" customWidth="1"/>
    <col min="4" max="4" width="87.33203125" customWidth="1"/>
    <col min="5" max="5" width="87.33203125" hidden="1"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40.83203125" hidden="1" customWidth="1"/>
    <col min="15" max="17" width="40.83203125" customWidth="1"/>
    <col min="18" max="18" width="40.83203125" hidden="1" customWidth="1"/>
    <col min="19" max="19" width="40.83203125" customWidth="1"/>
    <col min="20" max="20" width="40.83203125" hidden="1" customWidth="1"/>
    <col min="21" max="21" width="54.83203125" style="102" hidden="1" customWidth="1"/>
    <col min="22" max="22" width="57.83203125" style="102" hidden="1" customWidth="1"/>
    <col min="23" max="24" width="57.83203125" style="102" customWidth="1"/>
    <col min="25" max="25" width="28.1640625" style="103" hidden="1" customWidth="1"/>
    <col min="26" max="26" width="31" style="5" hidden="1" customWidth="1"/>
    <col min="27" max="27" width="40.5" style="5" hidden="1" customWidth="1"/>
    <col min="28" max="28" width="0" hidden="1" customWidth="1"/>
  </cols>
  <sheetData>
    <row r="1" spans="1:27" ht="408" customHeight="1">
      <c r="A1" s="3"/>
      <c r="B1" s="4"/>
      <c r="C1" s="4"/>
      <c r="D1" s="4"/>
      <c r="E1" s="4"/>
      <c r="F1" s="4"/>
      <c r="G1" s="4"/>
      <c r="I1" s="4"/>
      <c r="J1" s="4"/>
      <c r="K1" s="5"/>
    </row>
    <row r="2" spans="1:27">
      <c r="A2" s="6"/>
      <c r="B2" s="5"/>
      <c r="C2" s="5"/>
      <c r="D2" s="5"/>
      <c r="E2" s="5"/>
      <c r="F2" s="5"/>
      <c r="G2" s="5"/>
      <c r="I2" s="5"/>
      <c r="J2" s="5"/>
      <c r="K2" s="5"/>
    </row>
    <row r="3" spans="1:27" ht="83.25" customHeight="1">
      <c r="A3" s="6"/>
      <c r="B3" s="5"/>
      <c r="C3" s="5"/>
      <c r="D3" s="5"/>
      <c r="E3" s="5"/>
      <c r="F3" s="5"/>
      <c r="G3" s="5"/>
      <c r="H3" s="5"/>
      <c r="I3" s="5"/>
      <c r="J3" s="5"/>
      <c r="K3" s="5"/>
      <c r="AA3" s="5" t="e">
        <f>IF(O24=СторЦена,M24*P24,)</f>
        <v>#NAME?</v>
      </c>
    </row>
    <row r="4" spans="1:27" ht="83.25" customHeight="1">
      <c r="A4" s="6"/>
      <c r="B4" s="5"/>
      <c r="C4" s="5"/>
      <c r="D4" s="5"/>
      <c r="E4" s="5"/>
      <c r="F4" s="5"/>
      <c r="G4" s="5"/>
      <c r="H4" s="5"/>
      <c r="I4" s="5"/>
      <c r="J4" s="5"/>
      <c r="K4" s="5"/>
    </row>
    <row r="5" spans="1:27" ht="83.25" customHeight="1">
      <c r="A5" s="6"/>
      <c r="B5" s="5"/>
      <c r="C5" s="5"/>
      <c r="D5" s="5"/>
      <c r="E5" s="5"/>
      <c r="F5" s="5"/>
      <c r="G5" s="5"/>
      <c r="H5" s="5"/>
      <c r="I5" s="5"/>
      <c r="J5" s="5"/>
      <c r="K5" s="5"/>
    </row>
    <row r="6" spans="1:27" ht="83.25" customHeight="1">
      <c r="A6" s="6"/>
      <c r="B6" s="5"/>
      <c r="C6" s="5"/>
      <c r="D6" s="5"/>
      <c r="E6" s="5"/>
      <c r="F6" s="5"/>
      <c r="G6" s="5"/>
      <c r="H6" s="5"/>
      <c r="I6" s="5"/>
      <c r="J6" s="5"/>
      <c r="K6" s="5"/>
    </row>
    <row r="7" spans="1:27" ht="60.75" customHeight="1">
      <c r="A7" s="6"/>
      <c r="B7" s="7"/>
      <c r="C7" s="7"/>
      <c r="D7" s="7"/>
      <c r="E7" s="7"/>
      <c r="F7" s="7"/>
      <c r="G7" s="5"/>
      <c r="H7" s="5"/>
      <c r="I7" s="7"/>
      <c r="J7" s="8"/>
      <c r="K7" s="5"/>
    </row>
    <row r="8" spans="1:27" ht="50.1" customHeight="1">
      <c r="A8" s="6"/>
      <c r="B8" s="191"/>
      <c r="C8" s="192"/>
      <c r="D8" s="1"/>
      <c r="E8" s="138"/>
      <c r="F8" s="138"/>
      <c r="G8" s="5"/>
      <c r="H8" s="5"/>
      <c r="I8" s="9"/>
      <c r="J8" s="10"/>
      <c r="K8" s="5"/>
    </row>
    <row r="9" spans="1:27" ht="50.1" customHeight="1">
      <c r="A9" s="6"/>
      <c r="B9" s="180"/>
      <c r="C9" s="181"/>
      <c r="D9" s="11"/>
      <c r="E9" s="136"/>
      <c r="F9" s="137"/>
      <c r="G9" s="5"/>
      <c r="H9" s="5"/>
      <c r="I9" s="9"/>
      <c r="J9" s="12"/>
      <c r="K9" s="5"/>
    </row>
    <row r="10" spans="1:27" ht="50.1" customHeight="1">
      <c r="A10" s="6"/>
      <c r="B10" s="180"/>
      <c r="C10" s="181"/>
      <c r="D10" s="11"/>
      <c r="E10" s="136"/>
      <c r="F10" s="137"/>
      <c r="G10" s="5"/>
      <c r="H10" s="5"/>
      <c r="I10" s="13"/>
      <c r="J10" s="14"/>
      <c r="K10" s="5"/>
    </row>
    <row r="11" spans="1:27" ht="409.5" customHeight="1">
      <c r="A11" s="6"/>
      <c r="B11" s="180"/>
      <c r="C11" s="181"/>
      <c r="D11" s="11"/>
      <c r="E11" s="136"/>
      <c r="F11" s="137"/>
      <c r="G11" s="5"/>
      <c r="H11" s="5"/>
      <c r="I11" s="9"/>
      <c r="J11" s="14"/>
      <c r="K11" s="5"/>
    </row>
    <row r="12" spans="1:27" ht="50.1" customHeight="1">
      <c r="A12" s="6"/>
      <c r="B12" s="180"/>
      <c r="C12" s="181"/>
      <c r="D12" s="11"/>
      <c r="E12" s="136"/>
      <c r="F12" s="137"/>
      <c r="G12" s="5"/>
      <c r="H12" s="5"/>
      <c r="I12" s="2"/>
      <c r="J12" s="14"/>
      <c r="K12" s="5"/>
    </row>
    <row r="13" spans="1:27" ht="50.1" customHeight="1">
      <c r="A13" s="6"/>
      <c r="B13" s="180"/>
      <c r="C13" s="181"/>
      <c r="D13" s="11"/>
      <c r="E13" s="136"/>
      <c r="F13" s="137"/>
      <c r="G13" s="5"/>
      <c r="H13" s="5"/>
      <c r="I13" s="2"/>
      <c r="J13" s="14"/>
      <c r="K13" s="5"/>
    </row>
    <row r="14" spans="1:27" ht="50.1" customHeight="1">
      <c r="A14" s="6"/>
      <c r="B14" s="5"/>
      <c r="C14" s="5"/>
      <c r="D14" s="5"/>
      <c r="E14" s="5"/>
      <c r="F14" s="5"/>
      <c r="G14" s="5"/>
      <c r="H14" s="5"/>
      <c r="I14" s="15"/>
      <c r="J14" s="12"/>
      <c r="K14" s="5"/>
    </row>
    <row r="15" spans="1:27" ht="50.1" customHeight="1">
      <c r="A15" s="6"/>
      <c r="B15" s="5"/>
      <c r="C15" s="5"/>
      <c r="D15" s="5"/>
      <c r="E15" s="5"/>
      <c r="F15" s="5"/>
      <c r="G15" s="5"/>
      <c r="H15" s="5"/>
      <c r="I15" s="15"/>
      <c r="J15" s="16"/>
      <c r="K15" s="5"/>
    </row>
    <row r="16" spans="1:27" ht="50.1" customHeight="1">
      <c r="A16" s="6"/>
      <c r="B16" s="5"/>
      <c r="C16" s="17"/>
      <c r="D16" s="17"/>
      <c r="E16" s="17"/>
      <c r="F16" s="17"/>
      <c r="G16" s="18"/>
      <c r="H16" s="19"/>
      <c r="I16" s="15"/>
      <c r="J16" s="20"/>
      <c r="K16" s="5"/>
    </row>
    <row r="17" spans="1:29" ht="409.5" customHeight="1">
      <c r="A17" s="6"/>
      <c r="B17" s="182"/>
      <c r="C17" s="182"/>
      <c r="D17" s="21"/>
      <c r="E17" s="21"/>
      <c r="F17" s="19"/>
      <c r="G17" s="5"/>
      <c r="H17" s="19"/>
      <c r="I17" s="7"/>
      <c r="J17" s="5"/>
      <c r="K17" s="5"/>
    </row>
    <row r="18" spans="1:29" ht="37.5" customHeight="1" thickBot="1">
      <c r="A18" s="6"/>
      <c r="B18" s="183"/>
      <c r="C18" s="184"/>
      <c r="D18" s="47"/>
      <c r="E18" s="139"/>
      <c r="F18" s="140"/>
      <c r="G18" s="5"/>
      <c r="H18" s="5"/>
      <c r="I18" s="15"/>
      <c r="J18" s="24"/>
      <c r="K18" s="5"/>
    </row>
    <row r="19" spans="1:29" ht="49.5" hidden="1" customHeight="1" thickBot="1">
      <c r="A19" s="6"/>
      <c r="B19" s="185"/>
      <c r="C19" s="186"/>
      <c r="D19" s="26"/>
      <c r="E19" s="146"/>
      <c r="F19" s="134"/>
      <c r="G19" s="5"/>
      <c r="H19" s="5"/>
      <c r="I19" s="15"/>
      <c r="J19" s="27"/>
      <c r="K19" s="5"/>
    </row>
    <row r="20" spans="1:29" ht="49.5" hidden="1" customHeight="1" thickBot="1">
      <c r="A20" s="6"/>
      <c r="B20" s="185"/>
      <c r="C20" s="186"/>
      <c r="D20" s="26"/>
      <c r="E20" s="146"/>
      <c r="F20" s="134"/>
      <c r="G20" s="5"/>
      <c r="H20" s="5"/>
      <c r="I20" s="28"/>
      <c r="J20" s="42"/>
      <c r="K20" s="5"/>
    </row>
    <row r="21" spans="1:29" ht="49.5" hidden="1" customHeight="1" thickBot="1">
      <c r="A21" s="6"/>
      <c r="B21" s="187"/>
      <c r="C21" s="188"/>
      <c r="D21" s="26"/>
      <c r="E21" s="146"/>
      <c r="F21" s="135"/>
      <c r="G21" s="5"/>
      <c r="H21" s="5"/>
      <c r="I21" s="15"/>
      <c r="J21" s="24"/>
      <c r="K21" s="5"/>
    </row>
    <row r="22" spans="1:29" ht="49.5" hidden="1" customHeight="1" thickBot="1">
      <c r="A22" s="6"/>
      <c r="B22" s="5"/>
      <c r="C22" s="17"/>
      <c r="D22" s="17"/>
      <c r="E22" s="17"/>
      <c r="F22" s="17"/>
      <c r="G22" s="18"/>
      <c r="H22" s="5"/>
      <c r="I22" s="30"/>
      <c r="J22" s="31"/>
      <c r="K22" s="5"/>
      <c r="Z22" s="5">
        <f>SUM(Z24:Z945863)</f>
        <v>0</v>
      </c>
      <c r="AA22" s="5">
        <f>SUM(AA24:AA945863)</f>
        <v>0</v>
      </c>
    </row>
    <row r="23" spans="1:29" s="32" customFormat="1" ht="129.75" customHeight="1" thickBot="1">
      <c r="A23" s="50" t="s">
        <v>10</v>
      </c>
      <c r="B23" s="50" t="s">
        <v>7</v>
      </c>
      <c r="C23" s="50" t="s">
        <v>11</v>
      </c>
      <c r="D23" s="50" t="s">
        <v>20</v>
      </c>
      <c r="E23" s="50"/>
      <c r="F23" s="50" t="s">
        <v>12</v>
      </c>
      <c r="G23" s="50" t="s">
        <v>13</v>
      </c>
      <c r="H23" s="50" t="s">
        <v>14</v>
      </c>
      <c r="I23" s="50" t="s">
        <v>8</v>
      </c>
      <c r="J23" s="50" t="s">
        <v>18</v>
      </c>
      <c r="K23" s="50" t="s">
        <v>9</v>
      </c>
      <c r="L23" s="51" t="s">
        <v>220</v>
      </c>
      <c r="M23" s="51" t="s">
        <v>221</v>
      </c>
      <c r="N23" s="115" t="s">
        <v>65</v>
      </c>
      <c r="O23" s="52" t="s">
        <v>66</v>
      </c>
      <c r="P23" s="52" t="s">
        <v>16</v>
      </c>
      <c r="Q23" s="52" t="s">
        <v>67</v>
      </c>
      <c r="R23" s="53"/>
      <c r="S23" s="50" t="s">
        <v>17</v>
      </c>
      <c r="T23" s="50"/>
      <c r="U23" s="50" t="s">
        <v>68</v>
      </c>
      <c r="V23" s="50" t="s">
        <v>69</v>
      </c>
      <c r="W23" s="50" t="s">
        <v>68</v>
      </c>
      <c r="X23" s="50" t="s">
        <v>69</v>
      </c>
      <c r="Y23" s="105"/>
      <c r="Z23" s="105" t="s">
        <v>70</v>
      </c>
      <c r="AA23" s="105" t="s">
        <v>71</v>
      </c>
      <c r="AB23" s="50" t="s">
        <v>73</v>
      </c>
      <c r="AC23" s="50" t="s">
        <v>73</v>
      </c>
    </row>
    <row r="24" spans="1:29" ht="50.1" customHeight="1">
      <c r="A24" s="168">
        <v>140</v>
      </c>
      <c r="B24" s="168" t="s">
        <v>1378</v>
      </c>
      <c r="C24" s="171" t="s">
        <v>1379</v>
      </c>
      <c r="D24" s="171" t="s">
        <v>77</v>
      </c>
      <c r="E24" s="131"/>
      <c r="F24" s="197" t="s">
        <v>1380</v>
      </c>
      <c r="G24" s="177" t="s">
        <v>1381</v>
      </c>
      <c r="H24" s="162" t="s">
        <v>1382</v>
      </c>
      <c r="I24" s="198" t="s">
        <v>1383</v>
      </c>
      <c r="J24" s="165" t="s">
        <v>19</v>
      </c>
      <c r="K24" s="62" t="s">
        <v>1384</v>
      </c>
      <c r="L24" s="63">
        <v>1770</v>
      </c>
      <c r="M24" s="63">
        <v>985</v>
      </c>
      <c r="N24" s="142" t="s">
        <v>1385</v>
      </c>
      <c r="O24" s="127" t="s">
        <v>72</v>
      </c>
      <c r="P24" s="100"/>
      <c r="Q24" s="63">
        <f>P24*M24</f>
        <v>0</v>
      </c>
      <c r="R24" s="64"/>
      <c r="S24" s="67">
        <v>17</v>
      </c>
      <c r="T24" s="60"/>
      <c r="U24" s="106">
        <f>IF(EXACT(O24,Y24),M24,M24*(1-'Расчет ПРЕДЗАКАЗ'!$D$10))</f>
        <v>985</v>
      </c>
      <c r="V24" s="106">
        <f>P24*U24</f>
        <v>0</v>
      </c>
      <c r="W24" s="106">
        <f>IF(EXACT(O24,Y24),M24,M24*(1-#REF!))</f>
        <v>985</v>
      </c>
      <c r="X24" s="106">
        <f>P24*W24</f>
        <v>0</v>
      </c>
      <c r="Y24" s="107" t="s">
        <v>72</v>
      </c>
      <c r="Z24" s="103">
        <f t="shared" ref="Z24:Z38" si="0">IF(EXACT(O24,Y24),Q24,0)</f>
        <v>0</v>
      </c>
      <c r="AA24" s="103">
        <f t="shared" ref="AA24:AA38" si="1">IF(Z24=0,Q24,0)</f>
        <v>0</v>
      </c>
      <c r="AB24" s="128">
        <f>IF(U24=0,"",L24/U24-1)</f>
        <v>0.79695431472081224</v>
      </c>
      <c r="AC24" s="128">
        <f>IF(W24=0,"",L24/W24-1)</f>
        <v>0.79695431472081224</v>
      </c>
    </row>
    <row r="25" spans="1:29" ht="50.1" customHeight="1">
      <c r="A25" s="169"/>
      <c r="B25" s="169"/>
      <c r="C25" s="172"/>
      <c r="D25" s="172"/>
      <c r="E25" s="131"/>
      <c r="F25" s="175"/>
      <c r="G25" s="178"/>
      <c r="H25" s="189"/>
      <c r="I25" s="163"/>
      <c r="J25" s="166"/>
      <c r="K25" s="62" t="s">
        <v>1386</v>
      </c>
      <c r="L25" s="63">
        <v>1770</v>
      </c>
      <c r="M25" s="63">
        <v>985</v>
      </c>
      <c r="N25" s="142" t="s">
        <v>1387</v>
      </c>
      <c r="O25" s="127" t="s">
        <v>72</v>
      </c>
      <c r="P25" s="100"/>
      <c r="Q25" s="63">
        <f>P25*M25</f>
        <v>0</v>
      </c>
      <c r="R25" s="64"/>
      <c r="S25" s="67">
        <v>15</v>
      </c>
      <c r="T25" s="46"/>
      <c r="U25" s="106">
        <f>IF(EXACT(O25,Y25),M25,M25*(1-'Расчет ПРЕДЗАКАЗ'!$D$10))</f>
        <v>985</v>
      </c>
      <c r="V25" s="106">
        <f t="shared" ref="V25:V38" si="2">P25*U25</f>
        <v>0</v>
      </c>
      <c r="W25" s="106">
        <f>IF(EXACT(O25,Y25),M25,M25*(1-#REF!))</f>
        <v>985</v>
      </c>
      <c r="X25" s="106">
        <f t="shared" ref="X25:X38" si="3">P25*W25</f>
        <v>0</v>
      </c>
      <c r="Y25" s="107" t="s">
        <v>72</v>
      </c>
      <c r="Z25" s="103">
        <f t="shared" si="0"/>
        <v>0</v>
      </c>
      <c r="AA25" s="103">
        <f t="shared" si="1"/>
        <v>0</v>
      </c>
      <c r="AB25" s="128">
        <f t="shared" ref="AB25:AB38" si="4">IF(U25=0,"",L25/U25-1)</f>
        <v>0.79695431472081224</v>
      </c>
      <c r="AC25" s="128">
        <f t="shared" ref="AC25:AC38" si="5">IF(W25=0,"",L25/W25-1)</f>
        <v>0.79695431472081224</v>
      </c>
    </row>
    <row r="26" spans="1:29" ht="50.1" customHeight="1">
      <c r="A26" s="169"/>
      <c r="B26" s="169"/>
      <c r="C26" s="172"/>
      <c r="D26" s="172"/>
      <c r="E26" s="131"/>
      <c r="F26" s="175"/>
      <c r="G26" s="178"/>
      <c r="H26" s="189"/>
      <c r="I26" s="163"/>
      <c r="J26" s="166"/>
      <c r="K26" s="62" t="s">
        <v>1388</v>
      </c>
      <c r="L26" s="63">
        <v>1770</v>
      </c>
      <c r="M26" s="63">
        <v>985</v>
      </c>
      <c r="N26" s="142" t="s">
        <v>1389</v>
      </c>
      <c r="O26" s="127" t="s">
        <v>72</v>
      </c>
      <c r="P26" s="100"/>
      <c r="Q26" s="63">
        <f t="shared" ref="Q26:Q38" si="6">P26*M26</f>
        <v>0</v>
      </c>
      <c r="R26" s="64"/>
      <c r="S26" s="67">
        <v>10</v>
      </c>
      <c r="T26" s="46"/>
      <c r="U26" s="106">
        <f>IF(EXACT(O26,Y26),M26,M26*(1-'Расчет ПРЕДЗАКАЗ'!$D$10))</f>
        <v>985</v>
      </c>
      <c r="V26" s="106">
        <f t="shared" si="2"/>
        <v>0</v>
      </c>
      <c r="W26" s="106">
        <f>IF(EXACT(O26,Y26),M26,M26*(1-#REF!))</f>
        <v>985</v>
      </c>
      <c r="X26" s="106">
        <f t="shared" si="3"/>
        <v>0</v>
      </c>
      <c r="Y26" s="107" t="s">
        <v>72</v>
      </c>
      <c r="Z26" s="103">
        <f t="shared" si="0"/>
        <v>0</v>
      </c>
      <c r="AA26" s="103">
        <f t="shared" si="1"/>
        <v>0</v>
      </c>
      <c r="AB26" s="128">
        <f t="shared" si="4"/>
        <v>0.79695431472081224</v>
      </c>
      <c r="AC26" s="128">
        <f t="shared" si="5"/>
        <v>0.79695431472081224</v>
      </c>
    </row>
    <row r="27" spans="1:29" ht="50.1" customHeight="1">
      <c r="A27" s="169"/>
      <c r="B27" s="169"/>
      <c r="C27" s="172"/>
      <c r="D27" s="172"/>
      <c r="E27" s="131"/>
      <c r="F27" s="175"/>
      <c r="G27" s="178"/>
      <c r="H27" s="189"/>
      <c r="I27" s="163"/>
      <c r="J27" s="166"/>
      <c r="K27" s="62"/>
      <c r="L27" s="63">
        <f t="shared" ref="L27:L38" si="7">M27-M27*30%</f>
        <v>0</v>
      </c>
      <c r="M27" s="63"/>
      <c r="N27" s="63"/>
      <c r="O27" s="127"/>
      <c r="P27" s="100"/>
      <c r="Q27" s="63">
        <f t="shared" si="6"/>
        <v>0</v>
      </c>
      <c r="R27" s="64"/>
      <c r="S27" s="67"/>
      <c r="T27" s="46"/>
      <c r="U27" s="106">
        <f>IF(EXACT(O27,Y27),M27,M27*(1-'Расчет ПРЕДЗАКАЗ'!$D$10))</f>
        <v>0</v>
      </c>
      <c r="V27" s="106">
        <f t="shared" si="2"/>
        <v>0</v>
      </c>
      <c r="W27" s="106" t="e">
        <f>IF(EXACT(O27,Y27),M27,M27*(1-#REF!))</f>
        <v>#REF!</v>
      </c>
      <c r="X27" s="106" t="e">
        <f t="shared" si="3"/>
        <v>#REF!</v>
      </c>
      <c r="Y27" s="107" t="s">
        <v>72</v>
      </c>
      <c r="Z27" s="103">
        <f t="shared" si="0"/>
        <v>0</v>
      </c>
      <c r="AA27" s="103">
        <f t="shared" si="1"/>
        <v>0</v>
      </c>
      <c r="AB27" s="128" t="str">
        <f t="shared" si="4"/>
        <v/>
      </c>
      <c r="AC27" s="128" t="e">
        <f t="shared" si="5"/>
        <v>#REF!</v>
      </c>
    </row>
    <row r="28" spans="1:29" ht="50.1" customHeight="1">
      <c r="A28" s="169"/>
      <c r="B28" s="169"/>
      <c r="C28" s="172"/>
      <c r="D28" s="172"/>
      <c r="E28" s="131"/>
      <c r="F28" s="175"/>
      <c r="G28" s="178"/>
      <c r="H28" s="189"/>
      <c r="I28" s="163"/>
      <c r="J28" s="166"/>
      <c r="K28" s="62"/>
      <c r="L28" s="63">
        <f t="shared" si="7"/>
        <v>0</v>
      </c>
      <c r="M28" s="63"/>
      <c r="N28" s="63"/>
      <c r="O28" s="127"/>
      <c r="P28" s="100"/>
      <c r="Q28" s="63">
        <f t="shared" si="6"/>
        <v>0</v>
      </c>
      <c r="R28" s="64"/>
      <c r="S28" s="67"/>
      <c r="T28" s="46"/>
      <c r="U28" s="106">
        <f>IF(EXACT(O28,Y28),M28,M28*(1-'Расчет ПРЕДЗАКАЗ'!$D$10))</f>
        <v>0</v>
      </c>
      <c r="V28" s="106">
        <f t="shared" si="2"/>
        <v>0</v>
      </c>
      <c r="W28" s="106" t="e">
        <f>IF(EXACT(O28,Y28),M28,M28*(1-#REF!))</f>
        <v>#REF!</v>
      </c>
      <c r="X28" s="106" t="e">
        <f t="shared" si="3"/>
        <v>#REF!</v>
      </c>
      <c r="Y28" s="107" t="s">
        <v>72</v>
      </c>
      <c r="Z28" s="103">
        <f t="shared" si="0"/>
        <v>0</v>
      </c>
      <c r="AA28" s="103">
        <f t="shared" si="1"/>
        <v>0</v>
      </c>
      <c r="AB28" s="128" t="str">
        <f t="shared" si="4"/>
        <v/>
      </c>
      <c r="AC28" s="128" t="e">
        <f t="shared" si="5"/>
        <v>#REF!</v>
      </c>
    </row>
    <row r="29" spans="1:29" ht="50.1" customHeight="1">
      <c r="A29" s="169"/>
      <c r="B29" s="169"/>
      <c r="C29" s="172"/>
      <c r="D29" s="172"/>
      <c r="E29" s="131"/>
      <c r="F29" s="175"/>
      <c r="G29" s="178"/>
      <c r="H29" s="189"/>
      <c r="I29" s="163"/>
      <c r="J29" s="166"/>
      <c r="K29" s="62"/>
      <c r="L29" s="63">
        <f t="shared" si="7"/>
        <v>0</v>
      </c>
      <c r="M29" s="63"/>
      <c r="N29" s="63"/>
      <c r="O29" s="127"/>
      <c r="P29" s="100"/>
      <c r="Q29" s="63">
        <f t="shared" si="6"/>
        <v>0</v>
      </c>
      <c r="R29" s="64"/>
      <c r="S29" s="67"/>
      <c r="T29" s="46"/>
      <c r="U29" s="106">
        <f>IF(EXACT(O29,Y29),M29,M29*(1-'Расчет ПРЕДЗАКАЗ'!$D$10))</f>
        <v>0</v>
      </c>
      <c r="V29" s="106">
        <f t="shared" si="2"/>
        <v>0</v>
      </c>
      <c r="W29" s="106" t="e">
        <f>IF(EXACT(O29,Y29),M29,M29*(1-#REF!))</f>
        <v>#REF!</v>
      </c>
      <c r="X29" s="106" t="e">
        <f t="shared" si="3"/>
        <v>#REF!</v>
      </c>
      <c r="Y29" s="107" t="s">
        <v>72</v>
      </c>
      <c r="Z29" s="103">
        <f t="shared" si="0"/>
        <v>0</v>
      </c>
      <c r="AA29" s="103">
        <f t="shared" si="1"/>
        <v>0</v>
      </c>
      <c r="AB29" s="128" t="str">
        <f t="shared" si="4"/>
        <v/>
      </c>
      <c r="AC29" s="128" t="e">
        <f t="shared" si="5"/>
        <v>#REF!</v>
      </c>
    </row>
    <row r="30" spans="1:29" ht="50.1" customHeight="1">
      <c r="A30" s="169"/>
      <c r="B30" s="169"/>
      <c r="C30" s="172"/>
      <c r="D30" s="172"/>
      <c r="E30" s="131"/>
      <c r="F30" s="175"/>
      <c r="G30" s="178"/>
      <c r="H30" s="189"/>
      <c r="I30" s="163"/>
      <c r="J30" s="166"/>
      <c r="K30" s="62"/>
      <c r="L30" s="63">
        <f t="shared" si="7"/>
        <v>0</v>
      </c>
      <c r="M30" s="63"/>
      <c r="N30" s="63"/>
      <c r="O30" s="127"/>
      <c r="P30" s="100"/>
      <c r="Q30" s="63">
        <f t="shared" si="6"/>
        <v>0</v>
      </c>
      <c r="R30" s="64"/>
      <c r="S30" s="67"/>
      <c r="T30" s="46"/>
      <c r="U30" s="106">
        <f>IF(EXACT(O30,Y30),M30,M30*(1-'Расчет ПРЕДЗАКАЗ'!$D$10))</f>
        <v>0</v>
      </c>
      <c r="V30" s="106">
        <f t="shared" si="2"/>
        <v>0</v>
      </c>
      <c r="W30" s="106" t="e">
        <f>IF(EXACT(O30,Y30),M30,M30*(1-#REF!))</f>
        <v>#REF!</v>
      </c>
      <c r="X30" s="106" t="e">
        <f t="shared" si="3"/>
        <v>#REF!</v>
      </c>
      <c r="Y30" s="107" t="s">
        <v>72</v>
      </c>
      <c r="Z30" s="103">
        <f t="shared" si="0"/>
        <v>0</v>
      </c>
      <c r="AA30" s="103">
        <f t="shared" si="1"/>
        <v>0</v>
      </c>
      <c r="AB30" s="128" t="str">
        <f t="shared" si="4"/>
        <v/>
      </c>
      <c r="AC30" s="128" t="e">
        <f t="shared" si="5"/>
        <v>#REF!</v>
      </c>
    </row>
    <row r="31" spans="1:29" ht="50.1" customHeight="1">
      <c r="A31" s="169"/>
      <c r="B31" s="169"/>
      <c r="C31" s="172"/>
      <c r="D31" s="172"/>
      <c r="E31" s="131"/>
      <c r="F31" s="175"/>
      <c r="G31" s="178"/>
      <c r="H31" s="189"/>
      <c r="I31" s="163"/>
      <c r="J31" s="166"/>
      <c r="K31" s="62"/>
      <c r="L31" s="63">
        <f t="shared" si="7"/>
        <v>0</v>
      </c>
      <c r="M31" s="63"/>
      <c r="N31" s="63"/>
      <c r="O31" s="127"/>
      <c r="P31" s="100"/>
      <c r="Q31" s="63">
        <f t="shared" si="6"/>
        <v>0</v>
      </c>
      <c r="R31" s="64"/>
      <c r="S31" s="67"/>
      <c r="T31" s="46"/>
      <c r="U31" s="106">
        <f>IF(EXACT(O31,Y31),M31,M31*(1-'Расчет ПРЕДЗАКАЗ'!$D$10))</f>
        <v>0</v>
      </c>
      <c r="V31" s="106">
        <f t="shared" si="2"/>
        <v>0</v>
      </c>
      <c r="W31" s="106" t="e">
        <f>IF(EXACT(O31,Y31),M31,M31*(1-#REF!))</f>
        <v>#REF!</v>
      </c>
      <c r="X31" s="106" t="e">
        <f t="shared" si="3"/>
        <v>#REF!</v>
      </c>
      <c r="Y31" s="107" t="s">
        <v>72</v>
      </c>
      <c r="Z31" s="103">
        <f t="shared" si="0"/>
        <v>0</v>
      </c>
      <c r="AA31" s="103">
        <f t="shared" si="1"/>
        <v>0</v>
      </c>
      <c r="AB31" s="128" t="str">
        <f t="shared" si="4"/>
        <v/>
      </c>
      <c r="AC31" s="128" t="e">
        <f t="shared" si="5"/>
        <v>#REF!</v>
      </c>
    </row>
    <row r="32" spans="1:29" ht="50.1" customHeight="1">
      <c r="A32" s="169"/>
      <c r="B32" s="169"/>
      <c r="C32" s="172"/>
      <c r="D32" s="172"/>
      <c r="E32" s="131"/>
      <c r="F32" s="175"/>
      <c r="G32" s="178"/>
      <c r="H32" s="189"/>
      <c r="I32" s="163"/>
      <c r="J32" s="166"/>
      <c r="K32" s="62"/>
      <c r="L32" s="63">
        <f t="shared" si="7"/>
        <v>0</v>
      </c>
      <c r="M32" s="63"/>
      <c r="N32" s="63"/>
      <c r="O32" s="127"/>
      <c r="P32" s="100"/>
      <c r="Q32" s="63">
        <f t="shared" si="6"/>
        <v>0</v>
      </c>
      <c r="R32" s="64"/>
      <c r="S32" s="67"/>
      <c r="T32" s="46"/>
      <c r="U32" s="106">
        <f>IF(EXACT(O32,Y32),M32,M32*(1-'Расчет ПРЕДЗАКАЗ'!$D$10))</f>
        <v>0</v>
      </c>
      <c r="V32" s="106">
        <f t="shared" si="2"/>
        <v>0</v>
      </c>
      <c r="W32" s="106" t="e">
        <f>IF(EXACT(O32,Y32),M32,M32*(1-#REF!))</f>
        <v>#REF!</v>
      </c>
      <c r="X32" s="106" t="e">
        <f t="shared" si="3"/>
        <v>#REF!</v>
      </c>
      <c r="Y32" s="107" t="s">
        <v>72</v>
      </c>
      <c r="Z32" s="103">
        <f t="shared" si="0"/>
        <v>0</v>
      </c>
      <c r="AA32" s="103">
        <f t="shared" si="1"/>
        <v>0</v>
      </c>
      <c r="AB32" s="128" t="str">
        <f t="shared" si="4"/>
        <v/>
      </c>
      <c r="AC32" s="128" t="e">
        <f t="shared" si="5"/>
        <v>#REF!</v>
      </c>
    </row>
    <row r="33" spans="1:29" ht="50.1" customHeight="1">
      <c r="A33" s="169"/>
      <c r="B33" s="169"/>
      <c r="C33" s="172"/>
      <c r="D33" s="172"/>
      <c r="E33" s="131"/>
      <c r="F33" s="175"/>
      <c r="G33" s="178"/>
      <c r="H33" s="189"/>
      <c r="I33" s="163"/>
      <c r="J33" s="166"/>
      <c r="K33" s="62"/>
      <c r="L33" s="63">
        <f t="shared" si="7"/>
        <v>0</v>
      </c>
      <c r="M33" s="63"/>
      <c r="N33" s="65"/>
      <c r="O33" s="127"/>
      <c r="P33" s="100"/>
      <c r="Q33" s="63">
        <f t="shared" si="6"/>
        <v>0</v>
      </c>
      <c r="R33" s="65"/>
      <c r="S33" s="67"/>
      <c r="T33" s="40"/>
      <c r="U33" s="106">
        <f>IF(EXACT(O33,Y33),M33,M33*(1-'Расчет ПРЕДЗАКАЗ'!$D$10))</f>
        <v>0</v>
      </c>
      <c r="V33" s="106">
        <f t="shared" si="2"/>
        <v>0</v>
      </c>
      <c r="W33" s="106" t="e">
        <f>IF(EXACT(O33,Y33),M33,M33*(1-#REF!))</f>
        <v>#REF!</v>
      </c>
      <c r="X33" s="106" t="e">
        <f t="shared" si="3"/>
        <v>#REF!</v>
      </c>
      <c r="Y33" s="107" t="s">
        <v>72</v>
      </c>
      <c r="Z33" s="103">
        <f t="shared" si="0"/>
        <v>0</v>
      </c>
      <c r="AA33" s="103">
        <f t="shared" si="1"/>
        <v>0</v>
      </c>
      <c r="AB33" s="128" t="str">
        <f t="shared" si="4"/>
        <v/>
      </c>
      <c r="AC33" s="128" t="e">
        <f t="shared" si="5"/>
        <v>#REF!</v>
      </c>
    </row>
    <row r="34" spans="1:29" ht="50.1" customHeight="1">
      <c r="A34" s="169"/>
      <c r="B34" s="169"/>
      <c r="C34" s="172"/>
      <c r="D34" s="172"/>
      <c r="E34" s="131"/>
      <c r="F34" s="175"/>
      <c r="G34" s="178"/>
      <c r="H34" s="189"/>
      <c r="I34" s="163"/>
      <c r="J34" s="166"/>
      <c r="K34" s="62"/>
      <c r="L34" s="63">
        <f t="shared" si="7"/>
        <v>0</v>
      </c>
      <c r="M34" s="63"/>
      <c r="N34" s="65"/>
      <c r="O34" s="127"/>
      <c r="P34" s="100"/>
      <c r="Q34" s="63">
        <f t="shared" si="6"/>
        <v>0</v>
      </c>
      <c r="R34" s="65"/>
      <c r="S34" s="67"/>
      <c r="T34" s="40"/>
      <c r="U34" s="106">
        <f>IF(EXACT(O34,Y34),M34,M34*(1-'Расчет ПРЕДЗАКАЗ'!$D$10))</f>
        <v>0</v>
      </c>
      <c r="V34" s="106">
        <f t="shared" si="2"/>
        <v>0</v>
      </c>
      <c r="W34" s="106" t="e">
        <f>IF(EXACT(O34,Y34),M34,M34*(1-#REF!))</f>
        <v>#REF!</v>
      </c>
      <c r="X34" s="106" t="e">
        <f t="shared" si="3"/>
        <v>#REF!</v>
      </c>
      <c r="Y34" s="107" t="s">
        <v>72</v>
      </c>
      <c r="Z34" s="103">
        <f t="shared" si="0"/>
        <v>0</v>
      </c>
      <c r="AA34" s="103">
        <f t="shared" si="1"/>
        <v>0</v>
      </c>
      <c r="AB34" s="128" t="str">
        <f t="shared" si="4"/>
        <v/>
      </c>
      <c r="AC34" s="128" t="e">
        <f t="shared" si="5"/>
        <v>#REF!</v>
      </c>
    </row>
    <row r="35" spans="1:29" ht="50.1" customHeight="1">
      <c r="A35" s="169"/>
      <c r="B35" s="169"/>
      <c r="C35" s="172"/>
      <c r="D35" s="172"/>
      <c r="E35" s="131"/>
      <c r="F35" s="175"/>
      <c r="G35" s="178"/>
      <c r="H35" s="189"/>
      <c r="I35" s="163"/>
      <c r="J35" s="166"/>
      <c r="K35" s="62"/>
      <c r="L35" s="63">
        <f t="shared" si="7"/>
        <v>0</v>
      </c>
      <c r="M35" s="63"/>
      <c r="N35" s="65"/>
      <c r="O35" s="127"/>
      <c r="P35" s="100"/>
      <c r="Q35" s="63">
        <f t="shared" si="6"/>
        <v>0</v>
      </c>
      <c r="R35" s="65"/>
      <c r="S35" s="67"/>
      <c r="T35" s="40"/>
      <c r="U35" s="106">
        <f>IF(EXACT(O35,Y35),M35,M35*(1-'Расчет ПРЕДЗАКАЗ'!$D$10))</f>
        <v>0</v>
      </c>
      <c r="V35" s="106">
        <f t="shared" si="2"/>
        <v>0</v>
      </c>
      <c r="W35" s="106" t="e">
        <f>IF(EXACT(O35,Y35),M35,M35*(1-#REF!))</f>
        <v>#REF!</v>
      </c>
      <c r="X35" s="106" t="e">
        <f t="shared" si="3"/>
        <v>#REF!</v>
      </c>
      <c r="Y35" s="107" t="s">
        <v>72</v>
      </c>
      <c r="Z35" s="103">
        <f t="shared" si="0"/>
        <v>0</v>
      </c>
      <c r="AA35" s="103">
        <f t="shared" si="1"/>
        <v>0</v>
      </c>
      <c r="AB35" s="128" t="str">
        <f t="shared" si="4"/>
        <v/>
      </c>
      <c r="AC35" s="128" t="e">
        <f t="shared" si="5"/>
        <v>#REF!</v>
      </c>
    </row>
    <row r="36" spans="1:29" ht="50.1" customHeight="1">
      <c r="A36" s="169"/>
      <c r="B36" s="169"/>
      <c r="C36" s="172"/>
      <c r="D36" s="172"/>
      <c r="E36" s="131"/>
      <c r="F36" s="175"/>
      <c r="G36" s="178"/>
      <c r="H36" s="189"/>
      <c r="I36" s="163"/>
      <c r="J36" s="166"/>
      <c r="K36" s="62"/>
      <c r="L36" s="63">
        <f t="shared" si="7"/>
        <v>0</v>
      </c>
      <c r="M36" s="63"/>
      <c r="N36" s="65"/>
      <c r="O36" s="127"/>
      <c r="P36" s="100"/>
      <c r="Q36" s="63">
        <f t="shared" si="6"/>
        <v>0</v>
      </c>
      <c r="R36" s="65"/>
      <c r="S36" s="67"/>
      <c r="T36" s="40"/>
      <c r="U36" s="106">
        <f>IF(EXACT(O36,Y36),M36,M36*(1-'Расчет ПРЕДЗАКАЗ'!$D$10))</f>
        <v>0</v>
      </c>
      <c r="V36" s="106">
        <f t="shared" si="2"/>
        <v>0</v>
      </c>
      <c r="W36" s="106" t="e">
        <f>IF(EXACT(O36,Y36),M36,M36*(1-#REF!))</f>
        <v>#REF!</v>
      </c>
      <c r="X36" s="106" t="e">
        <f t="shared" si="3"/>
        <v>#REF!</v>
      </c>
      <c r="Y36" s="107" t="s">
        <v>72</v>
      </c>
      <c r="Z36" s="103">
        <f t="shared" si="0"/>
        <v>0</v>
      </c>
      <c r="AA36" s="103">
        <f t="shared" si="1"/>
        <v>0</v>
      </c>
      <c r="AB36" s="128" t="str">
        <f t="shared" si="4"/>
        <v/>
      </c>
      <c r="AC36" s="128" t="e">
        <f t="shared" si="5"/>
        <v>#REF!</v>
      </c>
    </row>
    <row r="37" spans="1:29" ht="50.1" customHeight="1">
      <c r="A37" s="169"/>
      <c r="B37" s="169"/>
      <c r="C37" s="172"/>
      <c r="D37" s="172"/>
      <c r="E37" s="131"/>
      <c r="F37" s="175"/>
      <c r="G37" s="178"/>
      <c r="H37" s="189"/>
      <c r="I37" s="163"/>
      <c r="J37" s="166"/>
      <c r="K37" s="62"/>
      <c r="L37" s="63">
        <f t="shared" si="7"/>
        <v>0</v>
      </c>
      <c r="M37" s="63"/>
      <c r="N37" s="65"/>
      <c r="O37" s="127"/>
      <c r="P37" s="100"/>
      <c r="Q37" s="63">
        <f t="shared" si="6"/>
        <v>0</v>
      </c>
      <c r="R37" s="65"/>
      <c r="S37" s="67"/>
      <c r="T37" s="40"/>
      <c r="U37" s="106">
        <f>IF(EXACT(O37,Y37),M37,M37*(1-'Расчет ПРЕДЗАКАЗ'!$D$10))</f>
        <v>0</v>
      </c>
      <c r="V37" s="106">
        <f t="shared" si="2"/>
        <v>0</v>
      </c>
      <c r="W37" s="106" t="e">
        <f>IF(EXACT(O37,Y37),M37,M37*(1-#REF!))</f>
        <v>#REF!</v>
      </c>
      <c r="X37" s="106" t="e">
        <f t="shared" si="3"/>
        <v>#REF!</v>
      </c>
      <c r="Y37" s="107" t="s">
        <v>72</v>
      </c>
      <c r="Z37" s="103">
        <f t="shared" si="0"/>
        <v>0</v>
      </c>
      <c r="AA37" s="103">
        <f t="shared" si="1"/>
        <v>0</v>
      </c>
      <c r="AB37" s="128" t="str">
        <f t="shared" si="4"/>
        <v/>
      </c>
      <c r="AC37" s="128" t="e">
        <f t="shared" si="5"/>
        <v>#REF!</v>
      </c>
    </row>
    <row r="38" spans="1:29" ht="50.1" customHeight="1">
      <c r="A38" s="170"/>
      <c r="B38" s="170"/>
      <c r="C38" s="173"/>
      <c r="D38" s="173"/>
      <c r="E38" s="132"/>
      <c r="F38" s="176"/>
      <c r="G38" s="179"/>
      <c r="H38" s="190"/>
      <c r="I38" s="164"/>
      <c r="J38" s="167"/>
      <c r="K38" s="62"/>
      <c r="L38" s="63">
        <f t="shared" si="7"/>
        <v>0</v>
      </c>
      <c r="M38" s="63"/>
      <c r="N38" s="65"/>
      <c r="O38" s="127"/>
      <c r="P38" s="100"/>
      <c r="Q38" s="63">
        <f t="shared" si="6"/>
        <v>0</v>
      </c>
      <c r="R38" s="65"/>
      <c r="S38" s="64"/>
      <c r="T38" s="40"/>
      <c r="U38" s="106">
        <f>IF(EXACT(O38,Y38),M38,M38*(1-'Расчет ПРЕДЗАКАЗ'!$D$10))</f>
        <v>0</v>
      </c>
      <c r="V38" s="106">
        <f t="shared" si="2"/>
        <v>0</v>
      </c>
      <c r="W38" s="106" t="e">
        <f>IF(EXACT(O38,Y38),M38,M38*(1-#REF!))</f>
        <v>#REF!</v>
      </c>
      <c r="X38" s="106" t="e">
        <f t="shared" si="3"/>
        <v>#REF!</v>
      </c>
      <c r="Y38" s="107" t="s">
        <v>72</v>
      </c>
      <c r="Z38" s="103">
        <f t="shared" si="0"/>
        <v>0</v>
      </c>
      <c r="AA38" s="103">
        <f t="shared" si="1"/>
        <v>0</v>
      </c>
      <c r="AB38" s="128" t="str">
        <f t="shared" si="4"/>
        <v/>
      </c>
      <c r="AC38" s="128" t="e">
        <f t="shared" si="5"/>
        <v>#REF!</v>
      </c>
    </row>
    <row r="39" spans="1:29" ht="11.25" customHeight="1" thickBot="1"/>
    <row r="40" spans="1:29" ht="50.1" customHeight="1">
      <c r="A40" s="168">
        <v>141</v>
      </c>
      <c r="B40" s="168" t="s">
        <v>1390</v>
      </c>
      <c r="C40" s="171" t="s">
        <v>1391</v>
      </c>
      <c r="D40" s="171" t="s">
        <v>77</v>
      </c>
      <c r="E40" s="131"/>
      <c r="F40" s="197" t="s">
        <v>1380</v>
      </c>
      <c r="G40" s="177" t="s">
        <v>101</v>
      </c>
      <c r="H40" s="162" t="s">
        <v>1392</v>
      </c>
      <c r="I40" s="198" t="s">
        <v>1393</v>
      </c>
      <c r="J40" s="165" t="s">
        <v>19</v>
      </c>
      <c r="K40" s="62" t="s">
        <v>1384</v>
      </c>
      <c r="L40" s="63">
        <v>1680</v>
      </c>
      <c r="M40" s="63">
        <v>936</v>
      </c>
      <c r="N40" s="142" t="s">
        <v>1394</v>
      </c>
      <c r="O40" s="127" t="s">
        <v>72</v>
      </c>
      <c r="P40" s="100"/>
      <c r="Q40" s="63">
        <f>P40*M40</f>
        <v>0</v>
      </c>
      <c r="R40" s="64"/>
      <c r="S40" s="67">
        <v>16</v>
      </c>
      <c r="T40" s="60"/>
      <c r="U40" s="106">
        <f>IF(EXACT(O40,Y40),M40,M40*(1-'Расчет ПРЕДЗАКАЗ'!$D$10))</f>
        <v>936</v>
      </c>
      <c r="V40" s="106">
        <f>P40*U40</f>
        <v>0</v>
      </c>
      <c r="W40" s="106">
        <f>IF(EXACT(O40,Y40),M40,M40*(1-#REF!))</f>
        <v>936</v>
      </c>
      <c r="X40" s="106">
        <f>P40*W40</f>
        <v>0</v>
      </c>
      <c r="Y40" s="107" t="s">
        <v>72</v>
      </c>
      <c r="Z40" s="103">
        <f t="shared" ref="Z40:Z54" si="8">IF(EXACT(O40,Y40),Q40,0)</f>
        <v>0</v>
      </c>
      <c r="AA40" s="103">
        <f t="shared" ref="AA40:AA54" si="9">IF(Z40=0,Q40,0)</f>
        <v>0</v>
      </c>
      <c r="AB40" s="128">
        <f>IF(U40=0,"",L40/U40-1)</f>
        <v>0.79487179487179493</v>
      </c>
      <c r="AC40" s="128">
        <f>IF(W40=0,"",L40/W40-1)</f>
        <v>0.79487179487179493</v>
      </c>
    </row>
    <row r="41" spans="1:29" ht="50.1" customHeight="1">
      <c r="A41" s="169"/>
      <c r="B41" s="169"/>
      <c r="C41" s="172"/>
      <c r="D41" s="172"/>
      <c r="E41" s="131"/>
      <c r="F41" s="175"/>
      <c r="G41" s="178"/>
      <c r="H41" s="189"/>
      <c r="I41" s="163"/>
      <c r="J41" s="166"/>
      <c r="K41" s="62" t="s">
        <v>1386</v>
      </c>
      <c r="L41" s="63">
        <v>1680</v>
      </c>
      <c r="M41" s="63">
        <v>936</v>
      </c>
      <c r="N41" s="142" t="s">
        <v>1395</v>
      </c>
      <c r="O41" s="127" t="s">
        <v>72</v>
      </c>
      <c r="P41" s="100"/>
      <c r="Q41" s="63">
        <f>P41*M41</f>
        <v>0</v>
      </c>
      <c r="R41" s="64"/>
      <c r="S41" s="67">
        <v>8</v>
      </c>
      <c r="T41" s="46"/>
      <c r="U41" s="106">
        <f>IF(EXACT(O41,Y41),M41,M41*(1-'Расчет ПРЕДЗАКАЗ'!$D$10))</f>
        <v>936</v>
      </c>
      <c r="V41" s="106">
        <f t="shared" ref="V41:V54" si="10">P41*U41</f>
        <v>0</v>
      </c>
      <c r="W41" s="106">
        <f>IF(EXACT(O41,Y41),M41,M41*(1-#REF!))</f>
        <v>936</v>
      </c>
      <c r="X41" s="106">
        <f t="shared" ref="X41:X54" si="11">P41*W41</f>
        <v>0</v>
      </c>
      <c r="Y41" s="107" t="s">
        <v>72</v>
      </c>
      <c r="Z41" s="103">
        <f t="shared" si="8"/>
        <v>0</v>
      </c>
      <c r="AA41" s="103">
        <f t="shared" si="9"/>
        <v>0</v>
      </c>
      <c r="AB41" s="128">
        <f t="shared" ref="AB41:AB54" si="12">IF(U41=0,"",L41/U41-1)</f>
        <v>0.79487179487179493</v>
      </c>
      <c r="AC41" s="128">
        <f t="shared" ref="AC41:AC54" si="13">IF(W41=0,"",L41/W41-1)</f>
        <v>0.79487179487179493</v>
      </c>
    </row>
    <row r="42" spans="1:29" ht="50.1" customHeight="1">
      <c r="A42" s="169"/>
      <c r="B42" s="169"/>
      <c r="C42" s="172"/>
      <c r="D42" s="172"/>
      <c r="E42" s="131"/>
      <c r="F42" s="175"/>
      <c r="G42" s="178"/>
      <c r="H42" s="189"/>
      <c r="I42" s="163"/>
      <c r="J42" s="166"/>
      <c r="K42" s="62" t="s">
        <v>1396</v>
      </c>
      <c r="L42" s="63">
        <v>1680</v>
      </c>
      <c r="M42" s="63">
        <v>936</v>
      </c>
      <c r="N42" s="142" t="s">
        <v>1397</v>
      </c>
      <c r="O42" s="127" t="s">
        <v>72</v>
      </c>
      <c r="P42" s="100"/>
      <c r="Q42" s="63">
        <f t="shared" ref="Q42:Q54" si="14">P42*M42</f>
        <v>0</v>
      </c>
      <c r="R42" s="64"/>
      <c r="S42" s="67">
        <v>3</v>
      </c>
      <c r="T42" s="46"/>
      <c r="U42" s="106">
        <f>IF(EXACT(O42,Y42),M42,M42*(1-'Расчет ПРЕДЗАКАЗ'!$D$10))</f>
        <v>936</v>
      </c>
      <c r="V42" s="106">
        <f t="shared" si="10"/>
        <v>0</v>
      </c>
      <c r="W42" s="106">
        <f>IF(EXACT(O42,Y42),M42,M42*(1-#REF!))</f>
        <v>936</v>
      </c>
      <c r="X42" s="106">
        <f t="shared" si="11"/>
        <v>0</v>
      </c>
      <c r="Y42" s="107" t="s">
        <v>72</v>
      </c>
      <c r="Z42" s="103">
        <f t="shared" si="8"/>
        <v>0</v>
      </c>
      <c r="AA42" s="103">
        <f t="shared" si="9"/>
        <v>0</v>
      </c>
      <c r="AB42" s="128">
        <f t="shared" si="12"/>
        <v>0.79487179487179493</v>
      </c>
      <c r="AC42" s="128">
        <f t="shared" si="13"/>
        <v>0.79487179487179493</v>
      </c>
    </row>
    <row r="43" spans="1:29" ht="50.1" customHeight="1">
      <c r="A43" s="169"/>
      <c r="B43" s="169"/>
      <c r="C43" s="172"/>
      <c r="D43" s="172"/>
      <c r="E43" s="131"/>
      <c r="F43" s="175"/>
      <c r="G43" s="178"/>
      <c r="H43" s="189"/>
      <c r="I43" s="163"/>
      <c r="J43" s="166"/>
      <c r="K43" s="62"/>
      <c r="L43" s="63"/>
      <c r="M43" s="63"/>
      <c r="N43" s="63"/>
      <c r="O43" s="127"/>
      <c r="P43" s="100"/>
      <c r="Q43" s="63">
        <f t="shared" si="14"/>
        <v>0</v>
      </c>
      <c r="R43" s="64"/>
      <c r="S43" s="67"/>
      <c r="T43" s="46"/>
      <c r="U43" s="106">
        <f>IF(EXACT(O43,Y43),M43,M43*(1-'Расчет ПРЕДЗАКАЗ'!$D$10))</f>
        <v>0</v>
      </c>
      <c r="V43" s="106">
        <f t="shared" si="10"/>
        <v>0</v>
      </c>
      <c r="W43" s="106" t="e">
        <f>IF(EXACT(O43,Y43),M43,M43*(1-#REF!))</f>
        <v>#REF!</v>
      </c>
      <c r="X43" s="106" t="e">
        <f t="shared" si="11"/>
        <v>#REF!</v>
      </c>
      <c r="Y43" s="107" t="s">
        <v>72</v>
      </c>
      <c r="Z43" s="103">
        <f t="shared" si="8"/>
        <v>0</v>
      </c>
      <c r="AA43" s="103">
        <f t="shared" si="9"/>
        <v>0</v>
      </c>
      <c r="AB43" s="128" t="str">
        <f t="shared" si="12"/>
        <v/>
      </c>
      <c r="AC43" s="128" t="e">
        <f t="shared" si="13"/>
        <v>#REF!</v>
      </c>
    </row>
    <row r="44" spans="1:29" ht="50.1" customHeight="1">
      <c r="A44" s="169"/>
      <c r="B44" s="169"/>
      <c r="C44" s="172"/>
      <c r="D44" s="172"/>
      <c r="E44" s="131"/>
      <c r="F44" s="175"/>
      <c r="G44" s="178"/>
      <c r="H44" s="189"/>
      <c r="I44" s="163"/>
      <c r="J44" s="166"/>
      <c r="K44" s="62"/>
      <c r="L44" s="63"/>
      <c r="M44" s="63"/>
      <c r="N44" s="63"/>
      <c r="O44" s="127"/>
      <c r="P44" s="100"/>
      <c r="Q44" s="63">
        <f t="shared" si="14"/>
        <v>0</v>
      </c>
      <c r="R44" s="64"/>
      <c r="S44" s="67"/>
      <c r="T44" s="46"/>
      <c r="U44" s="106">
        <f>IF(EXACT(O44,Y44),M44,M44*(1-'Расчет ПРЕДЗАКАЗ'!$D$10))</f>
        <v>0</v>
      </c>
      <c r="V44" s="106">
        <f t="shared" si="10"/>
        <v>0</v>
      </c>
      <c r="W44" s="106" t="e">
        <f>IF(EXACT(O44,Y44),M44,M44*(1-#REF!))</f>
        <v>#REF!</v>
      </c>
      <c r="X44" s="106" t="e">
        <f t="shared" si="11"/>
        <v>#REF!</v>
      </c>
      <c r="Y44" s="107" t="s">
        <v>72</v>
      </c>
      <c r="Z44" s="103">
        <f t="shared" si="8"/>
        <v>0</v>
      </c>
      <c r="AA44" s="103">
        <f t="shared" si="9"/>
        <v>0</v>
      </c>
      <c r="AB44" s="128" t="str">
        <f t="shared" si="12"/>
        <v/>
      </c>
      <c r="AC44" s="128" t="e">
        <f t="shared" si="13"/>
        <v>#REF!</v>
      </c>
    </row>
    <row r="45" spans="1:29" ht="50.1" customHeight="1">
      <c r="A45" s="169"/>
      <c r="B45" s="169"/>
      <c r="C45" s="172"/>
      <c r="D45" s="172"/>
      <c r="E45" s="131"/>
      <c r="F45" s="175"/>
      <c r="G45" s="178"/>
      <c r="H45" s="189"/>
      <c r="I45" s="163"/>
      <c r="J45" s="166"/>
      <c r="K45" s="62"/>
      <c r="L45" s="63"/>
      <c r="M45" s="63"/>
      <c r="N45" s="63"/>
      <c r="O45" s="127"/>
      <c r="P45" s="100"/>
      <c r="Q45" s="63">
        <f t="shared" si="14"/>
        <v>0</v>
      </c>
      <c r="R45" s="64"/>
      <c r="S45" s="67"/>
      <c r="T45" s="46"/>
      <c r="U45" s="106">
        <f>IF(EXACT(O45,Y45),M45,M45*(1-'Расчет ПРЕДЗАКАЗ'!$D$10))</f>
        <v>0</v>
      </c>
      <c r="V45" s="106">
        <f t="shared" si="10"/>
        <v>0</v>
      </c>
      <c r="W45" s="106" t="e">
        <f>IF(EXACT(O45,Y45),M45,M45*(1-#REF!))</f>
        <v>#REF!</v>
      </c>
      <c r="X45" s="106" t="e">
        <f t="shared" si="11"/>
        <v>#REF!</v>
      </c>
      <c r="Y45" s="107" t="s">
        <v>72</v>
      </c>
      <c r="Z45" s="103">
        <f t="shared" si="8"/>
        <v>0</v>
      </c>
      <c r="AA45" s="103">
        <f t="shared" si="9"/>
        <v>0</v>
      </c>
      <c r="AB45" s="128" t="str">
        <f t="shared" si="12"/>
        <v/>
      </c>
      <c r="AC45" s="128" t="e">
        <f t="shared" si="13"/>
        <v>#REF!</v>
      </c>
    </row>
    <row r="46" spans="1:29" ht="50.1" customHeight="1">
      <c r="A46" s="169"/>
      <c r="B46" s="169"/>
      <c r="C46" s="172"/>
      <c r="D46" s="172"/>
      <c r="E46" s="131"/>
      <c r="F46" s="175"/>
      <c r="G46" s="178"/>
      <c r="H46" s="189"/>
      <c r="I46" s="163"/>
      <c r="J46" s="166"/>
      <c r="K46" s="62"/>
      <c r="L46" s="63"/>
      <c r="M46" s="63"/>
      <c r="N46" s="63"/>
      <c r="O46" s="127"/>
      <c r="P46" s="100"/>
      <c r="Q46" s="63">
        <f t="shared" si="14"/>
        <v>0</v>
      </c>
      <c r="R46" s="64"/>
      <c r="S46" s="67"/>
      <c r="T46" s="46"/>
      <c r="U46" s="106">
        <f>IF(EXACT(O46,Y46),M46,M46*(1-'Расчет ПРЕДЗАКАЗ'!$D$10))</f>
        <v>0</v>
      </c>
      <c r="V46" s="106">
        <f t="shared" si="10"/>
        <v>0</v>
      </c>
      <c r="W46" s="106" t="e">
        <f>IF(EXACT(O46,Y46),M46,M46*(1-#REF!))</f>
        <v>#REF!</v>
      </c>
      <c r="X46" s="106" t="e">
        <f t="shared" si="11"/>
        <v>#REF!</v>
      </c>
      <c r="Y46" s="107" t="s">
        <v>72</v>
      </c>
      <c r="Z46" s="103">
        <f t="shared" si="8"/>
        <v>0</v>
      </c>
      <c r="AA46" s="103">
        <f t="shared" si="9"/>
        <v>0</v>
      </c>
      <c r="AB46" s="128" t="str">
        <f t="shared" si="12"/>
        <v/>
      </c>
      <c r="AC46" s="128" t="e">
        <f t="shared" si="13"/>
        <v>#REF!</v>
      </c>
    </row>
    <row r="47" spans="1:29" ht="50.1" customHeight="1">
      <c r="A47" s="169"/>
      <c r="B47" s="169"/>
      <c r="C47" s="172"/>
      <c r="D47" s="172"/>
      <c r="E47" s="131"/>
      <c r="F47" s="175"/>
      <c r="G47" s="178"/>
      <c r="H47" s="189"/>
      <c r="I47" s="163"/>
      <c r="J47" s="166"/>
      <c r="K47" s="62"/>
      <c r="L47" s="63"/>
      <c r="M47" s="63"/>
      <c r="N47" s="63"/>
      <c r="O47" s="127"/>
      <c r="P47" s="100"/>
      <c r="Q47" s="63">
        <f t="shared" si="14"/>
        <v>0</v>
      </c>
      <c r="R47" s="64"/>
      <c r="S47" s="67"/>
      <c r="T47" s="46"/>
      <c r="U47" s="106">
        <f>IF(EXACT(O47,Y47),M47,M47*(1-'Расчет ПРЕДЗАКАЗ'!$D$10))</f>
        <v>0</v>
      </c>
      <c r="V47" s="106">
        <f t="shared" si="10"/>
        <v>0</v>
      </c>
      <c r="W47" s="106" t="e">
        <f>IF(EXACT(O47,Y47),M47,M47*(1-#REF!))</f>
        <v>#REF!</v>
      </c>
      <c r="X47" s="106" t="e">
        <f t="shared" si="11"/>
        <v>#REF!</v>
      </c>
      <c r="Y47" s="107" t="s">
        <v>72</v>
      </c>
      <c r="Z47" s="103">
        <f t="shared" si="8"/>
        <v>0</v>
      </c>
      <c r="AA47" s="103">
        <f t="shared" si="9"/>
        <v>0</v>
      </c>
      <c r="AB47" s="128" t="str">
        <f t="shared" si="12"/>
        <v/>
      </c>
      <c r="AC47" s="128" t="e">
        <f t="shared" si="13"/>
        <v>#REF!</v>
      </c>
    </row>
    <row r="48" spans="1:29" ht="50.1" customHeight="1">
      <c r="A48" s="169"/>
      <c r="B48" s="169"/>
      <c r="C48" s="172"/>
      <c r="D48" s="172"/>
      <c r="E48" s="131"/>
      <c r="F48" s="175"/>
      <c r="G48" s="178"/>
      <c r="H48" s="189"/>
      <c r="I48" s="163"/>
      <c r="J48" s="166"/>
      <c r="K48" s="62"/>
      <c r="L48" s="63"/>
      <c r="M48" s="63"/>
      <c r="N48" s="63"/>
      <c r="O48" s="127"/>
      <c r="P48" s="100"/>
      <c r="Q48" s="63">
        <f t="shared" si="14"/>
        <v>0</v>
      </c>
      <c r="R48" s="64"/>
      <c r="S48" s="67"/>
      <c r="T48" s="46"/>
      <c r="U48" s="106">
        <f>IF(EXACT(O48,Y48),M48,M48*(1-'Расчет ПРЕДЗАКАЗ'!$D$10))</f>
        <v>0</v>
      </c>
      <c r="V48" s="106">
        <f t="shared" si="10"/>
        <v>0</v>
      </c>
      <c r="W48" s="106" t="e">
        <f>IF(EXACT(O48,Y48),M48,M48*(1-#REF!))</f>
        <v>#REF!</v>
      </c>
      <c r="X48" s="106" t="e">
        <f t="shared" si="11"/>
        <v>#REF!</v>
      </c>
      <c r="Y48" s="107" t="s">
        <v>72</v>
      </c>
      <c r="Z48" s="103">
        <f t="shared" si="8"/>
        <v>0</v>
      </c>
      <c r="AA48" s="103">
        <f t="shared" si="9"/>
        <v>0</v>
      </c>
      <c r="AB48" s="128" t="str">
        <f t="shared" si="12"/>
        <v/>
      </c>
      <c r="AC48" s="128" t="e">
        <f t="shared" si="13"/>
        <v>#REF!</v>
      </c>
    </row>
    <row r="49" spans="1:29" ht="50.1" customHeight="1">
      <c r="A49" s="169"/>
      <c r="B49" s="169"/>
      <c r="C49" s="172"/>
      <c r="D49" s="172"/>
      <c r="E49" s="131"/>
      <c r="F49" s="175"/>
      <c r="G49" s="178"/>
      <c r="H49" s="189"/>
      <c r="I49" s="163"/>
      <c r="J49" s="166"/>
      <c r="K49" s="62"/>
      <c r="L49" s="63"/>
      <c r="M49" s="63"/>
      <c r="N49" s="65"/>
      <c r="O49" s="127"/>
      <c r="P49" s="100"/>
      <c r="Q49" s="63">
        <f t="shared" si="14"/>
        <v>0</v>
      </c>
      <c r="R49" s="65"/>
      <c r="S49" s="67"/>
      <c r="T49" s="40"/>
      <c r="U49" s="106">
        <f>IF(EXACT(O49,Y49),M49,M49*(1-'Расчет ПРЕДЗАКАЗ'!$D$10))</f>
        <v>0</v>
      </c>
      <c r="V49" s="106">
        <f t="shared" si="10"/>
        <v>0</v>
      </c>
      <c r="W49" s="106" t="e">
        <f>IF(EXACT(O49,Y49),M49,M49*(1-#REF!))</f>
        <v>#REF!</v>
      </c>
      <c r="X49" s="106" t="e">
        <f t="shared" si="11"/>
        <v>#REF!</v>
      </c>
      <c r="Y49" s="107" t="s">
        <v>72</v>
      </c>
      <c r="Z49" s="103">
        <f t="shared" si="8"/>
        <v>0</v>
      </c>
      <c r="AA49" s="103">
        <f t="shared" si="9"/>
        <v>0</v>
      </c>
      <c r="AB49" s="128" t="str">
        <f t="shared" si="12"/>
        <v/>
      </c>
      <c r="AC49" s="128" t="e">
        <f t="shared" si="13"/>
        <v>#REF!</v>
      </c>
    </row>
    <row r="50" spans="1:29" ht="50.1" customHeight="1">
      <c r="A50" s="169"/>
      <c r="B50" s="169"/>
      <c r="C50" s="172"/>
      <c r="D50" s="172"/>
      <c r="E50" s="131"/>
      <c r="F50" s="175"/>
      <c r="G50" s="178"/>
      <c r="H50" s="189"/>
      <c r="I50" s="163"/>
      <c r="J50" s="166"/>
      <c r="K50" s="62"/>
      <c r="L50" s="63"/>
      <c r="M50" s="63"/>
      <c r="N50" s="65"/>
      <c r="O50" s="127"/>
      <c r="P50" s="100"/>
      <c r="Q50" s="63">
        <f t="shared" si="14"/>
        <v>0</v>
      </c>
      <c r="R50" s="65"/>
      <c r="S50" s="67"/>
      <c r="T50" s="40"/>
      <c r="U50" s="106">
        <f>IF(EXACT(O50,Y50),M50,M50*(1-'Расчет ПРЕДЗАКАЗ'!$D$10))</f>
        <v>0</v>
      </c>
      <c r="V50" s="106">
        <f t="shared" si="10"/>
        <v>0</v>
      </c>
      <c r="W50" s="106" t="e">
        <f>IF(EXACT(O50,Y50),M50,M50*(1-#REF!))</f>
        <v>#REF!</v>
      </c>
      <c r="X50" s="106" t="e">
        <f t="shared" si="11"/>
        <v>#REF!</v>
      </c>
      <c r="Y50" s="107" t="s">
        <v>72</v>
      </c>
      <c r="Z50" s="103">
        <f t="shared" si="8"/>
        <v>0</v>
      </c>
      <c r="AA50" s="103">
        <f t="shared" si="9"/>
        <v>0</v>
      </c>
      <c r="AB50" s="128" t="str">
        <f t="shared" si="12"/>
        <v/>
      </c>
      <c r="AC50" s="128" t="e">
        <f t="shared" si="13"/>
        <v>#REF!</v>
      </c>
    </row>
    <row r="51" spans="1:29" ht="50.1" customHeight="1">
      <c r="A51" s="169"/>
      <c r="B51" s="169"/>
      <c r="C51" s="172"/>
      <c r="D51" s="172"/>
      <c r="E51" s="131"/>
      <c r="F51" s="175"/>
      <c r="G51" s="178"/>
      <c r="H51" s="189"/>
      <c r="I51" s="163"/>
      <c r="J51" s="166"/>
      <c r="K51" s="62"/>
      <c r="L51" s="63"/>
      <c r="M51" s="63"/>
      <c r="N51" s="65"/>
      <c r="O51" s="127"/>
      <c r="P51" s="100"/>
      <c r="Q51" s="63">
        <f t="shared" si="14"/>
        <v>0</v>
      </c>
      <c r="R51" s="65"/>
      <c r="S51" s="67"/>
      <c r="T51" s="40"/>
      <c r="U51" s="106">
        <f>IF(EXACT(O51,Y51),M51,M51*(1-'Расчет ПРЕДЗАКАЗ'!$D$10))</f>
        <v>0</v>
      </c>
      <c r="V51" s="106">
        <f t="shared" si="10"/>
        <v>0</v>
      </c>
      <c r="W51" s="106" t="e">
        <f>IF(EXACT(O51,Y51),M51,M51*(1-#REF!))</f>
        <v>#REF!</v>
      </c>
      <c r="X51" s="106" t="e">
        <f t="shared" si="11"/>
        <v>#REF!</v>
      </c>
      <c r="Y51" s="107" t="s">
        <v>72</v>
      </c>
      <c r="Z51" s="103">
        <f t="shared" si="8"/>
        <v>0</v>
      </c>
      <c r="AA51" s="103">
        <f t="shared" si="9"/>
        <v>0</v>
      </c>
      <c r="AB51" s="128" t="str">
        <f t="shared" si="12"/>
        <v/>
      </c>
      <c r="AC51" s="128" t="e">
        <f t="shared" si="13"/>
        <v>#REF!</v>
      </c>
    </row>
    <row r="52" spans="1:29" ht="50.1" customHeight="1">
      <c r="A52" s="169"/>
      <c r="B52" s="169"/>
      <c r="C52" s="172"/>
      <c r="D52" s="172"/>
      <c r="E52" s="131"/>
      <c r="F52" s="175"/>
      <c r="G52" s="178"/>
      <c r="H52" s="189"/>
      <c r="I52" s="163"/>
      <c r="J52" s="166"/>
      <c r="K52" s="62"/>
      <c r="L52" s="63"/>
      <c r="M52" s="63"/>
      <c r="N52" s="65"/>
      <c r="O52" s="127"/>
      <c r="P52" s="100"/>
      <c r="Q52" s="63">
        <f t="shared" si="14"/>
        <v>0</v>
      </c>
      <c r="R52" s="65"/>
      <c r="S52" s="67"/>
      <c r="T52" s="40"/>
      <c r="U52" s="106">
        <f>IF(EXACT(O52,Y52),M52,M52*(1-'Расчет ПРЕДЗАКАЗ'!$D$10))</f>
        <v>0</v>
      </c>
      <c r="V52" s="106">
        <f t="shared" si="10"/>
        <v>0</v>
      </c>
      <c r="W52" s="106" t="e">
        <f>IF(EXACT(O52,Y52),M52,M52*(1-#REF!))</f>
        <v>#REF!</v>
      </c>
      <c r="X52" s="106" t="e">
        <f t="shared" si="11"/>
        <v>#REF!</v>
      </c>
      <c r="Y52" s="107" t="s">
        <v>72</v>
      </c>
      <c r="Z52" s="103">
        <f t="shared" si="8"/>
        <v>0</v>
      </c>
      <c r="AA52" s="103">
        <f t="shared" si="9"/>
        <v>0</v>
      </c>
      <c r="AB52" s="128" t="str">
        <f t="shared" si="12"/>
        <v/>
      </c>
      <c r="AC52" s="128" t="e">
        <f t="shared" si="13"/>
        <v>#REF!</v>
      </c>
    </row>
    <row r="53" spans="1:29" ht="50.1" customHeight="1">
      <c r="A53" s="169"/>
      <c r="B53" s="169"/>
      <c r="C53" s="172"/>
      <c r="D53" s="172"/>
      <c r="E53" s="131"/>
      <c r="F53" s="175"/>
      <c r="G53" s="178"/>
      <c r="H53" s="189"/>
      <c r="I53" s="163"/>
      <c r="J53" s="166"/>
      <c r="K53" s="62"/>
      <c r="L53" s="63"/>
      <c r="M53" s="63"/>
      <c r="N53" s="65"/>
      <c r="O53" s="127"/>
      <c r="P53" s="100"/>
      <c r="Q53" s="63">
        <f t="shared" si="14"/>
        <v>0</v>
      </c>
      <c r="R53" s="65"/>
      <c r="S53" s="67"/>
      <c r="T53" s="40"/>
      <c r="U53" s="106">
        <f>IF(EXACT(O53,Y53),M53,M53*(1-'Расчет ПРЕДЗАКАЗ'!$D$10))</f>
        <v>0</v>
      </c>
      <c r="V53" s="106">
        <f t="shared" si="10"/>
        <v>0</v>
      </c>
      <c r="W53" s="106" t="e">
        <f>IF(EXACT(O53,Y53),M53,M53*(1-#REF!))</f>
        <v>#REF!</v>
      </c>
      <c r="X53" s="106" t="e">
        <f t="shared" si="11"/>
        <v>#REF!</v>
      </c>
      <c r="Y53" s="107" t="s">
        <v>72</v>
      </c>
      <c r="Z53" s="103">
        <f t="shared" si="8"/>
        <v>0</v>
      </c>
      <c r="AA53" s="103">
        <f t="shared" si="9"/>
        <v>0</v>
      </c>
      <c r="AB53" s="128" t="str">
        <f t="shared" si="12"/>
        <v/>
      </c>
      <c r="AC53" s="128" t="e">
        <f t="shared" si="13"/>
        <v>#REF!</v>
      </c>
    </row>
    <row r="54" spans="1:29" ht="50.1" customHeight="1">
      <c r="A54" s="170"/>
      <c r="B54" s="170"/>
      <c r="C54" s="173"/>
      <c r="D54" s="173"/>
      <c r="E54" s="132"/>
      <c r="F54" s="176"/>
      <c r="G54" s="179"/>
      <c r="H54" s="190"/>
      <c r="I54" s="164"/>
      <c r="J54" s="167"/>
      <c r="K54" s="62"/>
      <c r="L54" s="63"/>
      <c r="M54" s="63"/>
      <c r="N54" s="65"/>
      <c r="O54" s="127"/>
      <c r="P54" s="100"/>
      <c r="Q54" s="63">
        <f t="shared" si="14"/>
        <v>0</v>
      </c>
      <c r="R54" s="65"/>
      <c r="S54" s="64"/>
      <c r="T54" s="40"/>
      <c r="U54" s="106">
        <f>IF(EXACT(O54,Y54),M54,M54*(1-'Расчет ПРЕДЗАКАЗ'!$D$10))</f>
        <v>0</v>
      </c>
      <c r="V54" s="106">
        <f t="shared" si="10"/>
        <v>0</v>
      </c>
      <c r="W54" s="106" t="e">
        <f>IF(EXACT(O54,Y54),M54,M54*(1-#REF!))</f>
        <v>#REF!</v>
      </c>
      <c r="X54" s="106" t="e">
        <f t="shared" si="11"/>
        <v>#REF!</v>
      </c>
      <c r="Y54" s="107" t="s">
        <v>72</v>
      </c>
      <c r="Z54" s="103">
        <f t="shared" si="8"/>
        <v>0</v>
      </c>
      <c r="AA54" s="103">
        <f t="shared" si="9"/>
        <v>0</v>
      </c>
      <c r="AB54" s="128" t="str">
        <f t="shared" si="12"/>
        <v/>
      </c>
      <c r="AC54" s="128" t="e">
        <f t="shared" si="13"/>
        <v>#REF!</v>
      </c>
    </row>
    <row r="55" spans="1:29" ht="11.25" customHeight="1" thickBot="1"/>
    <row r="56" spans="1:29" ht="50.1" customHeight="1">
      <c r="A56" s="168">
        <v>142</v>
      </c>
      <c r="B56" s="168" t="s">
        <v>1398</v>
      </c>
      <c r="C56" s="171" t="s">
        <v>1399</v>
      </c>
      <c r="D56" s="171" t="s">
        <v>77</v>
      </c>
      <c r="E56" s="131"/>
      <c r="F56" s="197" t="s">
        <v>1380</v>
      </c>
      <c r="G56" s="177" t="s">
        <v>1400</v>
      </c>
      <c r="H56" s="162"/>
      <c r="I56" s="198" t="s">
        <v>1401</v>
      </c>
      <c r="J56" s="165" t="s">
        <v>19</v>
      </c>
      <c r="K56" s="62" t="s">
        <v>1384</v>
      </c>
      <c r="L56" s="63">
        <v>1640</v>
      </c>
      <c r="M56" s="63">
        <v>912</v>
      </c>
      <c r="N56" s="142" t="s">
        <v>1402</v>
      </c>
      <c r="O56" s="127" t="s">
        <v>72</v>
      </c>
      <c r="P56" s="100"/>
      <c r="Q56" s="63">
        <f>P56*M56</f>
        <v>0</v>
      </c>
      <c r="R56" s="64"/>
      <c r="S56" s="67">
        <v>4</v>
      </c>
      <c r="T56" s="60"/>
      <c r="U56" s="106">
        <f>IF(EXACT(O56,Y56),M56,M56*(1-'Расчет ПРЕДЗАКАЗ'!$D$10))</f>
        <v>912</v>
      </c>
      <c r="V56" s="106">
        <f>P56*U56</f>
        <v>0</v>
      </c>
      <c r="W56" s="106">
        <f>IF(EXACT(O56,Y56),M56,M56*(1-#REF!))</f>
        <v>912</v>
      </c>
      <c r="X56" s="106">
        <f>P56*W56</f>
        <v>0</v>
      </c>
      <c r="Y56" s="107" t="s">
        <v>72</v>
      </c>
      <c r="Z56" s="103">
        <f t="shared" ref="Z56:Z70" si="15">IF(EXACT(O56,Y56),Q56,0)</f>
        <v>0</v>
      </c>
      <c r="AA56" s="103">
        <f t="shared" ref="AA56:AA70" si="16">IF(Z56=0,Q56,0)</f>
        <v>0</v>
      </c>
      <c r="AB56" s="128">
        <f>IF(U56=0,"",L56/U56-1)</f>
        <v>0.79824561403508776</v>
      </c>
      <c r="AC56" s="128">
        <f>IF(W56=0,"",L56/W56-1)</f>
        <v>0.79824561403508776</v>
      </c>
    </row>
    <row r="57" spans="1:29" ht="50.1" customHeight="1">
      <c r="A57" s="169"/>
      <c r="B57" s="169"/>
      <c r="C57" s="172"/>
      <c r="D57" s="172"/>
      <c r="E57" s="131"/>
      <c r="F57" s="175"/>
      <c r="G57" s="178"/>
      <c r="H57" s="189"/>
      <c r="I57" s="163"/>
      <c r="J57" s="166"/>
      <c r="K57" s="62"/>
      <c r="L57" s="63"/>
      <c r="M57" s="63"/>
      <c r="N57" s="142"/>
      <c r="O57" s="127"/>
      <c r="P57" s="100"/>
      <c r="Q57" s="63">
        <f>P57*M57</f>
        <v>0</v>
      </c>
      <c r="R57" s="64"/>
      <c r="S57" s="67"/>
      <c r="T57" s="46"/>
      <c r="U57" s="106">
        <f>IF(EXACT(O57,Y57),M57,M57*(1-'Расчет ПРЕДЗАКАЗ'!$D$10))</f>
        <v>0</v>
      </c>
      <c r="V57" s="106">
        <f t="shared" ref="V57:V70" si="17">P57*U57</f>
        <v>0</v>
      </c>
      <c r="W57" s="106" t="e">
        <f>IF(EXACT(O57,Y57),M57,M57*(1-#REF!))</f>
        <v>#REF!</v>
      </c>
      <c r="X57" s="106" t="e">
        <f t="shared" ref="X57:X70" si="18">P57*W57</f>
        <v>#REF!</v>
      </c>
      <c r="Y57" s="107" t="s">
        <v>72</v>
      </c>
      <c r="Z57" s="103">
        <f t="shared" si="15"/>
        <v>0</v>
      </c>
      <c r="AA57" s="103">
        <f t="shared" si="16"/>
        <v>0</v>
      </c>
      <c r="AB57" s="128" t="str">
        <f t="shared" ref="AB57:AB70" si="19">IF(U57=0,"",L57/U57-1)</f>
        <v/>
      </c>
      <c r="AC57" s="128" t="e">
        <f t="shared" ref="AC57:AC70" si="20">IF(W57=0,"",L57/W57-1)</f>
        <v>#REF!</v>
      </c>
    </row>
    <row r="58" spans="1:29" ht="50.1" customHeight="1">
      <c r="A58" s="169"/>
      <c r="B58" s="169"/>
      <c r="C58" s="172"/>
      <c r="D58" s="172"/>
      <c r="E58" s="131"/>
      <c r="F58" s="175"/>
      <c r="G58" s="178"/>
      <c r="H58" s="189"/>
      <c r="I58" s="163"/>
      <c r="J58" s="166"/>
      <c r="K58" s="62"/>
      <c r="L58" s="63"/>
      <c r="M58" s="63"/>
      <c r="N58" s="142"/>
      <c r="O58" s="127"/>
      <c r="P58" s="100"/>
      <c r="Q58" s="63">
        <f t="shared" ref="Q58:Q70" si="21">P58*M58</f>
        <v>0</v>
      </c>
      <c r="R58" s="64"/>
      <c r="S58" s="67"/>
      <c r="T58" s="46"/>
      <c r="U58" s="106">
        <f>IF(EXACT(O58,Y58),M58,M58*(1-'Расчет ПРЕДЗАКАЗ'!$D$10))</f>
        <v>0</v>
      </c>
      <c r="V58" s="106">
        <f t="shared" si="17"/>
        <v>0</v>
      </c>
      <c r="W58" s="106" t="e">
        <f>IF(EXACT(O58,Y58),M58,M58*(1-#REF!))</f>
        <v>#REF!</v>
      </c>
      <c r="X58" s="106" t="e">
        <f t="shared" si="18"/>
        <v>#REF!</v>
      </c>
      <c r="Y58" s="107" t="s">
        <v>72</v>
      </c>
      <c r="Z58" s="103">
        <f t="shared" si="15"/>
        <v>0</v>
      </c>
      <c r="AA58" s="103">
        <f t="shared" si="16"/>
        <v>0</v>
      </c>
      <c r="AB58" s="128" t="str">
        <f t="shared" si="19"/>
        <v/>
      </c>
      <c r="AC58" s="128" t="e">
        <f t="shared" si="20"/>
        <v>#REF!</v>
      </c>
    </row>
    <row r="59" spans="1:29" ht="50.1" customHeight="1">
      <c r="A59" s="169"/>
      <c r="B59" s="169"/>
      <c r="C59" s="172"/>
      <c r="D59" s="172"/>
      <c r="E59" s="131"/>
      <c r="F59" s="175"/>
      <c r="G59" s="178"/>
      <c r="H59" s="189"/>
      <c r="I59" s="163"/>
      <c r="J59" s="166"/>
      <c r="K59" s="62"/>
      <c r="L59" s="63"/>
      <c r="M59" s="63"/>
      <c r="N59" s="63"/>
      <c r="O59" s="127"/>
      <c r="P59" s="100"/>
      <c r="Q59" s="63">
        <f t="shared" si="21"/>
        <v>0</v>
      </c>
      <c r="R59" s="64"/>
      <c r="S59" s="67"/>
      <c r="T59" s="46"/>
      <c r="U59" s="106">
        <f>IF(EXACT(O59,Y59),M59,M59*(1-'Расчет ПРЕДЗАКАЗ'!$D$10))</f>
        <v>0</v>
      </c>
      <c r="V59" s="106">
        <f t="shared" si="17"/>
        <v>0</v>
      </c>
      <c r="W59" s="106" t="e">
        <f>IF(EXACT(O59,Y59),M59,M59*(1-#REF!))</f>
        <v>#REF!</v>
      </c>
      <c r="X59" s="106" t="e">
        <f t="shared" si="18"/>
        <v>#REF!</v>
      </c>
      <c r="Y59" s="107" t="s">
        <v>72</v>
      </c>
      <c r="Z59" s="103">
        <f t="shared" si="15"/>
        <v>0</v>
      </c>
      <c r="AA59" s="103">
        <f t="shared" si="16"/>
        <v>0</v>
      </c>
      <c r="AB59" s="128" t="str">
        <f t="shared" si="19"/>
        <v/>
      </c>
      <c r="AC59" s="128" t="e">
        <f t="shared" si="20"/>
        <v>#REF!</v>
      </c>
    </row>
    <row r="60" spans="1:29" ht="50.1" customHeight="1">
      <c r="A60" s="169"/>
      <c r="B60" s="169"/>
      <c r="C60" s="172"/>
      <c r="D60" s="172"/>
      <c r="E60" s="131"/>
      <c r="F60" s="175"/>
      <c r="G60" s="178"/>
      <c r="H60" s="189"/>
      <c r="I60" s="163"/>
      <c r="J60" s="166"/>
      <c r="K60" s="62"/>
      <c r="L60" s="63"/>
      <c r="M60" s="63"/>
      <c r="N60" s="63"/>
      <c r="O60" s="127"/>
      <c r="P60" s="100"/>
      <c r="Q60" s="63">
        <f t="shared" si="21"/>
        <v>0</v>
      </c>
      <c r="R60" s="64"/>
      <c r="S60" s="67"/>
      <c r="T60" s="46"/>
      <c r="U60" s="106">
        <f>IF(EXACT(O60,Y60),M60,M60*(1-'Расчет ПРЕДЗАКАЗ'!$D$10))</f>
        <v>0</v>
      </c>
      <c r="V60" s="106">
        <f t="shared" si="17"/>
        <v>0</v>
      </c>
      <c r="W60" s="106" t="e">
        <f>IF(EXACT(O60,Y60),M60,M60*(1-#REF!))</f>
        <v>#REF!</v>
      </c>
      <c r="X60" s="106" t="e">
        <f t="shared" si="18"/>
        <v>#REF!</v>
      </c>
      <c r="Y60" s="107" t="s">
        <v>72</v>
      </c>
      <c r="Z60" s="103">
        <f t="shared" si="15"/>
        <v>0</v>
      </c>
      <c r="AA60" s="103">
        <f t="shared" si="16"/>
        <v>0</v>
      </c>
      <c r="AB60" s="128" t="str">
        <f t="shared" si="19"/>
        <v/>
      </c>
      <c r="AC60" s="128" t="e">
        <f t="shared" si="20"/>
        <v>#REF!</v>
      </c>
    </row>
    <row r="61" spans="1:29" ht="50.1" customHeight="1">
      <c r="A61" s="169"/>
      <c r="B61" s="169"/>
      <c r="C61" s="172"/>
      <c r="D61" s="172"/>
      <c r="E61" s="131"/>
      <c r="F61" s="175"/>
      <c r="G61" s="178"/>
      <c r="H61" s="189"/>
      <c r="I61" s="163"/>
      <c r="J61" s="166"/>
      <c r="K61" s="62"/>
      <c r="L61" s="63"/>
      <c r="M61" s="63"/>
      <c r="N61" s="63"/>
      <c r="O61" s="127"/>
      <c r="P61" s="100"/>
      <c r="Q61" s="63">
        <f t="shared" si="21"/>
        <v>0</v>
      </c>
      <c r="R61" s="64"/>
      <c r="S61" s="67"/>
      <c r="T61" s="46"/>
      <c r="U61" s="106">
        <f>IF(EXACT(O61,Y61),M61,M61*(1-'Расчет ПРЕДЗАКАЗ'!$D$10))</f>
        <v>0</v>
      </c>
      <c r="V61" s="106">
        <f t="shared" si="17"/>
        <v>0</v>
      </c>
      <c r="W61" s="106" t="e">
        <f>IF(EXACT(O61,Y61),M61,M61*(1-#REF!))</f>
        <v>#REF!</v>
      </c>
      <c r="X61" s="106" t="e">
        <f t="shared" si="18"/>
        <v>#REF!</v>
      </c>
      <c r="Y61" s="107" t="s">
        <v>72</v>
      </c>
      <c r="Z61" s="103">
        <f t="shared" si="15"/>
        <v>0</v>
      </c>
      <c r="AA61" s="103">
        <f t="shared" si="16"/>
        <v>0</v>
      </c>
      <c r="AB61" s="128" t="str">
        <f t="shared" si="19"/>
        <v/>
      </c>
      <c r="AC61" s="128" t="e">
        <f t="shared" si="20"/>
        <v>#REF!</v>
      </c>
    </row>
    <row r="62" spans="1:29" ht="50.1" customHeight="1">
      <c r="A62" s="169"/>
      <c r="B62" s="169"/>
      <c r="C62" s="172"/>
      <c r="D62" s="172"/>
      <c r="E62" s="131"/>
      <c r="F62" s="175"/>
      <c r="G62" s="178"/>
      <c r="H62" s="189"/>
      <c r="I62" s="163"/>
      <c r="J62" s="166"/>
      <c r="K62" s="62"/>
      <c r="L62" s="63"/>
      <c r="M62" s="63"/>
      <c r="N62" s="63"/>
      <c r="O62" s="127"/>
      <c r="P62" s="100"/>
      <c r="Q62" s="63">
        <f t="shared" si="21"/>
        <v>0</v>
      </c>
      <c r="R62" s="64"/>
      <c r="S62" s="67"/>
      <c r="T62" s="46"/>
      <c r="U62" s="106">
        <f>IF(EXACT(O62,Y62),M62,M62*(1-'Расчет ПРЕДЗАКАЗ'!$D$10))</f>
        <v>0</v>
      </c>
      <c r="V62" s="106">
        <f t="shared" si="17"/>
        <v>0</v>
      </c>
      <c r="W62" s="106" t="e">
        <f>IF(EXACT(O62,Y62),M62,M62*(1-#REF!))</f>
        <v>#REF!</v>
      </c>
      <c r="X62" s="106" t="e">
        <f t="shared" si="18"/>
        <v>#REF!</v>
      </c>
      <c r="Y62" s="107" t="s">
        <v>72</v>
      </c>
      <c r="Z62" s="103">
        <f t="shared" si="15"/>
        <v>0</v>
      </c>
      <c r="AA62" s="103">
        <f t="shared" si="16"/>
        <v>0</v>
      </c>
      <c r="AB62" s="128" t="str">
        <f t="shared" si="19"/>
        <v/>
      </c>
      <c r="AC62" s="128" t="e">
        <f t="shared" si="20"/>
        <v>#REF!</v>
      </c>
    </row>
    <row r="63" spans="1:29" ht="50.1" customHeight="1">
      <c r="A63" s="169"/>
      <c r="B63" s="169"/>
      <c r="C63" s="172"/>
      <c r="D63" s="172"/>
      <c r="E63" s="131"/>
      <c r="F63" s="175"/>
      <c r="G63" s="178"/>
      <c r="H63" s="189"/>
      <c r="I63" s="163"/>
      <c r="J63" s="166"/>
      <c r="K63" s="62"/>
      <c r="L63" s="63"/>
      <c r="M63" s="63"/>
      <c r="N63" s="63"/>
      <c r="O63" s="127"/>
      <c r="P63" s="100"/>
      <c r="Q63" s="63">
        <f t="shared" si="21"/>
        <v>0</v>
      </c>
      <c r="R63" s="64"/>
      <c r="S63" s="67"/>
      <c r="T63" s="46"/>
      <c r="U63" s="106">
        <f>IF(EXACT(O63,Y63),M63,M63*(1-'Расчет ПРЕДЗАКАЗ'!$D$10))</f>
        <v>0</v>
      </c>
      <c r="V63" s="106">
        <f t="shared" si="17"/>
        <v>0</v>
      </c>
      <c r="W63" s="106" t="e">
        <f>IF(EXACT(O63,Y63),M63,M63*(1-#REF!))</f>
        <v>#REF!</v>
      </c>
      <c r="X63" s="106" t="e">
        <f t="shared" si="18"/>
        <v>#REF!</v>
      </c>
      <c r="Y63" s="107" t="s">
        <v>72</v>
      </c>
      <c r="Z63" s="103">
        <f t="shared" si="15"/>
        <v>0</v>
      </c>
      <c r="AA63" s="103">
        <f t="shared" si="16"/>
        <v>0</v>
      </c>
      <c r="AB63" s="128" t="str">
        <f t="shared" si="19"/>
        <v/>
      </c>
      <c r="AC63" s="128" t="e">
        <f t="shared" si="20"/>
        <v>#REF!</v>
      </c>
    </row>
    <row r="64" spans="1:29" ht="50.1" customHeight="1">
      <c r="A64" s="169"/>
      <c r="B64" s="169"/>
      <c r="C64" s="172"/>
      <c r="D64" s="172"/>
      <c r="E64" s="131"/>
      <c r="F64" s="175"/>
      <c r="G64" s="178"/>
      <c r="H64" s="189"/>
      <c r="I64" s="163"/>
      <c r="J64" s="166"/>
      <c r="K64" s="62"/>
      <c r="L64" s="63"/>
      <c r="M64" s="63"/>
      <c r="N64" s="63"/>
      <c r="O64" s="127"/>
      <c r="P64" s="100"/>
      <c r="Q64" s="63">
        <f t="shared" si="21"/>
        <v>0</v>
      </c>
      <c r="R64" s="64"/>
      <c r="S64" s="67"/>
      <c r="T64" s="46"/>
      <c r="U64" s="106">
        <f>IF(EXACT(O64,Y64),M64,M64*(1-'Расчет ПРЕДЗАКАЗ'!$D$10))</f>
        <v>0</v>
      </c>
      <c r="V64" s="106">
        <f t="shared" si="17"/>
        <v>0</v>
      </c>
      <c r="W64" s="106" t="e">
        <f>IF(EXACT(O64,Y64),M64,M64*(1-#REF!))</f>
        <v>#REF!</v>
      </c>
      <c r="X64" s="106" t="e">
        <f t="shared" si="18"/>
        <v>#REF!</v>
      </c>
      <c r="Y64" s="107" t="s">
        <v>72</v>
      </c>
      <c r="Z64" s="103">
        <f t="shared" si="15"/>
        <v>0</v>
      </c>
      <c r="AA64" s="103">
        <f t="shared" si="16"/>
        <v>0</v>
      </c>
      <c r="AB64" s="128" t="str">
        <f t="shared" si="19"/>
        <v/>
      </c>
      <c r="AC64" s="128" t="e">
        <f t="shared" si="20"/>
        <v>#REF!</v>
      </c>
    </row>
    <row r="65" spans="1:29" ht="50.1" customHeight="1">
      <c r="A65" s="169"/>
      <c r="B65" s="169"/>
      <c r="C65" s="172"/>
      <c r="D65" s="172"/>
      <c r="E65" s="131"/>
      <c r="F65" s="175"/>
      <c r="G65" s="178"/>
      <c r="H65" s="189"/>
      <c r="I65" s="163"/>
      <c r="J65" s="166"/>
      <c r="K65" s="62"/>
      <c r="L65" s="63"/>
      <c r="M65" s="63"/>
      <c r="N65" s="65"/>
      <c r="O65" s="127"/>
      <c r="P65" s="100"/>
      <c r="Q65" s="63">
        <f t="shared" si="21"/>
        <v>0</v>
      </c>
      <c r="R65" s="65"/>
      <c r="S65" s="67"/>
      <c r="T65" s="40"/>
      <c r="U65" s="106">
        <f>IF(EXACT(O65,Y65),M65,M65*(1-'Расчет ПРЕДЗАКАЗ'!$D$10))</f>
        <v>0</v>
      </c>
      <c r="V65" s="106">
        <f t="shared" si="17"/>
        <v>0</v>
      </c>
      <c r="W65" s="106" t="e">
        <f>IF(EXACT(O65,Y65),M65,M65*(1-#REF!))</f>
        <v>#REF!</v>
      </c>
      <c r="X65" s="106" t="e">
        <f t="shared" si="18"/>
        <v>#REF!</v>
      </c>
      <c r="Y65" s="107" t="s">
        <v>72</v>
      </c>
      <c r="Z65" s="103">
        <f t="shared" si="15"/>
        <v>0</v>
      </c>
      <c r="AA65" s="103">
        <f t="shared" si="16"/>
        <v>0</v>
      </c>
      <c r="AB65" s="128" t="str">
        <f t="shared" si="19"/>
        <v/>
      </c>
      <c r="AC65" s="128" t="e">
        <f t="shared" si="20"/>
        <v>#REF!</v>
      </c>
    </row>
    <row r="66" spans="1:29" ht="50.1" customHeight="1">
      <c r="A66" s="169"/>
      <c r="B66" s="169"/>
      <c r="C66" s="172"/>
      <c r="D66" s="172"/>
      <c r="E66" s="131"/>
      <c r="F66" s="175"/>
      <c r="G66" s="178"/>
      <c r="H66" s="189"/>
      <c r="I66" s="163"/>
      <c r="J66" s="166"/>
      <c r="K66" s="62"/>
      <c r="L66" s="63"/>
      <c r="M66" s="63"/>
      <c r="N66" s="65"/>
      <c r="O66" s="127"/>
      <c r="P66" s="100"/>
      <c r="Q66" s="63">
        <f t="shared" si="21"/>
        <v>0</v>
      </c>
      <c r="R66" s="65"/>
      <c r="S66" s="67"/>
      <c r="T66" s="40"/>
      <c r="U66" s="106">
        <f>IF(EXACT(O66,Y66),M66,M66*(1-'Расчет ПРЕДЗАКАЗ'!$D$10))</f>
        <v>0</v>
      </c>
      <c r="V66" s="106">
        <f t="shared" si="17"/>
        <v>0</v>
      </c>
      <c r="W66" s="106" t="e">
        <f>IF(EXACT(O66,Y66),M66,M66*(1-#REF!))</f>
        <v>#REF!</v>
      </c>
      <c r="X66" s="106" t="e">
        <f t="shared" si="18"/>
        <v>#REF!</v>
      </c>
      <c r="Y66" s="107" t="s">
        <v>72</v>
      </c>
      <c r="Z66" s="103">
        <f t="shared" si="15"/>
        <v>0</v>
      </c>
      <c r="AA66" s="103">
        <f t="shared" si="16"/>
        <v>0</v>
      </c>
      <c r="AB66" s="128" t="str">
        <f t="shared" si="19"/>
        <v/>
      </c>
      <c r="AC66" s="128" t="e">
        <f t="shared" si="20"/>
        <v>#REF!</v>
      </c>
    </row>
    <row r="67" spans="1:29" ht="50.1" customHeight="1">
      <c r="A67" s="169"/>
      <c r="B67" s="169"/>
      <c r="C67" s="172"/>
      <c r="D67" s="172"/>
      <c r="E67" s="131"/>
      <c r="F67" s="175"/>
      <c r="G67" s="178"/>
      <c r="H67" s="189"/>
      <c r="I67" s="163"/>
      <c r="J67" s="166"/>
      <c r="K67" s="62"/>
      <c r="L67" s="63"/>
      <c r="M67" s="63"/>
      <c r="N67" s="65"/>
      <c r="O67" s="127"/>
      <c r="P67" s="100"/>
      <c r="Q67" s="63">
        <f t="shared" si="21"/>
        <v>0</v>
      </c>
      <c r="R67" s="65"/>
      <c r="S67" s="67"/>
      <c r="T67" s="40"/>
      <c r="U67" s="106">
        <f>IF(EXACT(O67,Y67),M67,M67*(1-'Расчет ПРЕДЗАКАЗ'!$D$10))</f>
        <v>0</v>
      </c>
      <c r="V67" s="106">
        <f t="shared" si="17"/>
        <v>0</v>
      </c>
      <c r="W67" s="106" t="e">
        <f>IF(EXACT(O67,Y67),M67,M67*(1-#REF!))</f>
        <v>#REF!</v>
      </c>
      <c r="X67" s="106" t="e">
        <f t="shared" si="18"/>
        <v>#REF!</v>
      </c>
      <c r="Y67" s="107" t="s">
        <v>72</v>
      </c>
      <c r="Z67" s="103">
        <f t="shared" si="15"/>
        <v>0</v>
      </c>
      <c r="AA67" s="103">
        <f t="shared" si="16"/>
        <v>0</v>
      </c>
      <c r="AB67" s="128" t="str">
        <f t="shared" si="19"/>
        <v/>
      </c>
      <c r="AC67" s="128" t="e">
        <f t="shared" si="20"/>
        <v>#REF!</v>
      </c>
    </row>
    <row r="68" spans="1:29" ht="50.1" customHeight="1">
      <c r="A68" s="169"/>
      <c r="B68" s="169"/>
      <c r="C68" s="172"/>
      <c r="D68" s="172"/>
      <c r="E68" s="131"/>
      <c r="F68" s="175"/>
      <c r="G68" s="178"/>
      <c r="H68" s="189"/>
      <c r="I68" s="163"/>
      <c r="J68" s="166"/>
      <c r="K68" s="62"/>
      <c r="L68" s="63"/>
      <c r="M68" s="63"/>
      <c r="N68" s="65"/>
      <c r="O68" s="127"/>
      <c r="P68" s="100"/>
      <c r="Q68" s="63">
        <f t="shared" si="21"/>
        <v>0</v>
      </c>
      <c r="R68" s="65"/>
      <c r="S68" s="67"/>
      <c r="T68" s="40"/>
      <c r="U68" s="106">
        <f>IF(EXACT(O68,Y68),M68,M68*(1-'Расчет ПРЕДЗАКАЗ'!$D$10))</f>
        <v>0</v>
      </c>
      <c r="V68" s="106">
        <f t="shared" si="17"/>
        <v>0</v>
      </c>
      <c r="W68" s="106" t="e">
        <f>IF(EXACT(O68,Y68),M68,M68*(1-#REF!))</f>
        <v>#REF!</v>
      </c>
      <c r="X68" s="106" t="e">
        <f t="shared" si="18"/>
        <v>#REF!</v>
      </c>
      <c r="Y68" s="107" t="s">
        <v>72</v>
      </c>
      <c r="Z68" s="103">
        <f t="shared" si="15"/>
        <v>0</v>
      </c>
      <c r="AA68" s="103">
        <f t="shared" si="16"/>
        <v>0</v>
      </c>
      <c r="AB68" s="128" t="str">
        <f t="shared" si="19"/>
        <v/>
      </c>
      <c r="AC68" s="128" t="e">
        <f t="shared" si="20"/>
        <v>#REF!</v>
      </c>
    </row>
    <row r="69" spans="1:29" ht="50.1" customHeight="1">
      <c r="A69" s="169"/>
      <c r="B69" s="169"/>
      <c r="C69" s="172"/>
      <c r="D69" s="172"/>
      <c r="E69" s="131"/>
      <c r="F69" s="175"/>
      <c r="G69" s="178"/>
      <c r="H69" s="189"/>
      <c r="I69" s="163"/>
      <c r="J69" s="166"/>
      <c r="K69" s="62"/>
      <c r="L69" s="63"/>
      <c r="M69" s="63"/>
      <c r="N69" s="65"/>
      <c r="O69" s="127"/>
      <c r="P69" s="100"/>
      <c r="Q69" s="63">
        <f t="shared" si="21"/>
        <v>0</v>
      </c>
      <c r="R69" s="65"/>
      <c r="S69" s="67"/>
      <c r="T69" s="40"/>
      <c r="U69" s="106">
        <f>IF(EXACT(O69,Y69),M69,M69*(1-'Расчет ПРЕДЗАКАЗ'!$D$10))</f>
        <v>0</v>
      </c>
      <c r="V69" s="106">
        <f t="shared" si="17"/>
        <v>0</v>
      </c>
      <c r="W69" s="106" t="e">
        <f>IF(EXACT(O69,Y69),M69,M69*(1-#REF!))</f>
        <v>#REF!</v>
      </c>
      <c r="X69" s="106" t="e">
        <f t="shared" si="18"/>
        <v>#REF!</v>
      </c>
      <c r="Y69" s="107" t="s">
        <v>72</v>
      </c>
      <c r="Z69" s="103">
        <f t="shared" si="15"/>
        <v>0</v>
      </c>
      <c r="AA69" s="103">
        <f t="shared" si="16"/>
        <v>0</v>
      </c>
      <c r="AB69" s="128" t="str">
        <f t="shared" si="19"/>
        <v/>
      </c>
      <c r="AC69" s="128" t="e">
        <f t="shared" si="20"/>
        <v>#REF!</v>
      </c>
    </row>
    <row r="70" spans="1:29" ht="50.1" customHeight="1">
      <c r="A70" s="170"/>
      <c r="B70" s="170"/>
      <c r="C70" s="173"/>
      <c r="D70" s="173"/>
      <c r="E70" s="132"/>
      <c r="F70" s="176"/>
      <c r="G70" s="179"/>
      <c r="H70" s="190"/>
      <c r="I70" s="164"/>
      <c r="J70" s="167"/>
      <c r="K70" s="62"/>
      <c r="L70" s="63"/>
      <c r="M70" s="63"/>
      <c r="N70" s="65"/>
      <c r="O70" s="127"/>
      <c r="P70" s="100"/>
      <c r="Q70" s="63">
        <f t="shared" si="21"/>
        <v>0</v>
      </c>
      <c r="R70" s="65"/>
      <c r="S70" s="64"/>
      <c r="T70" s="40"/>
      <c r="U70" s="106">
        <f>IF(EXACT(O70,Y70),M70,M70*(1-'Расчет ПРЕДЗАКАЗ'!$D$10))</f>
        <v>0</v>
      </c>
      <c r="V70" s="106">
        <f t="shared" si="17"/>
        <v>0</v>
      </c>
      <c r="W70" s="106" t="e">
        <f>IF(EXACT(O70,Y70),M70,M70*(1-#REF!))</f>
        <v>#REF!</v>
      </c>
      <c r="X70" s="106" t="e">
        <f t="shared" si="18"/>
        <v>#REF!</v>
      </c>
      <c r="Y70" s="107" t="s">
        <v>72</v>
      </c>
      <c r="Z70" s="103">
        <f t="shared" si="15"/>
        <v>0</v>
      </c>
      <c r="AA70" s="103">
        <f t="shared" si="16"/>
        <v>0</v>
      </c>
      <c r="AB70" s="128" t="str">
        <f t="shared" si="19"/>
        <v/>
      </c>
      <c r="AC70" s="128" t="e">
        <f t="shared" si="20"/>
        <v>#REF!</v>
      </c>
    </row>
    <row r="71" spans="1:29" ht="11.25" customHeight="1" thickBot="1"/>
    <row r="72" spans="1:29" ht="50.1" customHeight="1">
      <c r="A72" s="168">
        <v>143</v>
      </c>
      <c r="B72" s="168" t="s">
        <v>1403</v>
      </c>
      <c r="C72" s="171" t="s">
        <v>1404</v>
      </c>
      <c r="D72" s="171" t="s">
        <v>77</v>
      </c>
      <c r="E72" s="131"/>
      <c r="F72" s="197" t="s">
        <v>1380</v>
      </c>
      <c r="G72" s="177" t="s">
        <v>1405</v>
      </c>
      <c r="H72" s="162" t="s">
        <v>1382</v>
      </c>
      <c r="I72" s="198" t="s">
        <v>1383</v>
      </c>
      <c r="J72" s="165" t="s">
        <v>19</v>
      </c>
      <c r="K72" s="62" t="s">
        <v>510</v>
      </c>
      <c r="L72" s="63">
        <v>1770</v>
      </c>
      <c r="M72" s="63">
        <v>985</v>
      </c>
      <c r="N72" s="142" t="s">
        <v>1406</v>
      </c>
      <c r="O72" s="127" t="s">
        <v>72</v>
      </c>
      <c r="P72" s="100"/>
      <c r="Q72" s="63">
        <f>P72*M72</f>
        <v>0</v>
      </c>
      <c r="R72" s="64"/>
      <c r="S72" s="67">
        <v>2</v>
      </c>
      <c r="T72" s="60"/>
      <c r="U72" s="106">
        <f>IF(EXACT(O72,Y72),M72,M72*(1-'Расчет ПРЕДЗАКАЗ'!$D$10))</f>
        <v>985</v>
      </c>
      <c r="V72" s="106">
        <f>P72*U72</f>
        <v>0</v>
      </c>
      <c r="W72" s="106">
        <f>IF(EXACT(O72,Y72),M72,M72*(1-#REF!))</f>
        <v>985</v>
      </c>
      <c r="X72" s="106">
        <f>P72*W72</f>
        <v>0</v>
      </c>
      <c r="Y72" s="107" t="s">
        <v>72</v>
      </c>
      <c r="Z72" s="103">
        <f t="shared" ref="Z72:Z86" si="22">IF(EXACT(O72,Y72),Q72,0)</f>
        <v>0</v>
      </c>
      <c r="AA72" s="103">
        <f t="shared" ref="AA72:AA86" si="23">IF(Z72=0,Q72,0)</f>
        <v>0</v>
      </c>
      <c r="AB72" s="128">
        <f>IF(U72=0,"",L72/U72-1)</f>
        <v>0.79695431472081224</v>
      </c>
      <c r="AC72" s="128">
        <f>IF(W72=0,"",L72/W72-1)</f>
        <v>0.79695431472081224</v>
      </c>
    </row>
    <row r="73" spans="1:29" ht="50.1" customHeight="1">
      <c r="A73" s="169"/>
      <c r="B73" s="169"/>
      <c r="C73" s="172"/>
      <c r="D73" s="172"/>
      <c r="E73" s="131"/>
      <c r="F73" s="175"/>
      <c r="G73" s="178"/>
      <c r="H73" s="189"/>
      <c r="I73" s="163"/>
      <c r="J73" s="166"/>
      <c r="K73" s="62" t="s">
        <v>1384</v>
      </c>
      <c r="L73" s="63">
        <v>1770</v>
      </c>
      <c r="M73" s="63">
        <v>985</v>
      </c>
      <c r="N73" s="142" t="s">
        <v>1407</v>
      </c>
      <c r="O73" s="127" t="s">
        <v>72</v>
      </c>
      <c r="P73" s="100"/>
      <c r="Q73" s="63">
        <f>P73*M73</f>
        <v>0</v>
      </c>
      <c r="R73" s="64"/>
      <c r="S73" s="67">
        <v>22</v>
      </c>
      <c r="T73" s="46"/>
      <c r="U73" s="106">
        <f>IF(EXACT(O73,Y73),M73,M73*(1-'Расчет ПРЕДЗАКАЗ'!$D$10))</f>
        <v>985</v>
      </c>
      <c r="V73" s="106">
        <f t="shared" ref="V73:V86" si="24">P73*U73</f>
        <v>0</v>
      </c>
      <c r="W73" s="106">
        <f>IF(EXACT(O73,Y73),M73,M73*(1-#REF!))</f>
        <v>985</v>
      </c>
      <c r="X73" s="106">
        <f t="shared" ref="X73:X86" si="25">P73*W73</f>
        <v>0</v>
      </c>
      <c r="Y73" s="107" t="s">
        <v>72</v>
      </c>
      <c r="Z73" s="103">
        <f t="shared" si="22"/>
        <v>0</v>
      </c>
      <c r="AA73" s="103">
        <f t="shared" si="23"/>
        <v>0</v>
      </c>
      <c r="AB73" s="128">
        <f t="shared" ref="AB73:AB86" si="26">IF(U73=0,"",L73/U73-1)</f>
        <v>0.79695431472081224</v>
      </c>
      <c r="AC73" s="128">
        <f t="shared" ref="AC73:AC86" si="27">IF(W73=0,"",L73/W73-1)</f>
        <v>0.79695431472081224</v>
      </c>
    </row>
    <row r="74" spans="1:29" ht="50.1" customHeight="1">
      <c r="A74" s="169"/>
      <c r="B74" s="169"/>
      <c r="C74" s="172"/>
      <c r="D74" s="172"/>
      <c r="E74" s="131"/>
      <c r="F74" s="175"/>
      <c r="G74" s="178"/>
      <c r="H74" s="189"/>
      <c r="I74" s="163"/>
      <c r="J74" s="166"/>
      <c r="K74" s="62"/>
      <c r="L74" s="63"/>
      <c r="M74" s="63"/>
      <c r="N74" s="142"/>
      <c r="O74" s="127"/>
      <c r="P74" s="100"/>
      <c r="Q74" s="63">
        <f t="shared" ref="Q74:Q86" si="28">P74*M74</f>
        <v>0</v>
      </c>
      <c r="R74" s="64"/>
      <c r="S74" s="67"/>
      <c r="T74" s="46"/>
      <c r="U74" s="106">
        <f>IF(EXACT(O74,Y74),M74,M74*(1-'Расчет ПРЕДЗАКАЗ'!$D$10))</f>
        <v>0</v>
      </c>
      <c r="V74" s="106">
        <f t="shared" si="24"/>
        <v>0</v>
      </c>
      <c r="W74" s="106" t="e">
        <f>IF(EXACT(O74,Y74),M74,M74*(1-#REF!))</f>
        <v>#REF!</v>
      </c>
      <c r="X74" s="106" t="e">
        <f t="shared" si="25"/>
        <v>#REF!</v>
      </c>
      <c r="Y74" s="107" t="s">
        <v>72</v>
      </c>
      <c r="Z74" s="103">
        <f t="shared" si="22"/>
        <v>0</v>
      </c>
      <c r="AA74" s="103">
        <f t="shared" si="23"/>
        <v>0</v>
      </c>
      <c r="AB74" s="128" t="str">
        <f t="shared" si="26"/>
        <v/>
      </c>
      <c r="AC74" s="128" t="e">
        <f t="shared" si="27"/>
        <v>#REF!</v>
      </c>
    </row>
    <row r="75" spans="1:29" ht="50.1" customHeight="1">
      <c r="A75" s="169"/>
      <c r="B75" s="169"/>
      <c r="C75" s="172"/>
      <c r="D75" s="172"/>
      <c r="E75" s="131"/>
      <c r="F75" s="175"/>
      <c r="G75" s="178"/>
      <c r="H75" s="189"/>
      <c r="I75" s="163"/>
      <c r="J75" s="166"/>
      <c r="K75" s="62"/>
      <c r="L75" s="63"/>
      <c r="M75" s="63"/>
      <c r="N75" s="63"/>
      <c r="O75" s="127"/>
      <c r="P75" s="100"/>
      <c r="Q75" s="63">
        <f t="shared" si="28"/>
        <v>0</v>
      </c>
      <c r="R75" s="64"/>
      <c r="S75" s="67"/>
      <c r="T75" s="46"/>
      <c r="U75" s="106">
        <f>IF(EXACT(O75,Y75),M75,M75*(1-'Расчет ПРЕДЗАКАЗ'!$D$10))</f>
        <v>0</v>
      </c>
      <c r="V75" s="106">
        <f t="shared" si="24"/>
        <v>0</v>
      </c>
      <c r="W75" s="106" t="e">
        <f>IF(EXACT(O75,Y75),M75,M75*(1-#REF!))</f>
        <v>#REF!</v>
      </c>
      <c r="X75" s="106" t="e">
        <f t="shared" si="25"/>
        <v>#REF!</v>
      </c>
      <c r="Y75" s="107" t="s">
        <v>72</v>
      </c>
      <c r="Z75" s="103">
        <f t="shared" si="22"/>
        <v>0</v>
      </c>
      <c r="AA75" s="103">
        <f t="shared" si="23"/>
        <v>0</v>
      </c>
      <c r="AB75" s="128" t="str">
        <f t="shared" si="26"/>
        <v/>
      </c>
      <c r="AC75" s="128" t="e">
        <f t="shared" si="27"/>
        <v>#REF!</v>
      </c>
    </row>
    <row r="76" spans="1:29" ht="50.1" customHeight="1">
      <c r="A76" s="169"/>
      <c r="B76" s="169"/>
      <c r="C76" s="172"/>
      <c r="D76" s="172"/>
      <c r="E76" s="131"/>
      <c r="F76" s="175"/>
      <c r="G76" s="178"/>
      <c r="H76" s="189"/>
      <c r="I76" s="163"/>
      <c r="J76" s="166"/>
      <c r="K76" s="62"/>
      <c r="L76" s="63"/>
      <c r="M76" s="63"/>
      <c r="N76" s="63"/>
      <c r="O76" s="127"/>
      <c r="P76" s="100"/>
      <c r="Q76" s="63">
        <f t="shared" si="28"/>
        <v>0</v>
      </c>
      <c r="R76" s="64"/>
      <c r="S76" s="67"/>
      <c r="T76" s="46"/>
      <c r="U76" s="106">
        <f>IF(EXACT(O76,Y76),M76,M76*(1-'Расчет ПРЕДЗАКАЗ'!$D$10))</f>
        <v>0</v>
      </c>
      <c r="V76" s="106">
        <f t="shared" si="24"/>
        <v>0</v>
      </c>
      <c r="W76" s="106" t="e">
        <f>IF(EXACT(O76,Y76),M76,M76*(1-#REF!))</f>
        <v>#REF!</v>
      </c>
      <c r="X76" s="106" t="e">
        <f t="shared" si="25"/>
        <v>#REF!</v>
      </c>
      <c r="Y76" s="107" t="s">
        <v>72</v>
      </c>
      <c r="Z76" s="103">
        <f t="shared" si="22"/>
        <v>0</v>
      </c>
      <c r="AA76" s="103">
        <f t="shared" si="23"/>
        <v>0</v>
      </c>
      <c r="AB76" s="128" t="str">
        <f t="shared" si="26"/>
        <v/>
      </c>
      <c r="AC76" s="128" t="e">
        <f t="shared" si="27"/>
        <v>#REF!</v>
      </c>
    </row>
    <row r="77" spans="1:29" ht="50.1" customHeight="1">
      <c r="A77" s="169"/>
      <c r="B77" s="169"/>
      <c r="C77" s="172"/>
      <c r="D77" s="172"/>
      <c r="E77" s="131"/>
      <c r="F77" s="175"/>
      <c r="G77" s="178"/>
      <c r="H77" s="189"/>
      <c r="I77" s="163"/>
      <c r="J77" s="166"/>
      <c r="K77" s="62"/>
      <c r="L77" s="63"/>
      <c r="M77" s="63"/>
      <c r="N77" s="63"/>
      <c r="O77" s="127"/>
      <c r="P77" s="100"/>
      <c r="Q77" s="63">
        <f t="shared" si="28"/>
        <v>0</v>
      </c>
      <c r="R77" s="64"/>
      <c r="S77" s="67"/>
      <c r="T77" s="46"/>
      <c r="U77" s="106">
        <f>IF(EXACT(O77,Y77),M77,M77*(1-'Расчет ПРЕДЗАКАЗ'!$D$10))</f>
        <v>0</v>
      </c>
      <c r="V77" s="106">
        <f t="shared" si="24"/>
        <v>0</v>
      </c>
      <c r="W77" s="106" t="e">
        <f>IF(EXACT(O77,Y77),M77,M77*(1-#REF!))</f>
        <v>#REF!</v>
      </c>
      <c r="X77" s="106" t="e">
        <f t="shared" si="25"/>
        <v>#REF!</v>
      </c>
      <c r="Y77" s="107" t="s">
        <v>72</v>
      </c>
      <c r="Z77" s="103">
        <f t="shared" si="22"/>
        <v>0</v>
      </c>
      <c r="AA77" s="103">
        <f t="shared" si="23"/>
        <v>0</v>
      </c>
      <c r="AB77" s="128" t="str">
        <f t="shared" si="26"/>
        <v/>
      </c>
      <c r="AC77" s="128" t="e">
        <f t="shared" si="27"/>
        <v>#REF!</v>
      </c>
    </row>
    <row r="78" spans="1:29" ht="50.1" customHeight="1">
      <c r="A78" s="169"/>
      <c r="B78" s="169"/>
      <c r="C78" s="172"/>
      <c r="D78" s="172"/>
      <c r="E78" s="131"/>
      <c r="F78" s="175"/>
      <c r="G78" s="178"/>
      <c r="H78" s="189"/>
      <c r="I78" s="163"/>
      <c r="J78" s="166"/>
      <c r="K78" s="62"/>
      <c r="L78" s="63"/>
      <c r="M78" s="63"/>
      <c r="N78" s="63"/>
      <c r="O78" s="127"/>
      <c r="P78" s="100"/>
      <c r="Q78" s="63">
        <f t="shared" si="28"/>
        <v>0</v>
      </c>
      <c r="R78" s="64"/>
      <c r="S78" s="67"/>
      <c r="T78" s="46"/>
      <c r="U78" s="106">
        <f>IF(EXACT(O78,Y78),M78,M78*(1-'Расчет ПРЕДЗАКАЗ'!$D$10))</f>
        <v>0</v>
      </c>
      <c r="V78" s="106">
        <f t="shared" si="24"/>
        <v>0</v>
      </c>
      <c r="W78" s="106" t="e">
        <f>IF(EXACT(O78,Y78),M78,M78*(1-#REF!))</f>
        <v>#REF!</v>
      </c>
      <c r="X78" s="106" t="e">
        <f t="shared" si="25"/>
        <v>#REF!</v>
      </c>
      <c r="Y78" s="107" t="s">
        <v>72</v>
      </c>
      <c r="Z78" s="103">
        <f t="shared" si="22"/>
        <v>0</v>
      </c>
      <c r="AA78" s="103">
        <f t="shared" si="23"/>
        <v>0</v>
      </c>
      <c r="AB78" s="128" t="str">
        <f t="shared" si="26"/>
        <v/>
      </c>
      <c r="AC78" s="128" t="e">
        <f t="shared" si="27"/>
        <v>#REF!</v>
      </c>
    </row>
    <row r="79" spans="1:29" ht="50.1" customHeight="1">
      <c r="A79" s="169"/>
      <c r="B79" s="169"/>
      <c r="C79" s="172"/>
      <c r="D79" s="172"/>
      <c r="E79" s="131"/>
      <c r="F79" s="175"/>
      <c r="G79" s="178"/>
      <c r="H79" s="189"/>
      <c r="I79" s="163"/>
      <c r="J79" s="166"/>
      <c r="K79" s="62"/>
      <c r="L79" s="63"/>
      <c r="M79" s="63"/>
      <c r="N79" s="63"/>
      <c r="O79" s="127"/>
      <c r="P79" s="100"/>
      <c r="Q79" s="63">
        <f t="shared" si="28"/>
        <v>0</v>
      </c>
      <c r="R79" s="64"/>
      <c r="S79" s="67"/>
      <c r="T79" s="46"/>
      <c r="U79" s="106">
        <f>IF(EXACT(O79,Y79),M79,M79*(1-'Расчет ПРЕДЗАКАЗ'!$D$10))</f>
        <v>0</v>
      </c>
      <c r="V79" s="106">
        <f t="shared" si="24"/>
        <v>0</v>
      </c>
      <c r="W79" s="106" t="e">
        <f>IF(EXACT(O79,Y79),M79,M79*(1-#REF!))</f>
        <v>#REF!</v>
      </c>
      <c r="X79" s="106" t="e">
        <f t="shared" si="25"/>
        <v>#REF!</v>
      </c>
      <c r="Y79" s="107" t="s">
        <v>72</v>
      </c>
      <c r="Z79" s="103">
        <f t="shared" si="22"/>
        <v>0</v>
      </c>
      <c r="AA79" s="103">
        <f t="shared" si="23"/>
        <v>0</v>
      </c>
      <c r="AB79" s="128" t="str">
        <f t="shared" si="26"/>
        <v/>
      </c>
      <c r="AC79" s="128" t="e">
        <f t="shared" si="27"/>
        <v>#REF!</v>
      </c>
    </row>
    <row r="80" spans="1:29" ht="50.1" customHeight="1">
      <c r="A80" s="169"/>
      <c r="B80" s="169"/>
      <c r="C80" s="172"/>
      <c r="D80" s="172"/>
      <c r="E80" s="131"/>
      <c r="F80" s="175"/>
      <c r="G80" s="178"/>
      <c r="H80" s="189"/>
      <c r="I80" s="163"/>
      <c r="J80" s="166"/>
      <c r="K80" s="62"/>
      <c r="L80" s="63"/>
      <c r="M80" s="63"/>
      <c r="N80" s="63"/>
      <c r="O80" s="127"/>
      <c r="P80" s="100"/>
      <c r="Q80" s="63">
        <f t="shared" si="28"/>
        <v>0</v>
      </c>
      <c r="R80" s="64"/>
      <c r="S80" s="67"/>
      <c r="T80" s="46"/>
      <c r="U80" s="106">
        <f>IF(EXACT(O80,Y80),M80,M80*(1-'Расчет ПРЕДЗАКАЗ'!$D$10))</f>
        <v>0</v>
      </c>
      <c r="V80" s="106">
        <f t="shared" si="24"/>
        <v>0</v>
      </c>
      <c r="W80" s="106" t="e">
        <f>IF(EXACT(O80,Y80),M80,M80*(1-#REF!))</f>
        <v>#REF!</v>
      </c>
      <c r="X80" s="106" t="e">
        <f t="shared" si="25"/>
        <v>#REF!</v>
      </c>
      <c r="Y80" s="107" t="s">
        <v>72</v>
      </c>
      <c r="Z80" s="103">
        <f t="shared" si="22"/>
        <v>0</v>
      </c>
      <c r="AA80" s="103">
        <f t="shared" si="23"/>
        <v>0</v>
      </c>
      <c r="AB80" s="128" t="str">
        <f t="shared" si="26"/>
        <v/>
      </c>
      <c r="AC80" s="128" t="e">
        <f t="shared" si="27"/>
        <v>#REF!</v>
      </c>
    </row>
    <row r="81" spans="1:29" ht="50.1" customHeight="1">
      <c r="A81" s="169"/>
      <c r="B81" s="169"/>
      <c r="C81" s="172"/>
      <c r="D81" s="172"/>
      <c r="E81" s="131"/>
      <c r="F81" s="175"/>
      <c r="G81" s="178"/>
      <c r="H81" s="189"/>
      <c r="I81" s="163"/>
      <c r="J81" s="166"/>
      <c r="K81" s="62"/>
      <c r="L81" s="63"/>
      <c r="M81" s="63"/>
      <c r="N81" s="65"/>
      <c r="O81" s="127"/>
      <c r="P81" s="100"/>
      <c r="Q81" s="63">
        <f t="shared" si="28"/>
        <v>0</v>
      </c>
      <c r="R81" s="65"/>
      <c r="S81" s="67"/>
      <c r="T81" s="40"/>
      <c r="U81" s="106">
        <f>IF(EXACT(O81,Y81),M81,M81*(1-'Расчет ПРЕДЗАКАЗ'!$D$10))</f>
        <v>0</v>
      </c>
      <c r="V81" s="106">
        <f t="shared" si="24"/>
        <v>0</v>
      </c>
      <c r="W81" s="106" t="e">
        <f>IF(EXACT(O81,Y81),M81,M81*(1-#REF!))</f>
        <v>#REF!</v>
      </c>
      <c r="X81" s="106" t="e">
        <f t="shared" si="25"/>
        <v>#REF!</v>
      </c>
      <c r="Y81" s="107" t="s">
        <v>72</v>
      </c>
      <c r="Z81" s="103">
        <f t="shared" si="22"/>
        <v>0</v>
      </c>
      <c r="AA81" s="103">
        <f t="shared" si="23"/>
        <v>0</v>
      </c>
      <c r="AB81" s="128" t="str">
        <f t="shared" si="26"/>
        <v/>
      </c>
      <c r="AC81" s="128" t="e">
        <f t="shared" si="27"/>
        <v>#REF!</v>
      </c>
    </row>
    <row r="82" spans="1:29" ht="50.1" customHeight="1">
      <c r="A82" s="169"/>
      <c r="B82" s="169"/>
      <c r="C82" s="172"/>
      <c r="D82" s="172"/>
      <c r="E82" s="131"/>
      <c r="F82" s="175"/>
      <c r="G82" s="178"/>
      <c r="H82" s="189"/>
      <c r="I82" s="163"/>
      <c r="J82" s="166"/>
      <c r="K82" s="62"/>
      <c r="L82" s="63"/>
      <c r="M82" s="63"/>
      <c r="N82" s="65"/>
      <c r="O82" s="127"/>
      <c r="P82" s="100"/>
      <c r="Q82" s="63">
        <f t="shared" si="28"/>
        <v>0</v>
      </c>
      <c r="R82" s="65"/>
      <c r="S82" s="67"/>
      <c r="T82" s="40"/>
      <c r="U82" s="106">
        <f>IF(EXACT(O82,Y82),M82,M82*(1-'Расчет ПРЕДЗАКАЗ'!$D$10))</f>
        <v>0</v>
      </c>
      <c r="V82" s="106">
        <f t="shared" si="24"/>
        <v>0</v>
      </c>
      <c r="W82" s="106" t="e">
        <f>IF(EXACT(O82,Y82),M82,M82*(1-#REF!))</f>
        <v>#REF!</v>
      </c>
      <c r="X82" s="106" t="e">
        <f t="shared" si="25"/>
        <v>#REF!</v>
      </c>
      <c r="Y82" s="107" t="s">
        <v>72</v>
      </c>
      <c r="Z82" s="103">
        <f t="shared" si="22"/>
        <v>0</v>
      </c>
      <c r="AA82" s="103">
        <f t="shared" si="23"/>
        <v>0</v>
      </c>
      <c r="AB82" s="128" t="str">
        <f t="shared" si="26"/>
        <v/>
      </c>
      <c r="AC82" s="128" t="e">
        <f t="shared" si="27"/>
        <v>#REF!</v>
      </c>
    </row>
    <row r="83" spans="1:29" ht="50.1" customHeight="1">
      <c r="A83" s="169"/>
      <c r="B83" s="169"/>
      <c r="C83" s="172"/>
      <c r="D83" s="172"/>
      <c r="E83" s="131"/>
      <c r="F83" s="175"/>
      <c r="G83" s="178"/>
      <c r="H83" s="189"/>
      <c r="I83" s="163"/>
      <c r="J83" s="166"/>
      <c r="K83" s="62"/>
      <c r="L83" s="63"/>
      <c r="M83" s="63"/>
      <c r="N83" s="65"/>
      <c r="O83" s="127"/>
      <c r="P83" s="100"/>
      <c r="Q83" s="63">
        <f t="shared" si="28"/>
        <v>0</v>
      </c>
      <c r="R83" s="65"/>
      <c r="S83" s="67"/>
      <c r="T83" s="40"/>
      <c r="U83" s="106">
        <f>IF(EXACT(O83,Y83),M83,M83*(1-'Расчет ПРЕДЗАКАЗ'!$D$10))</f>
        <v>0</v>
      </c>
      <c r="V83" s="106">
        <f t="shared" si="24"/>
        <v>0</v>
      </c>
      <c r="W83" s="106" t="e">
        <f>IF(EXACT(O83,Y83),M83,M83*(1-#REF!))</f>
        <v>#REF!</v>
      </c>
      <c r="X83" s="106" t="e">
        <f t="shared" si="25"/>
        <v>#REF!</v>
      </c>
      <c r="Y83" s="107" t="s">
        <v>72</v>
      </c>
      <c r="Z83" s="103">
        <f t="shared" si="22"/>
        <v>0</v>
      </c>
      <c r="AA83" s="103">
        <f t="shared" si="23"/>
        <v>0</v>
      </c>
      <c r="AB83" s="128" t="str">
        <f t="shared" si="26"/>
        <v/>
      </c>
      <c r="AC83" s="128" t="e">
        <f t="shared" si="27"/>
        <v>#REF!</v>
      </c>
    </row>
    <row r="84" spans="1:29" ht="50.1" customHeight="1">
      <c r="A84" s="169"/>
      <c r="B84" s="169"/>
      <c r="C84" s="172"/>
      <c r="D84" s="172"/>
      <c r="E84" s="131"/>
      <c r="F84" s="175"/>
      <c r="G84" s="178"/>
      <c r="H84" s="189"/>
      <c r="I84" s="163"/>
      <c r="J84" s="166"/>
      <c r="K84" s="62"/>
      <c r="L84" s="63"/>
      <c r="M84" s="63"/>
      <c r="N84" s="65"/>
      <c r="O84" s="127"/>
      <c r="P84" s="100"/>
      <c r="Q84" s="63">
        <f t="shared" si="28"/>
        <v>0</v>
      </c>
      <c r="R84" s="65"/>
      <c r="S84" s="67"/>
      <c r="T84" s="40"/>
      <c r="U84" s="106">
        <f>IF(EXACT(O84,Y84),M84,M84*(1-'Расчет ПРЕДЗАКАЗ'!$D$10))</f>
        <v>0</v>
      </c>
      <c r="V84" s="106">
        <f t="shared" si="24"/>
        <v>0</v>
      </c>
      <c r="W84" s="106" t="e">
        <f>IF(EXACT(O84,Y84),M84,M84*(1-#REF!))</f>
        <v>#REF!</v>
      </c>
      <c r="X84" s="106" t="e">
        <f t="shared" si="25"/>
        <v>#REF!</v>
      </c>
      <c r="Y84" s="107" t="s">
        <v>72</v>
      </c>
      <c r="Z84" s="103">
        <f t="shared" si="22"/>
        <v>0</v>
      </c>
      <c r="AA84" s="103">
        <f t="shared" si="23"/>
        <v>0</v>
      </c>
      <c r="AB84" s="128" t="str">
        <f t="shared" si="26"/>
        <v/>
      </c>
      <c r="AC84" s="128" t="e">
        <f t="shared" si="27"/>
        <v>#REF!</v>
      </c>
    </row>
    <row r="85" spans="1:29" ht="50.1" customHeight="1">
      <c r="A85" s="169"/>
      <c r="B85" s="169"/>
      <c r="C85" s="172"/>
      <c r="D85" s="172"/>
      <c r="E85" s="131"/>
      <c r="F85" s="175"/>
      <c r="G85" s="178"/>
      <c r="H85" s="189"/>
      <c r="I85" s="163"/>
      <c r="J85" s="166"/>
      <c r="K85" s="62"/>
      <c r="L85" s="63"/>
      <c r="M85" s="63"/>
      <c r="N85" s="65"/>
      <c r="O85" s="127"/>
      <c r="P85" s="100"/>
      <c r="Q85" s="63">
        <f t="shared" si="28"/>
        <v>0</v>
      </c>
      <c r="R85" s="65"/>
      <c r="S85" s="67"/>
      <c r="T85" s="40"/>
      <c r="U85" s="106">
        <f>IF(EXACT(O85,Y85),M85,M85*(1-'Расчет ПРЕДЗАКАЗ'!$D$10))</f>
        <v>0</v>
      </c>
      <c r="V85" s="106">
        <f t="shared" si="24"/>
        <v>0</v>
      </c>
      <c r="W85" s="106" t="e">
        <f>IF(EXACT(O85,Y85),M85,M85*(1-#REF!))</f>
        <v>#REF!</v>
      </c>
      <c r="X85" s="106" t="e">
        <f t="shared" si="25"/>
        <v>#REF!</v>
      </c>
      <c r="Y85" s="107" t="s">
        <v>72</v>
      </c>
      <c r="Z85" s="103">
        <f t="shared" si="22"/>
        <v>0</v>
      </c>
      <c r="AA85" s="103">
        <f t="shared" si="23"/>
        <v>0</v>
      </c>
      <c r="AB85" s="128" t="str">
        <f t="shared" si="26"/>
        <v/>
      </c>
      <c r="AC85" s="128" t="e">
        <f t="shared" si="27"/>
        <v>#REF!</v>
      </c>
    </row>
    <row r="86" spans="1:29" ht="50.1" customHeight="1">
      <c r="A86" s="170"/>
      <c r="B86" s="170"/>
      <c r="C86" s="173"/>
      <c r="D86" s="173"/>
      <c r="E86" s="132"/>
      <c r="F86" s="176"/>
      <c r="G86" s="179"/>
      <c r="H86" s="190"/>
      <c r="I86" s="164"/>
      <c r="J86" s="167"/>
      <c r="K86" s="62"/>
      <c r="L86" s="63"/>
      <c r="M86" s="63"/>
      <c r="N86" s="65"/>
      <c r="O86" s="127"/>
      <c r="P86" s="100"/>
      <c r="Q86" s="63">
        <f t="shared" si="28"/>
        <v>0</v>
      </c>
      <c r="R86" s="65"/>
      <c r="S86" s="64"/>
      <c r="T86" s="40"/>
      <c r="U86" s="106">
        <f>IF(EXACT(O86,Y86),M86,M86*(1-'Расчет ПРЕДЗАКАЗ'!$D$10))</f>
        <v>0</v>
      </c>
      <c r="V86" s="106">
        <f t="shared" si="24"/>
        <v>0</v>
      </c>
      <c r="W86" s="106" t="e">
        <f>IF(EXACT(O86,Y86),M86,M86*(1-#REF!))</f>
        <v>#REF!</v>
      </c>
      <c r="X86" s="106" t="e">
        <f t="shared" si="25"/>
        <v>#REF!</v>
      </c>
      <c r="Y86" s="107" t="s">
        <v>72</v>
      </c>
      <c r="Z86" s="103">
        <f t="shared" si="22"/>
        <v>0</v>
      </c>
      <c r="AA86" s="103">
        <f t="shared" si="23"/>
        <v>0</v>
      </c>
      <c r="AB86" s="128" t="str">
        <f t="shared" si="26"/>
        <v/>
      </c>
      <c r="AC86" s="128" t="e">
        <f t="shared" si="27"/>
        <v>#REF!</v>
      </c>
    </row>
    <row r="87" spans="1:29" ht="11.25" customHeight="1" thickBot="1"/>
    <row r="88" spans="1:29" ht="50.1" customHeight="1">
      <c r="A88" s="168">
        <v>144</v>
      </c>
      <c r="B88" s="168" t="s">
        <v>1408</v>
      </c>
      <c r="C88" s="171" t="s">
        <v>1409</v>
      </c>
      <c r="D88" s="171" t="s">
        <v>77</v>
      </c>
      <c r="E88" s="131"/>
      <c r="F88" s="197" t="s">
        <v>1410</v>
      </c>
      <c r="G88" s="177" t="s">
        <v>1411</v>
      </c>
      <c r="H88" s="162" t="s">
        <v>1412</v>
      </c>
      <c r="I88" s="198" t="s">
        <v>1413</v>
      </c>
      <c r="J88" s="165" t="s">
        <v>19</v>
      </c>
      <c r="K88" s="62" t="s">
        <v>82</v>
      </c>
      <c r="L88" s="63">
        <v>6090</v>
      </c>
      <c r="M88" s="63">
        <v>3802</v>
      </c>
      <c r="N88" s="142" t="s">
        <v>1414</v>
      </c>
      <c r="O88" s="127" t="s">
        <v>72</v>
      </c>
      <c r="P88" s="100"/>
      <c r="Q88" s="63">
        <f>P88*M88</f>
        <v>0</v>
      </c>
      <c r="R88" s="64"/>
      <c r="S88" s="67">
        <v>16</v>
      </c>
      <c r="T88" s="60"/>
      <c r="U88" s="106">
        <f>IF(EXACT(O88,Y88),M88,M88*(1-'Расчет ПРЕДЗАКАЗ'!$D$10))</f>
        <v>3802</v>
      </c>
      <c r="V88" s="106">
        <f>P88*U88</f>
        <v>0</v>
      </c>
      <c r="W88" s="106">
        <f>IF(EXACT(O88,Y88),M88,M88*(1-#REF!))</f>
        <v>3802</v>
      </c>
      <c r="X88" s="106">
        <f>P88*W88</f>
        <v>0</v>
      </c>
      <c r="Y88" s="107" t="s">
        <v>72</v>
      </c>
      <c r="Z88" s="103">
        <f t="shared" ref="Z88:Z102" si="29">IF(EXACT(O88,Y88),Q88,0)</f>
        <v>0</v>
      </c>
      <c r="AA88" s="103">
        <f t="shared" ref="AA88:AA102" si="30">IF(Z88=0,Q88,0)</f>
        <v>0</v>
      </c>
      <c r="AB88" s="128">
        <f>IF(U88=0,"",L88/U88-1)</f>
        <v>0.60178853235139407</v>
      </c>
      <c r="AC88" s="128">
        <f>IF(W88=0,"",L88/W88-1)</f>
        <v>0.60178853235139407</v>
      </c>
    </row>
    <row r="89" spans="1:29" ht="50.1" customHeight="1">
      <c r="A89" s="169"/>
      <c r="B89" s="169"/>
      <c r="C89" s="172"/>
      <c r="D89" s="172"/>
      <c r="E89" s="131"/>
      <c r="F89" s="175"/>
      <c r="G89" s="178"/>
      <c r="H89" s="189"/>
      <c r="I89" s="163"/>
      <c r="J89" s="166"/>
      <c r="K89" s="62" t="s">
        <v>104</v>
      </c>
      <c r="L89" s="63">
        <v>6090</v>
      </c>
      <c r="M89" s="63">
        <v>3802</v>
      </c>
      <c r="N89" s="142" t="s">
        <v>1415</v>
      </c>
      <c r="O89" s="127" t="s">
        <v>72</v>
      </c>
      <c r="P89" s="100"/>
      <c r="Q89" s="63">
        <f>P89*M89</f>
        <v>0</v>
      </c>
      <c r="R89" s="64"/>
      <c r="S89" s="67">
        <v>107</v>
      </c>
      <c r="T89" s="46"/>
      <c r="U89" s="106">
        <f>IF(EXACT(O89,Y89),M89,M89*(1-'Расчет ПРЕДЗАКАЗ'!$D$10))</f>
        <v>3802</v>
      </c>
      <c r="V89" s="106">
        <f t="shared" ref="V89:V102" si="31">P89*U89</f>
        <v>0</v>
      </c>
      <c r="W89" s="106">
        <f>IF(EXACT(O89,Y89),M89,M89*(1-#REF!))</f>
        <v>3802</v>
      </c>
      <c r="X89" s="106">
        <f t="shared" ref="X89:X102" si="32">P89*W89</f>
        <v>0</v>
      </c>
      <c r="Y89" s="107" t="s">
        <v>72</v>
      </c>
      <c r="Z89" s="103">
        <f t="shared" si="29"/>
        <v>0</v>
      </c>
      <c r="AA89" s="103">
        <f t="shared" si="30"/>
        <v>0</v>
      </c>
      <c r="AB89" s="128">
        <f t="shared" ref="AB89:AB102" si="33">IF(U89=0,"",L89/U89-1)</f>
        <v>0.60178853235139407</v>
      </c>
      <c r="AC89" s="128">
        <f t="shared" ref="AC89:AC102" si="34">IF(W89=0,"",L89/W89-1)</f>
        <v>0.60178853235139407</v>
      </c>
    </row>
    <row r="90" spans="1:29" ht="50.1" customHeight="1">
      <c r="A90" s="169"/>
      <c r="B90" s="169"/>
      <c r="C90" s="172"/>
      <c r="D90" s="172"/>
      <c r="E90" s="131"/>
      <c r="F90" s="175"/>
      <c r="G90" s="178"/>
      <c r="H90" s="189"/>
      <c r="I90" s="163"/>
      <c r="J90" s="166"/>
      <c r="K90" s="62" t="s">
        <v>84</v>
      </c>
      <c r="L90" s="63">
        <v>6090</v>
      </c>
      <c r="M90" s="63">
        <v>3802</v>
      </c>
      <c r="N90" s="142" t="s">
        <v>1416</v>
      </c>
      <c r="O90" s="127" t="s">
        <v>72</v>
      </c>
      <c r="P90" s="100"/>
      <c r="Q90" s="63">
        <f t="shared" ref="Q90:Q102" si="35">P90*M90</f>
        <v>0</v>
      </c>
      <c r="R90" s="64"/>
      <c r="S90" s="67">
        <v>56</v>
      </c>
      <c r="T90" s="46"/>
      <c r="U90" s="106">
        <f>IF(EXACT(O90,Y90),M90,M90*(1-'Расчет ПРЕДЗАКАЗ'!$D$10))</f>
        <v>3802</v>
      </c>
      <c r="V90" s="106">
        <f t="shared" si="31"/>
        <v>0</v>
      </c>
      <c r="W90" s="106">
        <f>IF(EXACT(O90,Y90),M90,M90*(1-#REF!))</f>
        <v>3802</v>
      </c>
      <c r="X90" s="106">
        <f t="shared" si="32"/>
        <v>0</v>
      </c>
      <c r="Y90" s="107" t="s">
        <v>72</v>
      </c>
      <c r="Z90" s="103">
        <f t="shared" si="29"/>
        <v>0</v>
      </c>
      <c r="AA90" s="103">
        <f t="shared" si="30"/>
        <v>0</v>
      </c>
      <c r="AB90" s="128">
        <f t="shared" si="33"/>
        <v>0.60178853235139407</v>
      </c>
      <c r="AC90" s="128">
        <f t="shared" si="34"/>
        <v>0.60178853235139407</v>
      </c>
    </row>
    <row r="91" spans="1:29" ht="50.1" customHeight="1">
      <c r="A91" s="169"/>
      <c r="B91" s="169"/>
      <c r="C91" s="172"/>
      <c r="D91" s="172"/>
      <c r="E91" s="131"/>
      <c r="F91" s="175"/>
      <c r="G91" s="178"/>
      <c r="H91" s="189"/>
      <c r="I91" s="163"/>
      <c r="J91" s="166"/>
      <c r="K91" s="62" t="s">
        <v>86</v>
      </c>
      <c r="L91" s="63">
        <v>6090</v>
      </c>
      <c r="M91" s="63">
        <v>3802</v>
      </c>
      <c r="N91" s="142" t="s">
        <v>1417</v>
      </c>
      <c r="O91" s="127" t="s">
        <v>72</v>
      </c>
      <c r="P91" s="100"/>
      <c r="Q91" s="63">
        <f t="shared" si="35"/>
        <v>0</v>
      </c>
      <c r="R91" s="64"/>
      <c r="S91" s="67">
        <v>38</v>
      </c>
      <c r="T91" s="46"/>
      <c r="U91" s="106">
        <f>IF(EXACT(O91,Y91),M91,M91*(1-'Расчет ПРЕДЗАКАЗ'!$D$10))</f>
        <v>3802</v>
      </c>
      <c r="V91" s="106">
        <f t="shared" si="31"/>
        <v>0</v>
      </c>
      <c r="W91" s="106">
        <f>IF(EXACT(O91,Y91),M91,M91*(1-#REF!))</f>
        <v>3802</v>
      </c>
      <c r="X91" s="106">
        <f t="shared" si="32"/>
        <v>0</v>
      </c>
      <c r="Y91" s="107" t="s">
        <v>72</v>
      </c>
      <c r="Z91" s="103">
        <f t="shared" si="29"/>
        <v>0</v>
      </c>
      <c r="AA91" s="103">
        <f t="shared" si="30"/>
        <v>0</v>
      </c>
      <c r="AB91" s="128">
        <f t="shared" si="33"/>
        <v>0.60178853235139407</v>
      </c>
      <c r="AC91" s="128">
        <f t="shared" si="34"/>
        <v>0.60178853235139407</v>
      </c>
    </row>
    <row r="92" spans="1:29" ht="50.1" customHeight="1">
      <c r="A92" s="169"/>
      <c r="B92" s="169"/>
      <c r="C92" s="172"/>
      <c r="D92" s="172"/>
      <c r="E92" s="131"/>
      <c r="F92" s="175"/>
      <c r="G92" s="178"/>
      <c r="H92" s="189"/>
      <c r="I92" s="163"/>
      <c r="J92" s="166"/>
      <c r="K92" s="62" t="s">
        <v>88</v>
      </c>
      <c r="L92" s="63">
        <v>6090</v>
      </c>
      <c r="M92" s="63">
        <v>3802</v>
      </c>
      <c r="N92" s="142" t="s">
        <v>1418</v>
      </c>
      <c r="O92" s="127" t="s">
        <v>72</v>
      </c>
      <c r="P92" s="100"/>
      <c r="Q92" s="63">
        <f t="shared" si="35"/>
        <v>0</v>
      </c>
      <c r="R92" s="64"/>
      <c r="S92" s="67">
        <v>2</v>
      </c>
      <c r="T92" s="46"/>
      <c r="U92" s="106">
        <f>IF(EXACT(O92,Y92),M92,M92*(1-'Расчет ПРЕДЗАКАЗ'!$D$10))</f>
        <v>3802</v>
      </c>
      <c r="V92" s="106">
        <f t="shared" si="31"/>
        <v>0</v>
      </c>
      <c r="W92" s="106">
        <f>IF(EXACT(O92,Y92),M92,M92*(1-#REF!))</f>
        <v>3802</v>
      </c>
      <c r="X92" s="106">
        <f t="shared" si="32"/>
        <v>0</v>
      </c>
      <c r="Y92" s="107" t="s">
        <v>72</v>
      </c>
      <c r="Z92" s="103">
        <f t="shared" si="29"/>
        <v>0</v>
      </c>
      <c r="AA92" s="103">
        <f t="shared" si="30"/>
        <v>0</v>
      </c>
      <c r="AB92" s="128">
        <f t="shared" si="33"/>
        <v>0.60178853235139407</v>
      </c>
      <c r="AC92" s="128">
        <f t="shared" si="34"/>
        <v>0.60178853235139407</v>
      </c>
    </row>
    <row r="93" spans="1:29" ht="50.1" customHeight="1">
      <c r="A93" s="169"/>
      <c r="B93" s="169"/>
      <c r="C93" s="172"/>
      <c r="D93" s="172"/>
      <c r="E93" s="131"/>
      <c r="F93" s="175"/>
      <c r="G93" s="178"/>
      <c r="H93" s="189"/>
      <c r="I93" s="163"/>
      <c r="J93" s="166"/>
      <c r="K93" s="62" t="s">
        <v>109</v>
      </c>
      <c r="L93" s="63">
        <v>6090</v>
      </c>
      <c r="M93" s="63">
        <v>3802</v>
      </c>
      <c r="N93" s="142" t="s">
        <v>1419</v>
      </c>
      <c r="O93" s="127" t="s">
        <v>72</v>
      </c>
      <c r="P93" s="100"/>
      <c r="Q93" s="63">
        <f t="shared" si="35"/>
        <v>0</v>
      </c>
      <c r="R93" s="64"/>
      <c r="S93" s="67">
        <v>5</v>
      </c>
      <c r="T93" s="46"/>
      <c r="U93" s="106">
        <f>IF(EXACT(O93,Y93),M93,M93*(1-'Расчет ПРЕДЗАКАЗ'!$D$10))</f>
        <v>3802</v>
      </c>
      <c r="V93" s="106">
        <f t="shared" si="31"/>
        <v>0</v>
      </c>
      <c r="W93" s="106">
        <f>IF(EXACT(O93,Y93),M93,M93*(1-#REF!))</f>
        <v>3802</v>
      </c>
      <c r="X93" s="106">
        <f t="shared" si="32"/>
        <v>0</v>
      </c>
      <c r="Y93" s="107" t="s">
        <v>72</v>
      </c>
      <c r="Z93" s="103">
        <f t="shared" si="29"/>
        <v>0</v>
      </c>
      <c r="AA93" s="103">
        <f t="shared" si="30"/>
        <v>0</v>
      </c>
      <c r="AB93" s="128">
        <f t="shared" si="33"/>
        <v>0.60178853235139407</v>
      </c>
      <c r="AC93" s="128">
        <f t="shared" si="34"/>
        <v>0.60178853235139407</v>
      </c>
    </row>
    <row r="94" spans="1:29" ht="50.1" customHeight="1">
      <c r="A94" s="169"/>
      <c r="B94" s="169"/>
      <c r="C94" s="172"/>
      <c r="D94" s="172"/>
      <c r="E94" s="131"/>
      <c r="F94" s="175"/>
      <c r="G94" s="178"/>
      <c r="H94" s="189"/>
      <c r="I94" s="163"/>
      <c r="J94" s="166"/>
      <c r="K94" s="62" t="s">
        <v>142</v>
      </c>
      <c r="L94" s="63">
        <v>6090</v>
      </c>
      <c r="M94" s="63">
        <v>3802</v>
      </c>
      <c r="N94" s="142" t="s">
        <v>1420</v>
      </c>
      <c r="O94" s="127" t="s">
        <v>72</v>
      </c>
      <c r="P94" s="100"/>
      <c r="Q94" s="63">
        <f t="shared" si="35"/>
        <v>0</v>
      </c>
      <c r="R94" s="64"/>
      <c r="S94" s="67">
        <v>3</v>
      </c>
      <c r="T94" s="46"/>
      <c r="U94" s="106">
        <f>IF(EXACT(O94,Y94),M94,M94*(1-'Расчет ПРЕДЗАКАЗ'!$D$10))</f>
        <v>3802</v>
      </c>
      <c r="V94" s="106">
        <f t="shared" si="31"/>
        <v>0</v>
      </c>
      <c r="W94" s="106">
        <f>IF(EXACT(O94,Y94),M94,M94*(1-#REF!))</f>
        <v>3802</v>
      </c>
      <c r="X94" s="106">
        <f t="shared" si="32"/>
        <v>0</v>
      </c>
      <c r="Y94" s="107" t="s">
        <v>72</v>
      </c>
      <c r="Z94" s="103">
        <f t="shared" si="29"/>
        <v>0</v>
      </c>
      <c r="AA94" s="103">
        <f t="shared" si="30"/>
        <v>0</v>
      </c>
      <c r="AB94" s="128">
        <f t="shared" si="33"/>
        <v>0.60178853235139407</v>
      </c>
      <c r="AC94" s="128">
        <f t="shared" si="34"/>
        <v>0.60178853235139407</v>
      </c>
    </row>
    <row r="95" spans="1:29" ht="50.1" customHeight="1">
      <c r="A95" s="169"/>
      <c r="B95" s="169"/>
      <c r="C95" s="172"/>
      <c r="D95" s="172"/>
      <c r="E95" s="131"/>
      <c r="F95" s="175"/>
      <c r="G95" s="178"/>
      <c r="H95" s="189"/>
      <c r="I95" s="163"/>
      <c r="J95" s="166"/>
      <c r="K95" s="62"/>
      <c r="L95" s="63"/>
      <c r="M95" s="63"/>
      <c r="N95" s="63"/>
      <c r="O95" s="127"/>
      <c r="P95" s="100"/>
      <c r="Q95" s="63">
        <f t="shared" si="35"/>
        <v>0</v>
      </c>
      <c r="R95" s="64"/>
      <c r="S95" s="67"/>
      <c r="T95" s="46"/>
      <c r="U95" s="106">
        <f>IF(EXACT(O95,Y95),M95,M95*(1-'Расчет ПРЕДЗАКАЗ'!$D$10))</f>
        <v>0</v>
      </c>
      <c r="V95" s="106">
        <f t="shared" si="31"/>
        <v>0</v>
      </c>
      <c r="W95" s="106" t="e">
        <f>IF(EXACT(O95,Y95),M95,M95*(1-#REF!))</f>
        <v>#REF!</v>
      </c>
      <c r="X95" s="106" t="e">
        <f t="shared" si="32"/>
        <v>#REF!</v>
      </c>
      <c r="Y95" s="107" t="s">
        <v>72</v>
      </c>
      <c r="Z95" s="103">
        <f t="shared" si="29"/>
        <v>0</v>
      </c>
      <c r="AA95" s="103">
        <f t="shared" si="30"/>
        <v>0</v>
      </c>
      <c r="AB95" s="128" t="str">
        <f t="shared" si="33"/>
        <v/>
      </c>
      <c r="AC95" s="128" t="e">
        <f t="shared" si="34"/>
        <v>#REF!</v>
      </c>
    </row>
    <row r="96" spans="1:29" ht="50.1" customHeight="1">
      <c r="A96" s="169"/>
      <c r="B96" s="169"/>
      <c r="C96" s="172"/>
      <c r="D96" s="172"/>
      <c r="E96" s="131"/>
      <c r="F96" s="175"/>
      <c r="G96" s="178"/>
      <c r="H96" s="189"/>
      <c r="I96" s="163"/>
      <c r="J96" s="166"/>
      <c r="K96" s="62"/>
      <c r="L96" s="63"/>
      <c r="M96" s="63"/>
      <c r="N96" s="63"/>
      <c r="O96" s="127"/>
      <c r="P96" s="100"/>
      <c r="Q96" s="63">
        <f t="shared" si="35"/>
        <v>0</v>
      </c>
      <c r="R96" s="64"/>
      <c r="S96" s="67"/>
      <c r="T96" s="46"/>
      <c r="U96" s="106">
        <f>IF(EXACT(O96,Y96),M96,M96*(1-'Расчет ПРЕДЗАКАЗ'!$D$10))</f>
        <v>0</v>
      </c>
      <c r="V96" s="106">
        <f t="shared" si="31"/>
        <v>0</v>
      </c>
      <c r="W96" s="106" t="e">
        <f>IF(EXACT(O96,Y96),M96,M96*(1-#REF!))</f>
        <v>#REF!</v>
      </c>
      <c r="X96" s="106" t="e">
        <f t="shared" si="32"/>
        <v>#REF!</v>
      </c>
      <c r="Y96" s="107" t="s">
        <v>72</v>
      </c>
      <c r="Z96" s="103">
        <f t="shared" si="29"/>
        <v>0</v>
      </c>
      <c r="AA96" s="103">
        <f t="shared" si="30"/>
        <v>0</v>
      </c>
      <c r="AB96" s="128" t="str">
        <f t="shared" si="33"/>
        <v/>
      </c>
      <c r="AC96" s="128" t="e">
        <f t="shared" si="34"/>
        <v>#REF!</v>
      </c>
    </row>
    <row r="97" spans="1:29" ht="50.1" customHeight="1">
      <c r="A97" s="169"/>
      <c r="B97" s="169"/>
      <c r="C97" s="172"/>
      <c r="D97" s="172"/>
      <c r="E97" s="131"/>
      <c r="F97" s="175"/>
      <c r="G97" s="178"/>
      <c r="H97" s="189"/>
      <c r="I97" s="163"/>
      <c r="J97" s="166"/>
      <c r="K97" s="62"/>
      <c r="L97" s="63"/>
      <c r="M97" s="63"/>
      <c r="N97" s="65"/>
      <c r="O97" s="127"/>
      <c r="P97" s="100"/>
      <c r="Q97" s="63">
        <f t="shared" si="35"/>
        <v>0</v>
      </c>
      <c r="R97" s="65"/>
      <c r="S97" s="67"/>
      <c r="T97" s="40"/>
      <c r="U97" s="106">
        <f>IF(EXACT(O97,Y97),M97,M97*(1-'Расчет ПРЕДЗАКАЗ'!$D$10))</f>
        <v>0</v>
      </c>
      <c r="V97" s="106">
        <f t="shared" si="31"/>
        <v>0</v>
      </c>
      <c r="W97" s="106" t="e">
        <f>IF(EXACT(O97,Y97),M97,M97*(1-#REF!))</f>
        <v>#REF!</v>
      </c>
      <c r="X97" s="106" t="e">
        <f t="shared" si="32"/>
        <v>#REF!</v>
      </c>
      <c r="Y97" s="107" t="s">
        <v>72</v>
      </c>
      <c r="Z97" s="103">
        <f t="shared" si="29"/>
        <v>0</v>
      </c>
      <c r="AA97" s="103">
        <f t="shared" si="30"/>
        <v>0</v>
      </c>
      <c r="AB97" s="128" t="str">
        <f t="shared" si="33"/>
        <v/>
      </c>
      <c r="AC97" s="128" t="e">
        <f t="shared" si="34"/>
        <v>#REF!</v>
      </c>
    </row>
    <row r="98" spans="1:29" ht="50.1" customHeight="1">
      <c r="A98" s="169"/>
      <c r="B98" s="169"/>
      <c r="C98" s="172"/>
      <c r="D98" s="172"/>
      <c r="E98" s="131"/>
      <c r="F98" s="175"/>
      <c r="G98" s="178"/>
      <c r="H98" s="189"/>
      <c r="I98" s="163"/>
      <c r="J98" s="166"/>
      <c r="K98" s="62"/>
      <c r="L98" s="63"/>
      <c r="M98" s="63"/>
      <c r="N98" s="65"/>
      <c r="O98" s="127"/>
      <c r="P98" s="100"/>
      <c r="Q98" s="63">
        <f t="shared" si="35"/>
        <v>0</v>
      </c>
      <c r="R98" s="65"/>
      <c r="S98" s="67"/>
      <c r="T98" s="40"/>
      <c r="U98" s="106">
        <f>IF(EXACT(O98,Y98),M98,M98*(1-'Расчет ПРЕДЗАКАЗ'!$D$10))</f>
        <v>0</v>
      </c>
      <c r="V98" s="106">
        <f t="shared" si="31"/>
        <v>0</v>
      </c>
      <c r="W98" s="106" t="e">
        <f>IF(EXACT(O98,Y98),M98,M98*(1-#REF!))</f>
        <v>#REF!</v>
      </c>
      <c r="X98" s="106" t="e">
        <f t="shared" si="32"/>
        <v>#REF!</v>
      </c>
      <c r="Y98" s="107" t="s">
        <v>72</v>
      </c>
      <c r="Z98" s="103">
        <f t="shared" si="29"/>
        <v>0</v>
      </c>
      <c r="AA98" s="103">
        <f t="shared" si="30"/>
        <v>0</v>
      </c>
      <c r="AB98" s="128" t="str">
        <f t="shared" si="33"/>
        <v/>
      </c>
      <c r="AC98" s="128" t="e">
        <f t="shared" si="34"/>
        <v>#REF!</v>
      </c>
    </row>
    <row r="99" spans="1:29" ht="50.1" customHeight="1">
      <c r="A99" s="169"/>
      <c r="B99" s="169"/>
      <c r="C99" s="172"/>
      <c r="D99" s="172"/>
      <c r="E99" s="131"/>
      <c r="F99" s="175"/>
      <c r="G99" s="178"/>
      <c r="H99" s="189"/>
      <c r="I99" s="163"/>
      <c r="J99" s="166"/>
      <c r="K99" s="62"/>
      <c r="L99" s="63"/>
      <c r="M99" s="63"/>
      <c r="N99" s="65"/>
      <c r="O99" s="127"/>
      <c r="P99" s="100"/>
      <c r="Q99" s="63">
        <f t="shared" si="35"/>
        <v>0</v>
      </c>
      <c r="R99" s="65"/>
      <c r="S99" s="67"/>
      <c r="T99" s="40"/>
      <c r="U99" s="106">
        <f>IF(EXACT(O99,Y99),M99,M99*(1-'Расчет ПРЕДЗАКАЗ'!$D$10))</f>
        <v>0</v>
      </c>
      <c r="V99" s="106">
        <f t="shared" si="31"/>
        <v>0</v>
      </c>
      <c r="W99" s="106" t="e">
        <f>IF(EXACT(O99,Y99),M99,M99*(1-#REF!))</f>
        <v>#REF!</v>
      </c>
      <c r="X99" s="106" t="e">
        <f t="shared" si="32"/>
        <v>#REF!</v>
      </c>
      <c r="Y99" s="107" t="s">
        <v>72</v>
      </c>
      <c r="Z99" s="103">
        <f t="shared" si="29"/>
        <v>0</v>
      </c>
      <c r="AA99" s="103">
        <f t="shared" si="30"/>
        <v>0</v>
      </c>
      <c r="AB99" s="128" t="str">
        <f t="shared" si="33"/>
        <v/>
      </c>
      <c r="AC99" s="128" t="e">
        <f t="shared" si="34"/>
        <v>#REF!</v>
      </c>
    </row>
    <row r="100" spans="1:29" ht="50.1" customHeight="1">
      <c r="A100" s="169"/>
      <c r="B100" s="169"/>
      <c r="C100" s="172"/>
      <c r="D100" s="172"/>
      <c r="E100" s="131"/>
      <c r="F100" s="175"/>
      <c r="G100" s="178"/>
      <c r="H100" s="189"/>
      <c r="I100" s="163"/>
      <c r="J100" s="166"/>
      <c r="K100" s="62"/>
      <c r="L100" s="63"/>
      <c r="M100" s="63"/>
      <c r="N100" s="65"/>
      <c r="O100" s="127"/>
      <c r="P100" s="100"/>
      <c r="Q100" s="63">
        <f t="shared" si="35"/>
        <v>0</v>
      </c>
      <c r="R100" s="65"/>
      <c r="S100" s="67"/>
      <c r="T100" s="40"/>
      <c r="U100" s="106">
        <f>IF(EXACT(O100,Y100),M100,M100*(1-'Расчет ПРЕДЗАКАЗ'!$D$10))</f>
        <v>0</v>
      </c>
      <c r="V100" s="106">
        <f t="shared" si="31"/>
        <v>0</v>
      </c>
      <c r="W100" s="106" t="e">
        <f>IF(EXACT(O100,Y100),M100,M100*(1-#REF!))</f>
        <v>#REF!</v>
      </c>
      <c r="X100" s="106" t="e">
        <f t="shared" si="32"/>
        <v>#REF!</v>
      </c>
      <c r="Y100" s="107" t="s">
        <v>72</v>
      </c>
      <c r="Z100" s="103">
        <f t="shared" si="29"/>
        <v>0</v>
      </c>
      <c r="AA100" s="103">
        <f t="shared" si="30"/>
        <v>0</v>
      </c>
      <c r="AB100" s="128" t="str">
        <f t="shared" si="33"/>
        <v/>
      </c>
      <c r="AC100" s="128" t="e">
        <f t="shared" si="34"/>
        <v>#REF!</v>
      </c>
    </row>
    <row r="101" spans="1:29" ht="50.1" customHeight="1">
      <c r="A101" s="169"/>
      <c r="B101" s="169"/>
      <c r="C101" s="172"/>
      <c r="D101" s="172"/>
      <c r="E101" s="131"/>
      <c r="F101" s="175"/>
      <c r="G101" s="178"/>
      <c r="H101" s="189"/>
      <c r="I101" s="163"/>
      <c r="J101" s="166"/>
      <c r="K101" s="62"/>
      <c r="L101" s="63"/>
      <c r="M101" s="63"/>
      <c r="N101" s="65"/>
      <c r="O101" s="127"/>
      <c r="P101" s="100"/>
      <c r="Q101" s="63">
        <f t="shared" si="35"/>
        <v>0</v>
      </c>
      <c r="R101" s="65"/>
      <c r="S101" s="67"/>
      <c r="T101" s="40"/>
      <c r="U101" s="106">
        <f>IF(EXACT(O101,Y101),M101,M101*(1-'Расчет ПРЕДЗАКАЗ'!$D$10))</f>
        <v>0</v>
      </c>
      <c r="V101" s="106">
        <f t="shared" si="31"/>
        <v>0</v>
      </c>
      <c r="W101" s="106" t="e">
        <f>IF(EXACT(O101,Y101),M101,M101*(1-#REF!))</f>
        <v>#REF!</v>
      </c>
      <c r="X101" s="106" t="e">
        <f t="shared" si="32"/>
        <v>#REF!</v>
      </c>
      <c r="Y101" s="107" t="s">
        <v>72</v>
      </c>
      <c r="Z101" s="103">
        <f t="shared" si="29"/>
        <v>0</v>
      </c>
      <c r="AA101" s="103">
        <f t="shared" si="30"/>
        <v>0</v>
      </c>
      <c r="AB101" s="128" t="str">
        <f t="shared" si="33"/>
        <v/>
      </c>
      <c r="AC101" s="128" t="e">
        <f t="shared" si="34"/>
        <v>#REF!</v>
      </c>
    </row>
    <row r="102" spans="1:29" ht="50.1" customHeight="1">
      <c r="A102" s="170"/>
      <c r="B102" s="170"/>
      <c r="C102" s="173"/>
      <c r="D102" s="173"/>
      <c r="E102" s="132"/>
      <c r="F102" s="176"/>
      <c r="G102" s="179"/>
      <c r="H102" s="190"/>
      <c r="I102" s="164"/>
      <c r="J102" s="167"/>
      <c r="K102" s="62"/>
      <c r="L102" s="63"/>
      <c r="M102" s="63"/>
      <c r="N102" s="65"/>
      <c r="O102" s="127"/>
      <c r="P102" s="100"/>
      <c r="Q102" s="63">
        <f t="shared" si="35"/>
        <v>0</v>
      </c>
      <c r="R102" s="65"/>
      <c r="S102" s="64"/>
      <c r="T102" s="40"/>
      <c r="U102" s="106">
        <f>IF(EXACT(O102,Y102),M102,M102*(1-'Расчет ПРЕДЗАКАЗ'!$D$10))</f>
        <v>0</v>
      </c>
      <c r="V102" s="106">
        <f t="shared" si="31"/>
        <v>0</v>
      </c>
      <c r="W102" s="106" t="e">
        <f>IF(EXACT(O102,Y102),M102,M102*(1-#REF!))</f>
        <v>#REF!</v>
      </c>
      <c r="X102" s="106" t="e">
        <f t="shared" si="32"/>
        <v>#REF!</v>
      </c>
      <c r="Y102" s="107" t="s">
        <v>72</v>
      </c>
      <c r="Z102" s="103">
        <f t="shared" si="29"/>
        <v>0</v>
      </c>
      <c r="AA102" s="103">
        <f t="shared" si="30"/>
        <v>0</v>
      </c>
      <c r="AB102" s="128" t="str">
        <f t="shared" si="33"/>
        <v/>
      </c>
      <c r="AC102" s="128" t="e">
        <f t="shared" si="34"/>
        <v>#REF!</v>
      </c>
    </row>
    <row r="103" spans="1:29" ht="11.25" customHeight="1" thickBot="1"/>
    <row r="104" spans="1:29" ht="50.1" customHeight="1">
      <c r="A104" s="168">
        <v>145</v>
      </c>
      <c r="B104" s="168" t="s">
        <v>1421</v>
      </c>
      <c r="C104" s="171" t="s">
        <v>1422</v>
      </c>
      <c r="D104" s="171" t="s">
        <v>77</v>
      </c>
      <c r="E104" s="131"/>
      <c r="F104" s="197" t="s">
        <v>1423</v>
      </c>
      <c r="G104" s="177" t="s">
        <v>251</v>
      </c>
      <c r="H104" s="162" t="s">
        <v>1412</v>
      </c>
      <c r="I104" s="198" t="s">
        <v>1413</v>
      </c>
      <c r="J104" s="165" t="s">
        <v>19</v>
      </c>
      <c r="K104" s="62" t="s">
        <v>82</v>
      </c>
      <c r="L104" s="63">
        <v>6000</v>
      </c>
      <c r="M104" s="63">
        <v>3748</v>
      </c>
      <c r="N104" s="142" t="s">
        <v>1424</v>
      </c>
      <c r="O104" s="127" t="s">
        <v>72</v>
      </c>
      <c r="P104" s="100"/>
      <c r="Q104" s="63">
        <f>P104*M104</f>
        <v>0</v>
      </c>
      <c r="R104" s="64"/>
      <c r="S104" s="67">
        <v>1</v>
      </c>
      <c r="T104" s="60"/>
      <c r="U104" s="106">
        <f>IF(EXACT(O104,Y104),M104,M104*(1-'Расчет ПРЕДЗАКАЗ'!$D$10))</f>
        <v>3748</v>
      </c>
      <c r="V104" s="106">
        <f>P104*U104</f>
        <v>0</v>
      </c>
      <c r="W104" s="106">
        <f>IF(EXACT(O104,Y104),M104,M104*(1-#REF!))</f>
        <v>3748</v>
      </c>
      <c r="X104" s="106">
        <f>P104*W104</f>
        <v>0</v>
      </c>
      <c r="Y104" s="107" t="s">
        <v>72</v>
      </c>
      <c r="Z104" s="103">
        <f t="shared" ref="Z104:Z118" si="36">IF(EXACT(O104,Y104),Q104,0)</f>
        <v>0</v>
      </c>
      <c r="AA104" s="103">
        <f t="shared" ref="AA104:AA118" si="37">IF(Z104=0,Q104,0)</f>
        <v>0</v>
      </c>
      <c r="AB104" s="128">
        <f>IF(U104=0,"",L104/U104-1)</f>
        <v>0.60085378868729999</v>
      </c>
      <c r="AC104" s="128">
        <f>IF(W104=0,"",L104/W104-1)</f>
        <v>0.60085378868729999</v>
      </c>
    </row>
    <row r="105" spans="1:29" ht="50.1" customHeight="1">
      <c r="A105" s="169"/>
      <c r="B105" s="169"/>
      <c r="C105" s="172"/>
      <c r="D105" s="172"/>
      <c r="E105" s="131"/>
      <c r="F105" s="175"/>
      <c r="G105" s="178"/>
      <c r="H105" s="189"/>
      <c r="I105" s="163"/>
      <c r="J105" s="166"/>
      <c r="K105" s="62" t="s">
        <v>104</v>
      </c>
      <c r="L105" s="63">
        <v>6000</v>
      </c>
      <c r="M105" s="63">
        <v>3748</v>
      </c>
      <c r="N105" s="142" t="s">
        <v>1425</v>
      </c>
      <c r="O105" s="127" t="s">
        <v>72</v>
      </c>
      <c r="P105" s="100"/>
      <c r="Q105" s="63">
        <f>P105*M105</f>
        <v>0</v>
      </c>
      <c r="R105" s="64"/>
      <c r="S105" s="67">
        <v>4</v>
      </c>
      <c r="T105" s="46"/>
      <c r="U105" s="106">
        <f>IF(EXACT(O105,Y105),M105,M105*(1-'Расчет ПРЕДЗАКАЗ'!$D$10))</f>
        <v>3748</v>
      </c>
      <c r="V105" s="106">
        <f t="shared" ref="V105:V118" si="38">P105*U105</f>
        <v>0</v>
      </c>
      <c r="W105" s="106">
        <f>IF(EXACT(O105,Y105),M105,M105*(1-#REF!))</f>
        <v>3748</v>
      </c>
      <c r="X105" s="106">
        <f t="shared" ref="X105:X118" si="39">P105*W105</f>
        <v>0</v>
      </c>
      <c r="Y105" s="107" t="s">
        <v>72</v>
      </c>
      <c r="Z105" s="103">
        <f t="shared" si="36"/>
        <v>0</v>
      </c>
      <c r="AA105" s="103">
        <f t="shared" si="37"/>
        <v>0</v>
      </c>
      <c r="AB105" s="128">
        <f t="shared" ref="AB105:AB118" si="40">IF(U105=0,"",L105/U105-1)</f>
        <v>0.60085378868729999</v>
      </c>
      <c r="AC105" s="128">
        <f t="shared" ref="AC105:AC118" si="41">IF(W105=0,"",L105/W105-1)</f>
        <v>0.60085378868729999</v>
      </c>
    </row>
    <row r="106" spans="1:29" ht="50.1" customHeight="1">
      <c r="A106" s="169"/>
      <c r="B106" s="169"/>
      <c r="C106" s="172"/>
      <c r="D106" s="172"/>
      <c r="E106" s="131"/>
      <c r="F106" s="175"/>
      <c r="G106" s="178"/>
      <c r="H106" s="189"/>
      <c r="I106" s="163"/>
      <c r="J106" s="166"/>
      <c r="K106" s="62" t="s">
        <v>84</v>
      </c>
      <c r="L106" s="63">
        <v>6000</v>
      </c>
      <c r="M106" s="63">
        <v>3748</v>
      </c>
      <c r="N106" s="142" t="s">
        <v>1426</v>
      </c>
      <c r="O106" s="127" t="s">
        <v>72</v>
      </c>
      <c r="P106" s="100"/>
      <c r="Q106" s="63">
        <f t="shared" ref="Q106:Q118" si="42">P106*M106</f>
        <v>0</v>
      </c>
      <c r="R106" s="64"/>
      <c r="S106" s="67">
        <v>57</v>
      </c>
      <c r="T106" s="46"/>
      <c r="U106" s="106">
        <f>IF(EXACT(O106,Y106),M106,M106*(1-'Расчет ПРЕДЗАКАЗ'!$D$10))</f>
        <v>3748</v>
      </c>
      <c r="V106" s="106">
        <f t="shared" si="38"/>
        <v>0</v>
      </c>
      <c r="W106" s="106">
        <f>IF(EXACT(O106,Y106),M106,M106*(1-#REF!))</f>
        <v>3748</v>
      </c>
      <c r="X106" s="106">
        <f t="shared" si="39"/>
        <v>0</v>
      </c>
      <c r="Y106" s="107" t="s">
        <v>72</v>
      </c>
      <c r="Z106" s="103">
        <f t="shared" si="36"/>
        <v>0</v>
      </c>
      <c r="AA106" s="103">
        <f t="shared" si="37"/>
        <v>0</v>
      </c>
      <c r="AB106" s="128">
        <f t="shared" si="40"/>
        <v>0.60085378868729999</v>
      </c>
      <c r="AC106" s="128">
        <f t="shared" si="41"/>
        <v>0.60085378868729999</v>
      </c>
    </row>
    <row r="107" spans="1:29" ht="50.1" customHeight="1">
      <c r="A107" s="169"/>
      <c r="B107" s="169"/>
      <c r="C107" s="172"/>
      <c r="D107" s="172"/>
      <c r="E107" s="131"/>
      <c r="F107" s="175"/>
      <c r="G107" s="178"/>
      <c r="H107" s="189"/>
      <c r="I107" s="163"/>
      <c r="J107" s="166"/>
      <c r="K107" s="62" t="s">
        <v>137</v>
      </c>
      <c r="L107" s="63">
        <v>6000</v>
      </c>
      <c r="M107" s="63">
        <v>3748</v>
      </c>
      <c r="N107" s="142" t="s">
        <v>1427</v>
      </c>
      <c r="O107" s="127" t="s">
        <v>72</v>
      </c>
      <c r="P107" s="100"/>
      <c r="Q107" s="63">
        <f t="shared" si="42"/>
        <v>0</v>
      </c>
      <c r="R107" s="64"/>
      <c r="S107" s="67">
        <v>3</v>
      </c>
      <c r="T107" s="46"/>
      <c r="U107" s="106">
        <f>IF(EXACT(O107,Y107),M107,M107*(1-'Расчет ПРЕДЗАКАЗ'!$D$10))</f>
        <v>3748</v>
      </c>
      <c r="V107" s="106">
        <f t="shared" si="38"/>
        <v>0</v>
      </c>
      <c r="W107" s="106">
        <f>IF(EXACT(O107,Y107),M107,M107*(1-#REF!))</f>
        <v>3748</v>
      </c>
      <c r="X107" s="106">
        <f t="shared" si="39"/>
        <v>0</v>
      </c>
      <c r="Y107" s="107" t="s">
        <v>72</v>
      </c>
      <c r="Z107" s="103">
        <f t="shared" si="36"/>
        <v>0</v>
      </c>
      <c r="AA107" s="103">
        <f t="shared" si="37"/>
        <v>0</v>
      </c>
      <c r="AB107" s="128">
        <f t="shared" si="40"/>
        <v>0.60085378868729999</v>
      </c>
      <c r="AC107" s="128">
        <f t="shared" si="41"/>
        <v>0.60085378868729999</v>
      </c>
    </row>
    <row r="108" spans="1:29" ht="50.1" customHeight="1">
      <c r="A108" s="169"/>
      <c r="B108" s="169"/>
      <c r="C108" s="172"/>
      <c r="D108" s="172"/>
      <c r="E108" s="131"/>
      <c r="F108" s="175"/>
      <c r="G108" s="178"/>
      <c r="H108" s="189"/>
      <c r="I108" s="163"/>
      <c r="J108" s="166"/>
      <c r="K108" s="62" t="s">
        <v>86</v>
      </c>
      <c r="L108" s="63">
        <v>6000</v>
      </c>
      <c r="M108" s="63">
        <v>3748</v>
      </c>
      <c r="N108" s="142" t="s">
        <v>1428</v>
      </c>
      <c r="O108" s="127" t="s">
        <v>72</v>
      </c>
      <c r="P108" s="100"/>
      <c r="Q108" s="63">
        <f t="shared" si="42"/>
        <v>0</v>
      </c>
      <c r="R108" s="64"/>
      <c r="S108" s="67">
        <v>40</v>
      </c>
      <c r="T108" s="46"/>
      <c r="U108" s="106">
        <f>IF(EXACT(O108,Y108),M108,M108*(1-'Расчет ПРЕДЗАКАЗ'!$D$10))</f>
        <v>3748</v>
      </c>
      <c r="V108" s="106">
        <f t="shared" si="38"/>
        <v>0</v>
      </c>
      <c r="W108" s="106">
        <f>IF(EXACT(O108,Y108),M108,M108*(1-#REF!))</f>
        <v>3748</v>
      </c>
      <c r="X108" s="106">
        <f t="shared" si="39"/>
        <v>0</v>
      </c>
      <c r="Y108" s="107" t="s">
        <v>72</v>
      </c>
      <c r="Z108" s="103">
        <f t="shared" si="36"/>
        <v>0</v>
      </c>
      <c r="AA108" s="103">
        <f t="shared" si="37"/>
        <v>0</v>
      </c>
      <c r="AB108" s="128">
        <f t="shared" si="40"/>
        <v>0.60085378868729999</v>
      </c>
      <c r="AC108" s="128">
        <f t="shared" si="41"/>
        <v>0.60085378868729999</v>
      </c>
    </row>
    <row r="109" spans="1:29" ht="50.1" customHeight="1">
      <c r="A109" s="169"/>
      <c r="B109" s="169"/>
      <c r="C109" s="172"/>
      <c r="D109" s="172"/>
      <c r="E109" s="131"/>
      <c r="F109" s="175"/>
      <c r="G109" s="178"/>
      <c r="H109" s="189"/>
      <c r="I109" s="163"/>
      <c r="J109" s="166"/>
      <c r="K109" s="62" t="s">
        <v>88</v>
      </c>
      <c r="L109" s="63">
        <v>6000</v>
      </c>
      <c r="M109" s="63">
        <v>3748</v>
      </c>
      <c r="N109" s="142" t="s">
        <v>1429</v>
      </c>
      <c r="O109" s="127" t="s">
        <v>72</v>
      </c>
      <c r="P109" s="100"/>
      <c r="Q109" s="63">
        <f t="shared" si="42"/>
        <v>0</v>
      </c>
      <c r="R109" s="64"/>
      <c r="S109" s="67">
        <v>4</v>
      </c>
      <c r="T109" s="46"/>
      <c r="U109" s="106">
        <f>IF(EXACT(O109,Y109),M109,M109*(1-'Расчет ПРЕДЗАКАЗ'!$D$10))</f>
        <v>3748</v>
      </c>
      <c r="V109" s="106">
        <f t="shared" si="38"/>
        <v>0</v>
      </c>
      <c r="W109" s="106">
        <f>IF(EXACT(O109,Y109),M109,M109*(1-#REF!))</f>
        <v>3748</v>
      </c>
      <c r="X109" s="106">
        <f t="shared" si="39"/>
        <v>0</v>
      </c>
      <c r="Y109" s="107" t="s">
        <v>72</v>
      </c>
      <c r="Z109" s="103">
        <f t="shared" si="36"/>
        <v>0</v>
      </c>
      <c r="AA109" s="103">
        <f t="shared" si="37"/>
        <v>0</v>
      </c>
      <c r="AB109" s="128">
        <f t="shared" si="40"/>
        <v>0.60085378868729999</v>
      </c>
      <c r="AC109" s="128">
        <f t="shared" si="41"/>
        <v>0.60085378868729999</v>
      </c>
    </row>
    <row r="110" spans="1:29" ht="50.1" customHeight="1">
      <c r="A110" s="169"/>
      <c r="B110" s="169"/>
      <c r="C110" s="172"/>
      <c r="D110" s="172"/>
      <c r="E110" s="131"/>
      <c r="F110" s="175"/>
      <c r="G110" s="178"/>
      <c r="H110" s="189"/>
      <c r="I110" s="163"/>
      <c r="J110" s="166"/>
      <c r="K110" s="62" t="s">
        <v>109</v>
      </c>
      <c r="L110" s="63">
        <v>6000</v>
      </c>
      <c r="M110" s="63">
        <v>3748</v>
      </c>
      <c r="N110" s="142" t="s">
        <v>1430</v>
      </c>
      <c r="O110" s="127" t="s">
        <v>72</v>
      </c>
      <c r="P110" s="100"/>
      <c r="Q110" s="63">
        <f t="shared" si="42"/>
        <v>0</v>
      </c>
      <c r="R110" s="64"/>
      <c r="S110" s="67">
        <v>20</v>
      </c>
      <c r="T110" s="46"/>
      <c r="U110" s="106">
        <f>IF(EXACT(O110,Y110),M110,M110*(1-'Расчет ПРЕДЗАКАЗ'!$D$10))</f>
        <v>3748</v>
      </c>
      <c r="V110" s="106">
        <f t="shared" si="38"/>
        <v>0</v>
      </c>
      <c r="W110" s="106">
        <f>IF(EXACT(O110,Y110),M110,M110*(1-#REF!))</f>
        <v>3748</v>
      </c>
      <c r="X110" s="106">
        <f t="shared" si="39"/>
        <v>0</v>
      </c>
      <c r="Y110" s="107" t="s">
        <v>72</v>
      </c>
      <c r="Z110" s="103">
        <f t="shared" si="36"/>
        <v>0</v>
      </c>
      <c r="AA110" s="103">
        <f t="shared" si="37"/>
        <v>0</v>
      </c>
      <c r="AB110" s="128">
        <f t="shared" si="40"/>
        <v>0.60085378868729999</v>
      </c>
      <c r="AC110" s="128">
        <f t="shared" si="41"/>
        <v>0.60085378868729999</v>
      </c>
    </row>
    <row r="111" spans="1:29" ht="50.1" customHeight="1">
      <c r="A111" s="169"/>
      <c r="B111" s="169"/>
      <c r="C111" s="172"/>
      <c r="D111" s="172"/>
      <c r="E111" s="131"/>
      <c r="F111" s="175"/>
      <c r="G111" s="178"/>
      <c r="H111" s="189"/>
      <c r="I111" s="163"/>
      <c r="J111" s="166"/>
      <c r="K111" s="62" t="s">
        <v>142</v>
      </c>
      <c r="L111" s="63">
        <v>6000</v>
      </c>
      <c r="M111" s="63">
        <v>3748</v>
      </c>
      <c r="N111" s="142" t="s">
        <v>1431</v>
      </c>
      <c r="O111" s="127" t="s">
        <v>72</v>
      </c>
      <c r="P111" s="100"/>
      <c r="Q111" s="63">
        <f t="shared" si="42"/>
        <v>0</v>
      </c>
      <c r="R111" s="64"/>
      <c r="S111" s="67">
        <v>3</v>
      </c>
      <c r="T111" s="46"/>
      <c r="U111" s="106">
        <f>IF(EXACT(O111,Y111),M111,M111*(1-'Расчет ПРЕДЗАКАЗ'!$D$10))</f>
        <v>3748</v>
      </c>
      <c r="V111" s="106">
        <f t="shared" si="38"/>
        <v>0</v>
      </c>
      <c r="W111" s="106">
        <f>IF(EXACT(O111,Y111),M111,M111*(1-#REF!))</f>
        <v>3748</v>
      </c>
      <c r="X111" s="106">
        <f t="shared" si="39"/>
        <v>0</v>
      </c>
      <c r="Y111" s="107" t="s">
        <v>72</v>
      </c>
      <c r="Z111" s="103">
        <f t="shared" si="36"/>
        <v>0</v>
      </c>
      <c r="AA111" s="103">
        <f t="shared" si="37"/>
        <v>0</v>
      </c>
      <c r="AB111" s="128">
        <f t="shared" si="40"/>
        <v>0.60085378868729999</v>
      </c>
      <c r="AC111" s="128">
        <f t="shared" si="41"/>
        <v>0.60085378868729999</v>
      </c>
    </row>
    <row r="112" spans="1:29" ht="50.1" customHeight="1">
      <c r="A112" s="169"/>
      <c r="B112" s="169"/>
      <c r="C112" s="172"/>
      <c r="D112" s="172"/>
      <c r="E112" s="131"/>
      <c r="F112" s="175"/>
      <c r="G112" s="178"/>
      <c r="H112" s="189"/>
      <c r="I112" s="163"/>
      <c r="J112" s="166"/>
      <c r="K112" s="62"/>
      <c r="L112" s="63"/>
      <c r="M112" s="63"/>
      <c r="N112" s="63"/>
      <c r="O112" s="127"/>
      <c r="P112" s="100"/>
      <c r="Q112" s="63">
        <f t="shared" si="42"/>
        <v>0</v>
      </c>
      <c r="R112" s="64"/>
      <c r="S112" s="67"/>
      <c r="T112" s="46"/>
      <c r="U112" s="106">
        <f>IF(EXACT(O112,Y112),M112,M112*(1-'Расчет ПРЕДЗАКАЗ'!$D$10))</f>
        <v>0</v>
      </c>
      <c r="V112" s="106">
        <f t="shared" si="38"/>
        <v>0</v>
      </c>
      <c r="W112" s="106" t="e">
        <f>IF(EXACT(O112,Y112),M112,M112*(1-#REF!))</f>
        <v>#REF!</v>
      </c>
      <c r="X112" s="106" t="e">
        <f t="shared" si="39"/>
        <v>#REF!</v>
      </c>
      <c r="Y112" s="107" t="s">
        <v>72</v>
      </c>
      <c r="Z112" s="103">
        <f t="shared" si="36"/>
        <v>0</v>
      </c>
      <c r="AA112" s="103">
        <f t="shared" si="37"/>
        <v>0</v>
      </c>
      <c r="AB112" s="128" t="str">
        <f t="shared" si="40"/>
        <v/>
      </c>
      <c r="AC112" s="128" t="e">
        <f t="shared" si="41"/>
        <v>#REF!</v>
      </c>
    </row>
    <row r="113" spans="1:29" ht="50.1" customHeight="1">
      <c r="A113" s="169"/>
      <c r="B113" s="169"/>
      <c r="C113" s="172"/>
      <c r="D113" s="172"/>
      <c r="E113" s="131"/>
      <c r="F113" s="175"/>
      <c r="G113" s="178"/>
      <c r="H113" s="189"/>
      <c r="I113" s="163"/>
      <c r="J113" s="166"/>
      <c r="K113" s="62"/>
      <c r="L113" s="63"/>
      <c r="M113" s="63"/>
      <c r="N113" s="65"/>
      <c r="O113" s="127"/>
      <c r="P113" s="100"/>
      <c r="Q113" s="63">
        <f t="shared" si="42"/>
        <v>0</v>
      </c>
      <c r="R113" s="65"/>
      <c r="S113" s="67"/>
      <c r="T113" s="40"/>
      <c r="U113" s="106">
        <f>IF(EXACT(O113,Y113),M113,M113*(1-'Расчет ПРЕДЗАКАЗ'!$D$10))</f>
        <v>0</v>
      </c>
      <c r="V113" s="106">
        <f t="shared" si="38"/>
        <v>0</v>
      </c>
      <c r="W113" s="106" t="e">
        <f>IF(EXACT(O113,Y113),M113,M113*(1-#REF!))</f>
        <v>#REF!</v>
      </c>
      <c r="X113" s="106" t="e">
        <f t="shared" si="39"/>
        <v>#REF!</v>
      </c>
      <c r="Y113" s="107" t="s">
        <v>72</v>
      </c>
      <c r="Z113" s="103">
        <f t="shared" si="36"/>
        <v>0</v>
      </c>
      <c r="AA113" s="103">
        <f t="shared" si="37"/>
        <v>0</v>
      </c>
      <c r="AB113" s="128" t="str">
        <f t="shared" si="40"/>
        <v/>
      </c>
      <c r="AC113" s="128" t="e">
        <f t="shared" si="41"/>
        <v>#REF!</v>
      </c>
    </row>
    <row r="114" spans="1:29" ht="50.1" customHeight="1">
      <c r="A114" s="169"/>
      <c r="B114" s="169"/>
      <c r="C114" s="172"/>
      <c r="D114" s="172"/>
      <c r="E114" s="131"/>
      <c r="F114" s="175"/>
      <c r="G114" s="178"/>
      <c r="H114" s="189"/>
      <c r="I114" s="163"/>
      <c r="J114" s="166"/>
      <c r="K114" s="62"/>
      <c r="L114" s="63"/>
      <c r="M114" s="63"/>
      <c r="N114" s="65"/>
      <c r="O114" s="127"/>
      <c r="P114" s="100"/>
      <c r="Q114" s="63">
        <f t="shared" si="42"/>
        <v>0</v>
      </c>
      <c r="R114" s="65"/>
      <c r="S114" s="67"/>
      <c r="T114" s="40"/>
      <c r="U114" s="106">
        <f>IF(EXACT(O114,Y114),M114,M114*(1-'Расчет ПРЕДЗАКАЗ'!$D$10))</f>
        <v>0</v>
      </c>
      <c r="V114" s="106">
        <f t="shared" si="38"/>
        <v>0</v>
      </c>
      <c r="W114" s="106" t="e">
        <f>IF(EXACT(O114,Y114),M114,M114*(1-#REF!))</f>
        <v>#REF!</v>
      </c>
      <c r="X114" s="106" t="e">
        <f t="shared" si="39"/>
        <v>#REF!</v>
      </c>
      <c r="Y114" s="107" t="s">
        <v>72</v>
      </c>
      <c r="Z114" s="103">
        <f t="shared" si="36"/>
        <v>0</v>
      </c>
      <c r="AA114" s="103">
        <f t="shared" si="37"/>
        <v>0</v>
      </c>
      <c r="AB114" s="128" t="str">
        <f t="shared" si="40"/>
        <v/>
      </c>
      <c r="AC114" s="128" t="e">
        <f t="shared" si="41"/>
        <v>#REF!</v>
      </c>
    </row>
    <row r="115" spans="1:29" ht="50.1" customHeight="1">
      <c r="A115" s="169"/>
      <c r="B115" s="169"/>
      <c r="C115" s="172"/>
      <c r="D115" s="172"/>
      <c r="E115" s="131"/>
      <c r="F115" s="175"/>
      <c r="G115" s="178"/>
      <c r="H115" s="189"/>
      <c r="I115" s="163"/>
      <c r="J115" s="166"/>
      <c r="K115" s="62"/>
      <c r="L115" s="63"/>
      <c r="M115" s="63"/>
      <c r="N115" s="65"/>
      <c r="O115" s="127"/>
      <c r="P115" s="100"/>
      <c r="Q115" s="63">
        <f t="shared" si="42"/>
        <v>0</v>
      </c>
      <c r="R115" s="65"/>
      <c r="S115" s="67"/>
      <c r="T115" s="40"/>
      <c r="U115" s="106">
        <f>IF(EXACT(O115,Y115),M115,M115*(1-'Расчет ПРЕДЗАКАЗ'!$D$10))</f>
        <v>0</v>
      </c>
      <c r="V115" s="106">
        <f t="shared" si="38"/>
        <v>0</v>
      </c>
      <c r="W115" s="106" t="e">
        <f>IF(EXACT(O115,Y115),M115,M115*(1-#REF!))</f>
        <v>#REF!</v>
      </c>
      <c r="X115" s="106" t="e">
        <f t="shared" si="39"/>
        <v>#REF!</v>
      </c>
      <c r="Y115" s="107" t="s">
        <v>72</v>
      </c>
      <c r="Z115" s="103">
        <f t="shared" si="36"/>
        <v>0</v>
      </c>
      <c r="AA115" s="103">
        <f t="shared" si="37"/>
        <v>0</v>
      </c>
      <c r="AB115" s="128" t="str">
        <f t="shared" si="40"/>
        <v/>
      </c>
      <c r="AC115" s="128" t="e">
        <f t="shared" si="41"/>
        <v>#REF!</v>
      </c>
    </row>
    <row r="116" spans="1:29" ht="50.1" customHeight="1">
      <c r="A116" s="169"/>
      <c r="B116" s="169"/>
      <c r="C116" s="172"/>
      <c r="D116" s="172"/>
      <c r="E116" s="131"/>
      <c r="F116" s="175"/>
      <c r="G116" s="178"/>
      <c r="H116" s="189"/>
      <c r="I116" s="163"/>
      <c r="J116" s="166"/>
      <c r="K116" s="62"/>
      <c r="L116" s="63"/>
      <c r="M116" s="63"/>
      <c r="N116" s="65"/>
      <c r="O116" s="127"/>
      <c r="P116" s="100"/>
      <c r="Q116" s="63">
        <f t="shared" si="42"/>
        <v>0</v>
      </c>
      <c r="R116" s="65"/>
      <c r="S116" s="67"/>
      <c r="T116" s="40"/>
      <c r="U116" s="106">
        <f>IF(EXACT(O116,Y116),M116,M116*(1-'Расчет ПРЕДЗАКАЗ'!$D$10))</f>
        <v>0</v>
      </c>
      <c r="V116" s="106">
        <f t="shared" si="38"/>
        <v>0</v>
      </c>
      <c r="W116" s="106" t="e">
        <f>IF(EXACT(O116,Y116),M116,M116*(1-#REF!))</f>
        <v>#REF!</v>
      </c>
      <c r="X116" s="106" t="e">
        <f t="shared" si="39"/>
        <v>#REF!</v>
      </c>
      <c r="Y116" s="107" t="s">
        <v>72</v>
      </c>
      <c r="Z116" s="103">
        <f t="shared" si="36"/>
        <v>0</v>
      </c>
      <c r="AA116" s="103">
        <f t="shared" si="37"/>
        <v>0</v>
      </c>
      <c r="AB116" s="128" t="str">
        <f t="shared" si="40"/>
        <v/>
      </c>
      <c r="AC116" s="128" t="e">
        <f t="shared" si="41"/>
        <v>#REF!</v>
      </c>
    </row>
    <row r="117" spans="1:29" ht="50.1" customHeight="1">
      <c r="A117" s="169"/>
      <c r="B117" s="169"/>
      <c r="C117" s="172"/>
      <c r="D117" s="172"/>
      <c r="E117" s="131"/>
      <c r="F117" s="175"/>
      <c r="G117" s="178"/>
      <c r="H117" s="189"/>
      <c r="I117" s="163"/>
      <c r="J117" s="166"/>
      <c r="K117" s="62"/>
      <c r="L117" s="63"/>
      <c r="M117" s="63"/>
      <c r="N117" s="65"/>
      <c r="O117" s="127"/>
      <c r="P117" s="100"/>
      <c r="Q117" s="63">
        <f t="shared" si="42"/>
        <v>0</v>
      </c>
      <c r="R117" s="65"/>
      <c r="S117" s="67"/>
      <c r="T117" s="40"/>
      <c r="U117" s="106">
        <f>IF(EXACT(O117,Y117),M117,M117*(1-'Расчет ПРЕДЗАКАЗ'!$D$10))</f>
        <v>0</v>
      </c>
      <c r="V117" s="106">
        <f t="shared" si="38"/>
        <v>0</v>
      </c>
      <c r="W117" s="106" t="e">
        <f>IF(EXACT(O117,Y117),M117,M117*(1-#REF!))</f>
        <v>#REF!</v>
      </c>
      <c r="X117" s="106" t="e">
        <f t="shared" si="39"/>
        <v>#REF!</v>
      </c>
      <c r="Y117" s="107" t="s">
        <v>72</v>
      </c>
      <c r="Z117" s="103">
        <f t="shared" si="36"/>
        <v>0</v>
      </c>
      <c r="AA117" s="103">
        <f t="shared" si="37"/>
        <v>0</v>
      </c>
      <c r="AB117" s="128" t="str">
        <f t="shared" si="40"/>
        <v/>
      </c>
      <c r="AC117" s="128" t="e">
        <f t="shared" si="41"/>
        <v>#REF!</v>
      </c>
    </row>
    <row r="118" spans="1:29" ht="50.1" customHeight="1">
      <c r="A118" s="170"/>
      <c r="B118" s="170"/>
      <c r="C118" s="173"/>
      <c r="D118" s="173"/>
      <c r="E118" s="132"/>
      <c r="F118" s="176"/>
      <c r="G118" s="179"/>
      <c r="H118" s="190"/>
      <c r="I118" s="164"/>
      <c r="J118" s="167"/>
      <c r="K118" s="62"/>
      <c r="L118" s="63"/>
      <c r="M118" s="63"/>
      <c r="N118" s="65"/>
      <c r="O118" s="127"/>
      <c r="P118" s="100"/>
      <c r="Q118" s="63">
        <f t="shared" si="42"/>
        <v>0</v>
      </c>
      <c r="R118" s="65"/>
      <c r="S118" s="64"/>
      <c r="T118" s="40"/>
      <c r="U118" s="106">
        <f>IF(EXACT(O118,Y118),M118,M118*(1-'Расчет ПРЕДЗАКАЗ'!$D$10))</f>
        <v>0</v>
      </c>
      <c r="V118" s="106">
        <f t="shared" si="38"/>
        <v>0</v>
      </c>
      <c r="W118" s="106" t="e">
        <f>IF(EXACT(O118,Y118),M118,M118*(1-#REF!))</f>
        <v>#REF!</v>
      </c>
      <c r="X118" s="106" t="e">
        <f t="shared" si="39"/>
        <v>#REF!</v>
      </c>
      <c r="Y118" s="107" t="s">
        <v>72</v>
      </c>
      <c r="Z118" s="103">
        <f t="shared" si="36"/>
        <v>0</v>
      </c>
      <c r="AA118" s="103">
        <f t="shared" si="37"/>
        <v>0</v>
      </c>
      <c r="AB118" s="128" t="str">
        <f t="shared" si="40"/>
        <v/>
      </c>
      <c r="AC118" s="128" t="e">
        <f t="shared" si="41"/>
        <v>#REF!</v>
      </c>
    </row>
    <row r="119" spans="1:29" ht="11.25" customHeight="1" thickBot="1"/>
    <row r="120" spans="1:29" ht="50.1" customHeight="1">
      <c r="A120" s="168">
        <v>146</v>
      </c>
      <c r="B120" s="168" t="s">
        <v>1432</v>
      </c>
      <c r="C120" s="171" t="s">
        <v>1433</v>
      </c>
      <c r="D120" s="171" t="s">
        <v>77</v>
      </c>
      <c r="E120" s="131"/>
      <c r="F120" s="197" t="s">
        <v>1410</v>
      </c>
      <c r="G120" s="177" t="s">
        <v>93</v>
      </c>
      <c r="H120" s="162" t="s">
        <v>1412</v>
      </c>
      <c r="I120" s="198" t="s">
        <v>1413</v>
      </c>
      <c r="J120" s="165" t="s">
        <v>19</v>
      </c>
      <c r="K120" s="62" t="s">
        <v>82</v>
      </c>
      <c r="L120" s="63">
        <v>6100</v>
      </c>
      <c r="M120" s="63">
        <v>3812</v>
      </c>
      <c r="N120" s="142" t="s">
        <v>1434</v>
      </c>
      <c r="O120" s="127" t="s">
        <v>72</v>
      </c>
      <c r="P120" s="100"/>
      <c r="Q120" s="63">
        <f>P120*M120</f>
        <v>0</v>
      </c>
      <c r="R120" s="64"/>
      <c r="S120" s="67">
        <v>17</v>
      </c>
      <c r="T120" s="60"/>
      <c r="U120" s="106">
        <f>IF(EXACT(O120,Y120),M120,M120*(1-'Расчет ПРЕДЗАКАЗ'!$D$10))</f>
        <v>3812</v>
      </c>
      <c r="V120" s="106">
        <f>P120*U120</f>
        <v>0</v>
      </c>
      <c r="W120" s="106">
        <f>IF(EXACT(O120,Y120),M120,M120*(1-#REF!))</f>
        <v>3812</v>
      </c>
      <c r="X120" s="106">
        <f>P120*W120</f>
        <v>0</v>
      </c>
      <c r="Y120" s="107" t="s">
        <v>72</v>
      </c>
      <c r="Z120" s="103">
        <f t="shared" ref="Z120:Z134" si="43">IF(EXACT(O120,Y120),Q120,0)</f>
        <v>0</v>
      </c>
      <c r="AA120" s="103">
        <f t="shared" ref="AA120:AA134" si="44">IF(Z120=0,Q120,0)</f>
        <v>0</v>
      </c>
      <c r="AB120" s="128">
        <f>IF(U120=0,"",L120/U120-1)</f>
        <v>0.60020986358866746</v>
      </c>
      <c r="AC120" s="128">
        <f>IF(W120=0,"",L120/W120-1)</f>
        <v>0.60020986358866746</v>
      </c>
    </row>
    <row r="121" spans="1:29" ht="50.1" customHeight="1">
      <c r="A121" s="169"/>
      <c r="B121" s="169"/>
      <c r="C121" s="172"/>
      <c r="D121" s="172"/>
      <c r="E121" s="131"/>
      <c r="F121" s="175"/>
      <c r="G121" s="178"/>
      <c r="H121" s="189"/>
      <c r="I121" s="163"/>
      <c r="J121" s="166"/>
      <c r="K121" s="62" t="s">
        <v>104</v>
      </c>
      <c r="L121" s="63">
        <v>6100</v>
      </c>
      <c r="M121" s="63">
        <v>3812</v>
      </c>
      <c r="N121" s="142" t="s">
        <v>1435</v>
      </c>
      <c r="O121" s="127" t="s">
        <v>72</v>
      </c>
      <c r="P121" s="100"/>
      <c r="Q121" s="63">
        <f>P121*M121</f>
        <v>0</v>
      </c>
      <c r="R121" s="64"/>
      <c r="S121" s="67">
        <v>164</v>
      </c>
      <c r="T121" s="46"/>
      <c r="U121" s="106">
        <f>IF(EXACT(O121,Y121),M121,M121*(1-'Расчет ПРЕДЗАКАЗ'!$D$10))</f>
        <v>3812</v>
      </c>
      <c r="V121" s="106">
        <f t="shared" ref="V121:V134" si="45">P121*U121</f>
        <v>0</v>
      </c>
      <c r="W121" s="106">
        <f>IF(EXACT(O121,Y121),M121,M121*(1-#REF!))</f>
        <v>3812</v>
      </c>
      <c r="X121" s="106">
        <f t="shared" ref="X121:X134" si="46">P121*W121</f>
        <v>0</v>
      </c>
      <c r="Y121" s="107" t="s">
        <v>72</v>
      </c>
      <c r="Z121" s="103">
        <f t="shared" si="43"/>
        <v>0</v>
      </c>
      <c r="AA121" s="103">
        <f t="shared" si="44"/>
        <v>0</v>
      </c>
      <c r="AB121" s="128">
        <f t="shared" ref="AB121:AB134" si="47">IF(U121=0,"",L121/U121-1)</f>
        <v>0.60020986358866746</v>
      </c>
      <c r="AC121" s="128">
        <f t="shared" ref="AC121:AC134" si="48">IF(W121=0,"",L121/W121-1)</f>
        <v>0.60020986358866746</v>
      </c>
    </row>
    <row r="122" spans="1:29" ht="50.1" customHeight="1">
      <c r="A122" s="169"/>
      <c r="B122" s="169"/>
      <c r="C122" s="172"/>
      <c r="D122" s="172"/>
      <c r="E122" s="131"/>
      <c r="F122" s="175"/>
      <c r="G122" s="178"/>
      <c r="H122" s="189"/>
      <c r="I122" s="163"/>
      <c r="J122" s="166"/>
      <c r="K122" s="62" t="s">
        <v>134</v>
      </c>
      <c r="L122" s="63">
        <v>6100</v>
      </c>
      <c r="M122" s="63">
        <v>3812</v>
      </c>
      <c r="N122" s="142" t="s">
        <v>1436</v>
      </c>
      <c r="O122" s="127" t="s">
        <v>72</v>
      </c>
      <c r="P122" s="100"/>
      <c r="Q122" s="63">
        <f t="shared" ref="Q122:Q134" si="49">P122*M122</f>
        <v>0</v>
      </c>
      <c r="R122" s="64"/>
      <c r="S122" s="67">
        <v>35</v>
      </c>
      <c r="T122" s="46"/>
      <c r="U122" s="106">
        <f>IF(EXACT(O122,Y122),M122,M122*(1-'Расчет ПРЕДЗАКАЗ'!$D$10))</f>
        <v>3812</v>
      </c>
      <c r="V122" s="106">
        <f t="shared" si="45"/>
        <v>0</v>
      </c>
      <c r="W122" s="106">
        <f>IF(EXACT(O122,Y122),M122,M122*(1-#REF!))</f>
        <v>3812</v>
      </c>
      <c r="X122" s="106">
        <f t="shared" si="46"/>
        <v>0</v>
      </c>
      <c r="Y122" s="107" t="s">
        <v>72</v>
      </c>
      <c r="Z122" s="103">
        <f t="shared" si="43"/>
        <v>0</v>
      </c>
      <c r="AA122" s="103">
        <f t="shared" si="44"/>
        <v>0</v>
      </c>
      <c r="AB122" s="128">
        <f t="shared" si="47"/>
        <v>0.60020986358866746</v>
      </c>
      <c r="AC122" s="128">
        <f t="shared" si="48"/>
        <v>0.60020986358866746</v>
      </c>
    </row>
    <row r="123" spans="1:29" ht="50.1" customHeight="1">
      <c r="A123" s="169"/>
      <c r="B123" s="169"/>
      <c r="C123" s="172"/>
      <c r="D123" s="172"/>
      <c r="E123" s="131"/>
      <c r="F123" s="175"/>
      <c r="G123" s="178"/>
      <c r="H123" s="189"/>
      <c r="I123" s="163"/>
      <c r="J123" s="166"/>
      <c r="K123" s="62" t="s">
        <v>84</v>
      </c>
      <c r="L123" s="63">
        <v>6100</v>
      </c>
      <c r="M123" s="63">
        <v>3812</v>
      </c>
      <c r="N123" s="142" t="s">
        <v>1437</v>
      </c>
      <c r="O123" s="127" t="s">
        <v>72</v>
      </c>
      <c r="P123" s="100"/>
      <c r="Q123" s="63">
        <f t="shared" si="49"/>
        <v>0</v>
      </c>
      <c r="R123" s="64"/>
      <c r="S123" s="67">
        <v>158</v>
      </c>
      <c r="T123" s="46"/>
      <c r="U123" s="106">
        <f>IF(EXACT(O123,Y123),M123,M123*(1-'Расчет ПРЕДЗАКАЗ'!$D$10))</f>
        <v>3812</v>
      </c>
      <c r="V123" s="106">
        <f t="shared" si="45"/>
        <v>0</v>
      </c>
      <c r="W123" s="106">
        <f>IF(EXACT(O123,Y123),M123,M123*(1-#REF!))</f>
        <v>3812</v>
      </c>
      <c r="X123" s="106">
        <f t="shared" si="46"/>
        <v>0</v>
      </c>
      <c r="Y123" s="107" t="s">
        <v>72</v>
      </c>
      <c r="Z123" s="103">
        <f t="shared" si="43"/>
        <v>0</v>
      </c>
      <c r="AA123" s="103">
        <f t="shared" si="44"/>
        <v>0</v>
      </c>
      <c r="AB123" s="128">
        <f t="shared" si="47"/>
        <v>0.60020986358866746</v>
      </c>
      <c r="AC123" s="128">
        <f t="shared" si="48"/>
        <v>0.60020986358866746</v>
      </c>
    </row>
    <row r="124" spans="1:29" ht="50.1" customHeight="1">
      <c r="A124" s="169"/>
      <c r="B124" s="169"/>
      <c r="C124" s="172"/>
      <c r="D124" s="172"/>
      <c r="E124" s="131"/>
      <c r="F124" s="175"/>
      <c r="G124" s="178"/>
      <c r="H124" s="189"/>
      <c r="I124" s="163"/>
      <c r="J124" s="166"/>
      <c r="K124" s="62" t="s">
        <v>86</v>
      </c>
      <c r="L124" s="63">
        <v>6100</v>
      </c>
      <c r="M124" s="63">
        <v>3812</v>
      </c>
      <c r="N124" s="142" t="s">
        <v>1438</v>
      </c>
      <c r="O124" s="127" t="s">
        <v>72</v>
      </c>
      <c r="P124" s="100"/>
      <c r="Q124" s="63">
        <f t="shared" si="49"/>
        <v>0</v>
      </c>
      <c r="R124" s="64"/>
      <c r="S124" s="67">
        <v>105</v>
      </c>
      <c r="T124" s="46"/>
      <c r="U124" s="106">
        <f>IF(EXACT(O124,Y124),M124,M124*(1-'Расчет ПРЕДЗАКАЗ'!$D$10))</f>
        <v>3812</v>
      </c>
      <c r="V124" s="106">
        <f t="shared" si="45"/>
        <v>0</v>
      </c>
      <c r="W124" s="106">
        <f>IF(EXACT(O124,Y124),M124,M124*(1-#REF!))</f>
        <v>3812</v>
      </c>
      <c r="X124" s="106">
        <f t="shared" si="46"/>
        <v>0</v>
      </c>
      <c r="Y124" s="107" t="s">
        <v>72</v>
      </c>
      <c r="Z124" s="103">
        <f t="shared" si="43"/>
        <v>0</v>
      </c>
      <c r="AA124" s="103">
        <f t="shared" si="44"/>
        <v>0</v>
      </c>
      <c r="AB124" s="128">
        <f t="shared" si="47"/>
        <v>0.60020986358866746</v>
      </c>
      <c r="AC124" s="128">
        <f t="shared" si="48"/>
        <v>0.60020986358866746</v>
      </c>
    </row>
    <row r="125" spans="1:29" ht="50.1" customHeight="1">
      <c r="A125" s="169"/>
      <c r="B125" s="169"/>
      <c r="C125" s="172"/>
      <c r="D125" s="172"/>
      <c r="E125" s="131"/>
      <c r="F125" s="175"/>
      <c r="G125" s="178"/>
      <c r="H125" s="189"/>
      <c r="I125" s="163"/>
      <c r="J125" s="166"/>
      <c r="K125" s="62" t="s">
        <v>109</v>
      </c>
      <c r="L125" s="63">
        <v>6100</v>
      </c>
      <c r="M125" s="63">
        <v>3812</v>
      </c>
      <c r="N125" s="142" t="s">
        <v>1439</v>
      </c>
      <c r="O125" s="127" t="s">
        <v>72</v>
      </c>
      <c r="P125" s="100"/>
      <c r="Q125" s="63">
        <f t="shared" si="49"/>
        <v>0</v>
      </c>
      <c r="R125" s="64"/>
      <c r="S125" s="67">
        <v>52</v>
      </c>
      <c r="T125" s="46"/>
      <c r="U125" s="106">
        <f>IF(EXACT(O125,Y125),M125,M125*(1-'Расчет ПРЕДЗАКАЗ'!$D$10))</f>
        <v>3812</v>
      </c>
      <c r="V125" s="106">
        <f t="shared" si="45"/>
        <v>0</v>
      </c>
      <c r="W125" s="106">
        <f>IF(EXACT(O125,Y125),M125,M125*(1-#REF!))</f>
        <v>3812</v>
      </c>
      <c r="X125" s="106">
        <f t="shared" si="46"/>
        <v>0</v>
      </c>
      <c r="Y125" s="107" t="s">
        <v>72</v>
      </c>
      <c r="Z125" s="103">
        <f t="shared" si="43"/>
        <v>0</v>
      </c>
      <c r="AA125" s="103">
        <f t="shared" si="44"/>
        <v>0</v>
      </c>
      <c r="AB125" s="128">
        <f t="shared" si="47"/>
        <v>0.60020986358866746</v>
      </c>
      <c r="AC125" s="128">
        <f t="shared" si="48"/>
        <v>0.60020986358866746</v>
      </c>
    </row>
    <row r="126" spans="1:29" ht="50.1" customHeight="1">
      <c r="A126" s="169"/>
      <c r="B126" s="169"/>
      <c r="C126" s="172"/>
      <c r="D126" s="172"/>
      <c r="E126" s="131"/>
      <c r="F126" s="175"/>
      <c r="G126" s="178"/>
      <c r="H126" s="189"/>
      <c r="I126" s="163"/>
      <c r="J126" s="166"/>
      <c r="K126" s="62"/>
      <c r="L126" s="63"/>
      <c r="M126" s="63"/>
      <c r="N126" s="142"/>
      <c r="O126" s="127"/>
      <c r="P126" s="100"/>
      <c r="Q126" s="63">
        <f t="shared" si="49"/>
        <v>0</v>
      </c>
      <c r="R126" s="64"/>
      <c r="S126" s="67"/>
      <c r="T126" s="46"/>
      <c r="U126" s="106">
        <f>IF(EXACT(O126,Y126),M126,M126*(1-'Расчет ПРЕДЗАКАЗ'!$D$10))</f>
        <v>0</v>
      </c>
      <c r="V126" s="106">
        <f t="shared" si="45"/>
        <v>0</v>
      </c>
      <c r="W126" s="106" t="e">
        <f>IF(EXACT(O126,Y126),M126,M126*(1-#REF!))</f>
        <v>#REF!</v>
      </c>
      <c r="X126" s="106" t="e">
        <f t="shared" si="46"/>
        <v>#REF!</v>
      </c>
      <c r="Y126" s="107" t="s">
        <v>72</v>
      </c>
      <c r="Z126" s="103">
        <f t="shared" si="43"/>
        <v>0</v>
      </c>
      <c r="AA126" s="103">
        <f t="shared" si="44"/>
        <v>0</v>
      </c>
      <c r="AB126" s="128" t="str">
        <f t="shared" si="47"/>
        <v/>
      </c>
      <c r="AC126" s="128" t="e">
        <f t="shared" si="48"/>
        <v>#REF!</v>
      </c>
    </row>
    <row r="127" spans="1:29" ht="50.1" customHeight="1">
      <c r="A127" s="169"/>
      <c r="B127" s="169"/>
      <c r="C127" s="172"/>
      <c r="D127" s="172"/>
      <c r="E127" s="131"/>
      <c r="F127" s="175"/>
      <c r="G127" s="178"/>
      <c r="H127" s="189"/>
      <c r="I127" s="163"/>
      <c r="J127" s="166"/>
      <c r="K127" s="62"/>
      <c r="L127" s="63"/>
      <c r="M127" s="63"/>
      <c r="N127" s="142"/>
      <c r="O127" s="127"/>
      <c r="P127" s="100"/>
      <c r="Q127" s="63">
        <f t="shared" si="49"/>
        <v>0</v>
      </c>
      <c r="R127" s="64"/>
      <c r="S127" s="67"/>
      <c r="T127" s="46"/>
      <c r="U127" s="106">
        <f>IF(EXACT(O127,Y127),M127,M127*(1-'Расчет ПРЕДЗАКАЗ'!$D$10))</f>
        <v>0</v>
      </c>
      <c r="V127" s="106">
        <f t="shared" si="45"/>
        <v>0</v>
      </c>
      <c r="W127" s="106" t="e">
        <f>IF(EXACT(O127,Y127),M127,M127*(1-#REF!))</f>
        <v>#REF!</v>
      </c>
      <c r="X127" s="106" t="e">
        <f t="shared" si="46"/>
        <v>#REF!</v>
      </c>
      <c r="Y127" s="107" t="s">
        <v>72</v>
      </c>
      <c r="Z127" s="103">
        <f t="shared" si="43"/>
        <v>0</v>
      </c>
      <c r="AA127" s="103">
        <f t="shared" si="44"/>
        <v>0</v>
      </c>
      <c r="AB127" s="128" t="str">
        <f t="shared" si="47"/>
        <v/>
      </c>
      <c r="AC127" s="128" t="e">
        <f t="shared" si="48"/>
        <v>#REF!</v>
      </c>
    </row>
    <row r="128" spans="1:29" ht="50.1" customHeight="1">
      <c r="A128" s="169"/>
      <c r="B128" s="169"/>
      <c r="C128" s="172"/>
      <c r="D128" s="172"/>
      <c r="E128" s="131"/>
      <c r="F128" s="175"/>
      <c r="G128" s="178"/>
      <c r="H128" s="189"/>
      <c r="I128" s="163"/>
      <c r="J128" s="166"/>
      <c r="K128" s="62"/>
      <c r="L128" s="63"/>
      <c r="M128" s="63"/>
      <c r="N128" s="63"/>
      <c r="O128" s="127"/>
      <c r="P128" s="100"/>
      <c r="Q128" s="63">
        <f t="shared" si="49"/>
        <v>0</v>
      </c>
      <c r="R128" s="64"/>
      <c r="S128" s="67"/>
      <c r="T128" s="46"/>
      <c r="U128" s="106">
        <f>IF(EXACT(O128,Y128),M128,M128*(1-'Расчет ПРЕДЗАКАЗ'!$D$10))</f>
        <v>0</v>
      </c>
      <c r="V128" s="106">
        <f t="shared" si="45"/>
        <v>0</v>
      </c>
      <c r="W128" s="106" t="e">
        <f>IF(EXACT(O128,Y128),M128,M128*(1-#REF!))</f>
        <v>#REF!</v>
      </c>
      <c r="X128" s="106" t="e">
        <f t="shared" si="46"/>
        <v>#REF!</v>
      </c>
      <c r="Y128" s="107" t="s">
        <v>72</v>
      </c>
      <c r="Z128" s="103">
        <f t="shared" si="43"/>
        <v>0</v>
      </c>
      <c r="AA128" s="103">
        <f t="shared" si="44"/>
        <v>0</v>
      </c>
      <c r="AB128" s="128" t="str">
        <f t="shared" si="47"/>
        <v/>
      </c>
      <c r="AC128" s="128" t="e">
        <f t="shared" si="48"/>
        <v>#REF!</v>
      </c>
    </row>
    <row r="129" spans="1:29" ht="50.1" customHeight="1">
      <c r="A129" s="169"/>
      <c r="B129" s="169"/>
      <c r="C129" s="172"/>
      <c r="D129" s="172"/>
      <c r="E129" s="131"/>
      <c r="F129" s="175"/>
      <c r="G129" s="178"/>
      <c r="H129" s="189"/>
      <c r="I129" s="163"/>
      <c r="J129" s="166"/>
      <c r="K129" s="62"/>
      <c r="L129" s="63"/>
      <c r="M129" s="63"/>
      <c r="N129" s="65"/>
      <c r="O129" s="127"/>
      <c r="P129" s="100"/>
      <c r="Q129" s="63">
        <f t="shared" si="49"/>
        <v>0</v>
      </c>
      <c r="R129" s="65"/>
      <c r="S129" s="67"/>
      <c r="T129" s="40"/>
      <c r="U129" s="106">
        <f>IF(EXACT(O129,Y129),M129,M129*(1-'Расчет ПРЕДЗАКАЗ'!$D$10))</f>
        <v>0</v>
      </c>
      <c r="V129" s="106">
        <f t="shared" si="45"/>
        <v>0</v>
      </c>
      <c r="W129" s="106" t="e">
        <f>IF(EXACT(O129,Y129),M129,M129*(1-#REF!))</f>
        <v>#REF!</v>
      </c>
      <c r="X129" s="106" t="e">
        <f t="shared" si="46"/>
        <v>#REF!</v>
      </c>
      <c r="Y129" s="107" t="s">
        <v>72</v>
      </c>
      <c r="Z129" s="103">
        <f t="shared" si="43"/>
        <v>0</v>
      </c>
      <c r="AA129" s="103">
        <f t="shared" si="44"/>
        <v>0</v>
      </c>
      <c r="AB129" s="128" t="str">
        <f t="shared" si="47"/>
        <v/>
      </c>
      <c r="AC129" s="128" t="e">
        <f t="shared" si="48"/>
        <v>#REF!</v>
      </c>
    </row>
    <row r="130" spans="1:29" ht="50.1" customHeight="1">
      <c r="A130" s="169"/>
      <c r="B130" s="169"/>
      <c r="C130" s="172"/>
      <c r="D130" s="172"/>
      <c r="E130" s="131"/>
      <c r="F130" s="175"/>
      <c r="G130" s="178"/>
      <c r="H130" s="189"/>
      <c r="I130" s="163"/>
      <c r="J130" s="166"/>
      <c r="K130" s="62"/>
      <c r="L130" s="63"/>
      <c r="M130" s="63"/>
      <c r="N130" s="65"/>
      <c r="O130" s="127"/>
      <c r="P130" s="100"/>
      <c r="Q130" s="63">
        <f t="shared" si="49"/>
        <v>0</v>
      </c>
      <c r="R130" s="65"/>
      <c r="S130" s="67"/>
      <c r="T130" s="40"/>
      <c r="U130" s="106">
        <f>IF(EXACT(O130,Y130),M130,M130*(1-'Расчет ПРЕДЗАКАЗ'!$D$10))</f>
        <v>0</v>
      </c>
      <c r="V130" s="106">
        <f t="shared" si="45"/>
        <v>0</v>
      </c>
      <c r="W130" s="106" t="e">
        <f>IF(EXACT(O130,Y130),M130,M130*(1-#REF!))</f>
        <v>#REF!</v>
      </c>
      <c r="X130" s="106" t="e">
        <f t="shared" si="46"/>
        <v>#REF!</v>
      </c>
      <c r="Y130" s="107" t="s">
        <v>72</v>
      </c>
      <c r="Z130" s="103">
        <f t="shared" si="43"/>
        <v>0</v>
      </c>
      <c r="AA130" s="103">
        <f t="shared" si="44"/>
        <v>0</v>
      </c>
      <c r="AB130" s="128" t="str">
        <f t="shared" si="47"/>
        <v/>
      </c>
      <c r="AC130" s="128" t="e">
        <f t="shared" si="48"/>
        <v>#REF!</v>
      </c>
    </row>
    <row r="131" spans="1:29" ht="50.1" customHeight="1">
      <c r="A131" s="169"/>
      <c r="B131" s="169"/>
      <c r="C131" s="172"/>
      <c r="D131" s="172"/>
      <c r="E131" s="131"/>
      <c r="F131" s="175"/>
      <c r="G131" s="178"/>
      <c r="H131" s="189"/>
      <c r="I131" s="163"/>
      <c r="J131" s="166"/>
      <c r="K131" s="62"/>
      <c r="L131" s="63"/>
      <c r="M131" s="63"/>
      <c r="N131" s="65"/>
      <c r="O131" s="127"/>
      <c r="P131" s="100"/>
      <c r="Q131" s="63">
        <f t="shared" si="49"/>
        <v>0</v>
      </c>
      <c r="R131" s="65"/>
      <c r="S131" s="67"/>
      <c r="T131" s="40"/>
      <c r="U131" s="106">
        <f>IF(EXACT(O131,Y131),M131,M131*(1-'Расчет ПРЕДЗАКАЗ'!$D$10))</f>
        <v>0</v>
      </c>
      <c r="V131" s="106">
        <f t="shared" si="45"/>
        <v>0</v>
      </c>
      <c r="W131" s="106" t="e">
        <f>IF(EXACT(O131,Y131),M131,M131*(1-#REF!))</f>
        <v>#REF!</v>
      </c>
      <c r="X131" s="106" t="e">
        <f t="shared" si="46"/>
        <v>#REF!</v>
      </c>
      <c r="Y131" s="107" t="s">
        <v>72</v>
      </c>
      <c r="Z131" s="103">
        <f t="shared" si="43"/>
        <v>0</v>
      </c>
      <c r="AA131" s="103">
        <f t="shared" si="44"/>
        <v>0</v>
      </c>
      <c r="AB131" s="128" t="str">
        <f t="shared" si="47"/>
        <v/>
      </c>
      <c r="AC131" s="128" t="e">
        <f t="shared" si="48"/>
        <v>#REF!</v>
      </c>
    </row>
    <row r="132" spans="1:29" ht="50.1" customHeight="1">
      <c r="A132" s="169"/>
      <c r="B132" s="169"/>
      <c r="C132" s="172"/>
      <c r="D132" s="172"/>
      <c r="E132" s="131"/>
      <c r="F132" s="175"/>
      <c r="G132" s="178"/>
      <c r="H132" s="189"/>
      <c r="I132" s="163"/>
      <c r="J132" s="166"/>
      <c r="K132" s="62"/>
      <c r="L132" s="63"/>
      <c r="M132" s="63"/>
      <c r="N132" s="65"/>
      <c r="O132" s="127"/>
      <c r="P132" s="100"/>
      <c r="Q132" s="63">
        <f t="shared" si="49"/>
        <v>0</v>
      </c>
      <c r="R132" s="65"/>
      <c r="S132" s="67"/>
      <c r="T132" s="40"/>
      <c r="U132" s="106">
        <f>IF(EXACT(O132,Y132),M132,M132*(1-'Расчет ПРЕДЗАКАЗ'!$D$10))</f>
        <v>0</v>
      </c>
      <c r="V132" s="106">
        <f t="shared" si="45"/>
        <v>0</v>
      </c>
      <c r="W132" s="106" t="e">
        <f>IF(EXACT(O132,Y132),M132,M132*(1-#REF!))</f>
        <v>#REF!</v>
      </c>
      <c r="X132" s="106" t="e">
        <f t="shared" si="46"/>
        <v>#REF!</v>
      </c>
      <c r="Y132" s="107" t="s">
        <v>72</v>
      </c>
      <c r="Z132" s="103">
        <f t="shared" si="43"/>
        <v>0</v>
      </c>
      <c r="AA132" s="103">
        <f t="shared" si="44"/>
        <v>0</v>
      </c>
      <c r="AB132" s="128" t="str">
        <f t="shared" si="47"/>
        <v/>
      </c>
      <c r="AC132" s="128" t="e">
        <f t="shared" si="48"/>
        <v>#REF!</v>
      </c>
    </row>
    <row r="133" spans="1:29" ht="50.1" customHeight="1">
      <c r="A133" s="169"/>
      <c r="B133" s="169"/>
      <c r="C133" s="172"/>
      <c r="D133" s="172"/>
      <c r="E133" s="131"/>
      <c r="F133" s="175"/>
      <c r="G133" s="178"/>
      <c r="H133" s="189"/>
      <c r="I133" s="163"/>
      <c r="J133" s="166"/>
      <c r="K133" s="62"/>
      <c r="L133" s="63"/>
      <c r="M133" s="63"/>
      <c r="N133" s="65"/>
      <c r="O133" s="127"/>
      <c r="P133" s="100"/>
      <c r="Q133" s="63">
        <f t="shared" si="49"/>
        <v>0</v>
      </c>
      <c r="R133" s="65"/>
      <c r="S133" s="67"/>
      <c r="T133" s="40"/>
      <c r="U133" s="106">
        <f>IF(EXACT(O133,Y133),M133,M133*(1-'Расчет ПРЕДЗАКАЗ'!$D$10))</f>
        <v>0</v>
      </c>
      <c r="V133" s="106">
        <f t="shared" si="45"/>
        <v>0</v>
      </c>
      <c r="W133" s="106" t="e">
        <f>IF(EXACT(O133,Y133),M133,M133*(1-#REF!))</f>
        <v>#REF!</v>
      </c>
      <c r="X133" s="106" t="e">
        <f t="shared" si="46"/>
        <v>#REF!</v>
      </c>
      <c r="Y133" s="107" t="s">
        <v>72</v>
      </c>
      <c r="Z133" s="103">
        <f t="shared" si="43"/>
        <v>0</v>
      </c>
      <c r="AA133" s="103">
        <f t="shared" si="44"/>
        <v>0</v>
      </c>
      <c r="AB133" s="128" t="str">
        <f t="shared" si="47"/>
        <v/>
      </c>
      <c r="AC133" s="128" t="e">
        <f t="shared" si="48"/>
        <v>#REF!</v>
      </c>
    </row>
    <row r="134" spans="1:29" ht="50.1" customHeight="1">
      <c r="A134" s="170"/>
      <c r="B134" s="170"/>
      <c r="C134" s="173"/>
      <c r="D134" s="173"/>
      <c r="E134" s="132"/>
      <c r="F134" s="176"/>
      <c r="G134" s="179"/>
      <c r="H134" s="190"/>
      <c r="I134" s="164"/>
      <c r="J134" s="167"/>
      <c r="K134" s="62"/>
      <c r="L134" s="63"/>
      <c r="M134" s="63"/>
      <c r="N134" s="65"/>
      <c r="O134" s="127"/>
      <c r="P134" s="100"/>
      <c r="Q134" s="63">
        <f t="shared" si="49"/>
        <v>0</v>
      </c>
      <c r="R134" s="65"/>
      <c r="S134" s="64"/>
      <c r="T134" s="40"/>
      <c r="U134" s="106">
        <f>IF(EXACT(O134,Y134),M134,M134*(1-'Расчет ПРЕДЗАКАЗ'!$D$10))</f>
        <v>0</v>
      </c>
      <c r="V134" s="106">
        <f t="shared" si="45"/>
        <v>0</v>
      </c>
      <c r="W134" s="106" t="e">
        <f>IF(EXACT(O134,Y134),M134,M134*(1-#REF!))</f>
        <v>#REF!</v>
      </c>
      <c r="X134" s="106" t="e">
        <f t="shared" si="46"/>
        <v>#REF!</v>
      </c>
      <c r="Y134" s="107" t="s">
        <v>72</v>
      </c>
      <c r="Z134" s="103">
        <f t="shared" si="43"/>
        <v>0</v>
      </c>
      <c r="AA134" s="103">
        <f t="shared" si="44"/>
        <v>0</v>
      </c>
      <c r="AB134" s="128" t="str">
        <f t="shared" si="47"/>
        <v/>
      </c>
      <c r="AC134" s="128" t="e">
        <f t="shared" si="48"/>
        <v>#REF!</v>
      </c>
    </row>
    <row r="135" spans="1:29" ht="11.25" customHeight="1" thickBot="1"/>
    <row r="136" spans="1:29" ht="50.1" customHeight="1">
      <c r="A136" s="168">
        <v>147</v>
      </c>
      <c r="B136" s="168" t="s">
        <v>1440</v>
      </c>
      <c r="C136" s="171" t="s">
        <v>1441</v>
      </c>
      <c r="D136" s="171" t="s">
        <v>77</v>
      </c>
      <c r="E136" s="131"/>
      <c r="F136" s="197" t="s">
        <v>341</v>
      </c>
      <c r="G136" s="177" t="s">
        <v>1411</v>
      </c>
      <c r="H136" s="162" t="s">
        <v>1442</v>
      </c>
      <c r="I136" s="198" t="s">
        <v>1443</v>
      </c>
      <c r="J136" s="165" t="s">
        <v>19</v>
      </c>
      <c r="K136" s="62" t="s">
        <v>104</v>
      </c>
      <c r="L136" s="63">
        <v>7210</v>
      </c>
      <c r="M136" s="63">
        <v>4504</v>
      </c>
      <c r="N136" s="142" t="s">
        <v>1444</v>
      </c>
      <c r="O136" s="127"/>
      <c r="P136" s="100"/>
      <c r="Q136" s="63">
        <f>P136*M136</f>
        <v>0</v>
      </c>
      <c r="R136" s="64"/>
      <c r="S136" s="67">
        <v>16</v>
      </c>
      <c r="T136" s="60"/>
      <c r="U136" s="106">
        <f>IF(EXACT(O136,Y136),M136,M136*(1-'Расчет ПРЕДЗАКАЗ'!$D$10))</f>
        <v>4413.92</v>
      </c>
      <c r="V136" s="106">
        <f>P136*U136</f>
        <v>0</v>
      </c>
      <c r="W136" s="106" t="e">
        <f>IF(EXACT(O136,Y136),M136,M136*(1-#REF!))</f>
        <v>#REF!</v>
      </c>
      <c r="X136" s="106" t="e">
        <f>P136*W136</f>
        <v>#REF!</v>
      </c>
      <c r="Y136" s="107" t="s">
        <v>72</v>
      </c>
      <c r="Z136" s="103">
        <f t="shared" ref="Z136:Z150" si="50">IF(EXACT(O136,Y136),Q136,0)</f>
        <v>0</v>
      </c>
      <c r="AA136" s="103">
        <f t="shared" ref="AA136:AA150" si="51">IF(Z136=0,Q136,0)</f>
        <v>0</v>
      </c>
      <c r="AB136" s="128">
        <f>IF(U136=0,"",L136/U136-1)</f>
        <v>0.63346866277594516</v>
      </c>
      <c r="AC136" s="128" t="e">
        <f>IF(W136=0,"",L136/W136-1)</f>
        <v>#REF!</v>
      </c>
    </row>
    <row r="137" spans="1:29" ht="50.1" customHeight="1">
      <c r="A137" s="169"/>
      <c r="B137" s="169"/>
      <c r="C137" s="172"/>
      <c r="D137" s="172"/>
      <c r="E137" s="131"/>
      <c r="F137" s="175"/>
      <c r="G137" s="178"/>
      <c r="H137" s="189"/>
      <c r="I137" s="163"/>
      <c r="J137" s="166"/>
      <c r="K137" s="62"/>
      <c r="L137" s="63"/>
      <c r="M137" s="63"/>
      <c r="N137" s="142"/>
      <c r="O137" s="127"/>
      <c r="P137" s="100"/>
      <c r="Q137" s="63">
        <f>P137*M137</f>
        <v>0</v>
      </c>
      <c r="R137" s="64"/>
      <c r="S137" s="67"/>
      <c r="T137" s="46"/>
      <c r="U137" s="106">
        <f>IF(EXACT(O137,Y137),M137,M137*(1-'Расчет ПРЕДЗАКАЗ'!$D$10))</f>
        <v>0</v>
      </c>
      <c r="V137" s="106">
        <f t="shared" ref="V137:V150" si="52">P137*U137</f>
        <v>0</v>
      </c>
      <c r="W137" s="106" t="e">
        <f>IF(EXACT(O137,Y137),M137,M137*(1-#REF!))</f>
        <v>#REF!</v>
      </c>
      <c r="X137" s="106" t="e">
        <f t="shared" ref="X137:X150" si="53">P137*W137</f>
        <v>#REF!</v>
      </c>
      <c r="Y137" s="107" t="s">
        <v>72</v>
      </c>
      <c r="Z137" s="103">
        <f t="shared" si="50"/>
        <v>0</v>
      </c>
      <c r="AA137" s="103">
        <f t="shared" si="51"/>
        <v>0</v>
      </c>
      <c r="AB137" s="128" t="str">
        <f t="shared" ref="AB137:AB150" si="54">IF(U137=0,"",L137/U137-1)</f>
        <v/>
      </c>
      <c r="AC137" s="128" t="e">
        <f t="shared" ref="AC137:AC150" si="55">IF(W137=0,"",L137/W137-1)</f>
        <v>#REF!</v>
      </c>
    </row>
    <row r="138" spans="1:29" ht="50.1" customHeight="1">
      <c r="A138" s="169"/>
      <c r="B138" s="169"/>
      <c r="C138" s="172"/>
      <c r="D138" s="172"/>
      <c r="E138" s="131"/>
      <c r="F138" s="175"/>
      <c r="G138" s="178"/>
      <c r="H138" s="189"/>
      <c r="I138" s="163"/>
      <c r="J138" s="166"/>
      <c r="K138" s="62"/>
      <c r="L138" s="63"/>
      <c r="M138" s="63"/>
      <c r="N138" s="142"/>
      <c r="O138" s="127"/>
      <c r="P138" s="100"/>
      <c r="Q138" s="63">
        <f t="shared" ref="Q138:Q150" si="56">P138*M138</f>
        <v>0</v>
      </c>
      <c r="R138" s="64"/>
      <c r="S138" s="67"/>
      <c r="T138" s="46"/>
      <c r="U138" s="106">
        <f>IF(EXACT(O138,Y138),M138,M138*(1-'Расчет ПРЕДЗАКАЗ'!$D$10))</f>
        <v>0</v>
      </c>
      <c r="V138" s="106">
        <f t="shared" si="52"/>
        <v>0</v>
      </c>
      <c r="W138" s="106" t="e">
        <f>IF(EXACT(O138,Y138),M138,M138*(1-#REF!))</f>
        <v>#REF!</v>
      </c>
      <c r="X138" s="106" t="e">
        <f t="shared" si="53"/>
        <v>#REF!</v>
      </c>
      <c r="Y138" s="107" t="s">
        <v>72</v>
      </c>
      <c r="Z138" s="103">
        <f t="shared" si="50"/>
        <v>0</v>
      </c>
      <c r="AA138" s="103">
        <f t="shared" si="51"/>
        <v>0</v>
      </c>
      <c r="AB138" s="128" t="str">
        <f t="shared" si="54"/>
        <v/>
      </c>
      <c r="AC138" s="128" t="e">
        <f t="shared" si="55"/>
        <v>#REF!</v>
      </c>
    </row>
    <row r="139" spans="1:29" ht="50.1" customHeight="1">
      <c r="A139" s="169"/>
      <c r="B139" s="169"/>
      <c r="C139" s="172"/>
      <c r="D139" s="172"/>
      <c r="E139" s="131"/>
      <c r="F139" s="175"/>
      <c r="G139" s="178"/>
      <c r="H139" s="189"/>
      <c r="I139" s="163"/>
      <c r="J139" s="166"/>
      <c r="K139" s="62"/>
      <c r="L139" s="63"/>
      <c r="M139" s="63"/>
      <c r="N139" s="142"/>
      <c r="O139" s="127"/>
      <c r="P139" s="100"/>
      <c r="Q139" s="63">
        <f t="shared" si="56"/>
        <v>0</v>
      </c>
      <c r="R139" s="64"/>
      <c r="S139" s="67"/>
      <c r="T139" s="46"/>
      <c r="U139" s="106">
        <f>IF(EXACT(O139,Y139),M139,M139*(1-'Расчет ПРЕДЗАКАЗ'!$D$10))</f>
        <v>0</v>
      </c>
      <c r="V139" s="106">
        <f t="shared" si="52"/>
        <v>0</v>
      </c>
      <c r="W139" s="106" t="e">
        <f>IF(EXACT(O139,Y139),M139,M139*(1-#REF!))</f>
        <v>#REF!</v>
      </c>
      <c r="X139" s="106" t="e">
        <f t="shared" si="53"/>
        <v>#REF!</v>
      </c>
      <c r="Y139" s="107" t="s">
        <v>72</v>
      </c>
      <c r="Z139" s="103">
        <f t="shared" si="50"/>
        <v>0</v>
      </c>
      <c r="AA139" s="103">
        <f t="shared" si="51"/>
        <v>0</v>
      </c>
      <c r="AB139" s="128" t="str">
        <f t="shared" si="54"/>
        <v/>
      </c>
      <c r="AC139" s="128" t="e">
        <f t="shared" si="55"/>
        <v>#REF!</v>
      </c>
    </row>
    <row r="140" spans="1:29" ht="50.1" customHeight="1">
      <c r="A140" s="169"/>
      <c r="B140" s="169"/>
      <c r="C140" s="172"/>
      <c r="D140" s="172"/>
      <c r="E140" s="131"/>
      <c r="F140" s="175"/>
      <c r="G140" s="178"/>
      <c r="H140" s="189"/>
      <c r="I140" s="163"/>
      <c r="J140" s="166"/>
      <c r="K140" s="62"/>
      <c r="L140" s="63"/>
      <c r="M140" s="63"/>
      <c r="N140" s="142"/>
      <c r="O140" s="127"/>
      <c r="P140" s="100"/>
      <c r="Q140" s="63">
        <f t="shared" si="56"/>
        <v>0</v>
      </c>
      <c r="R140" s="64"/>
      <c r="S140" s="67"/>
      <c r="T140" s="46"/>
      <c r="U140" s="106">
        <f>IF(EXACT(O140,Y140),M140,M140*(1-'Расчет ПРЕДЗАКАЗ'!$D$10))</f>
        <v>0</v>
      </c>
      <c r="V140" s="106">
        <f t="shared" si="52"/>
        <v>0</v>
      </c>
      <c r="W140" s="106" t="e">
        <f>IF(EXACT(O140,Y140),M140,M140*(1-#REF!))</f>
        <v>#REF!</v>
      </c>
      <c r="X140" s="106" t="e">
        <f t="shared" si="53"/>
        <v>#REF!</v>
      </c>
      <c r="Y140" s="107" t="s">
        <v>72</v>
      </c>
      <c r="Z140" s="103">
        <f t="shared" si="50"/>
        <v>0</v>
      </c>
      <c r="AA140" s="103">
        <f t="shared" si="51"/>
        <v>0</v>
      </c>
      <c r="AB140" s="128" t="str">
        <f t="shared" si="54"/>
        <v/>
      </c>
      <c r="AC140" s="128" t="e">
        <f t="shared" si="55"/>
        <v>#REF!</v>
      </c>
    </row>
    <row r="141" spans="1:29" ht="50.1" customHeight="1">
      <c r="A141" s="169"/>
      <c r="B141" s="169"/>
      <c r="C141" s="172"/>
      <c r="D141" s="172"/>
      <c r="E141" s="131"/>
      <c r="F141" s="175"/>
      <c r="G141" s="178"/>
      <c r="H141" s="189"/>
      <c r="I141" s="163"/>
      <c r="J141" s="166"/>
      <c r="K141" s="62"/>
      <c r="L141" s="63"/>
      <c r="M141" s="63"/>
      <c r="N141" s="142"/>
      <c r="O141" s="127"/>
      <c r="P141" s="100"/>
      <c r="Q141" s="63">
        <f t="shared" si="56"/>
        <v>0</v>
      </c>
      <c r="R141" s="64"/>
      <c r="S141" s="67"/>
      <c r="T141" s="46"/>
      <c r="U141" s="106">
        <f>IF(EXACT(O141,Y141),M141,M141*(1-'Расчет ПРЕДЗАКАЗ'!$D$10))</f>
        <v>0</v>
      </c>
      <c r="V141" s="106">
        <f t="shared" si="52"/>
        <v>0</v>
      </c>
      <c r="W141" s="106" t="e">
        <f>IF(EXACT(O141,Y141),M141,M141*(1-#REF!))</f>
        <v>#REF!</v>
      </c>
      <c r="X141" s="106" t="e">
        <f t="shared" si="53"/>
        <v>#REF!</v>
      </c>
      <c r="Y141" s="107" t="s">
        <v>72</v>
      </c>
      <c r="Z141" s="103">
        <f t="shared" si="50"/>
        <v>0</v>
      </c>
      <c r="AA141" s="103">
        <f t="shared" si="51"/>
        <v>0</v>
      </c>
      <c r="AB141" s="128" t="str">
        <f t="shared" si="54"/>
        <v/>
      </c>
      <c r="AC141" s="128" t="e">
        <f t="shared" si="55"/>
        <v>#REF!</v>
      </c>
    </row>
    <row r="142" spans="1:29" ht="50.1" customHeight="1">
      <c r="A142" s="169"/>
      <c r="B142" s="169"/>
      <c r="C142" s="172"/>
      <c r="D142" s="172"/>
      <c r="E142" s="131"/>
      <c r="F142" s="175"/>
      <c r="G142" s="178"/>
      <c r="H142" s="189"/>
      <c r="I142" s="163"/>
      <c r="J142" s="166"/>
      <c r="K142" s="62"/>
      <c r="L142" s="63"/>
      <c r="M142" s="63"/>
      <c r="N142" s="142"/>
      <c r="O142" s="127"/>
      <c r="P142" s="100"/>
      <c r="Q142" s="63">
        <f t="shared" si="56"/>
        <v>0</v>
      </c>
      <c r="R142" s="64"/>
      <c r="S142" s="67"/>
      <c r="T142" s="46"/>
      <c r="U142" s="106">
        <f>IF(EXACT(O142,Y142),M142,M142*(1-'Расчет ПРЕДЗАКАЗ'!$D$10))</f>
        <v>0</v>
      </c>
      <c r="V142" s="106">
        <f t="shared" si="52"/>
        <v>0</v>
      </c>
      <c r="W142" s="106" t="e">
        <f>IF(EXACT(O142,Y142),M142,M142*(1-#REF!))</f>
        <v>#REF!</v>
      </c>
      <c r="X142" s="106" t="e">
        <f t="shared" si="53"/>
        <v>#REF!</v>
      </c>
      <c r="Y142" s="107" t="s">
        <v>72</v>
      </c>
      <c r="Z142" s="103">
        <f t="shared" si="50"/>
        <v>0</v>
      </c>
      <c r="AA142" s="103">
        <f t="shared" si="51"/>
        <v>0</v>
      </c>
      <c r="AB142" s="128" t="str">
        <f t="shared" si="54"/>
        <v/>
      </c>
      <c r="AC142" s="128" t="e">
        <f t="shared" si="55"/>
        <v>#REF!</v>
      </c>
    </row>
    <row r="143" spans="1:29" ht="50.1" customHeight="1">
      <c r="A143" s="169"/>
      <c r="B143" s="169"/>
      <c r="C143" s="172"/>
      <c r="D143" s="172"/>
      <c r="E143" s="131"/>
      <c r="F143" s="175"/>
      <c r="G143" s="178"/>
      <c r="H143" s="189"/>
      <c r="I143" s="163"/>
      <c r="J143" s="166"/>
      <c r="K143" s="62"/>
      <c r="L143" s="63"/>
      <c r="M143" s="63"/>
      <c r="N143" s="142"/>
      <c r="O143" s="127"/>
      <c r="P143" s="100"/>
      <c r="Q143" s="63">
        <f t="shared" si="56"/>
        <v>0</v>
      </c>
      <c r="R143" s="64"/>
      <c r="S143" s="67"/>
      <c r="T143" s="46"/>
      <c r="U143" s="106">
        <f>IF(EXACT(O143,Y143),M143,M143*(1-'Расчет ПРЕДЗАКАЗ'!$D$10))</f>
        <v>0</v>
      </c>
      <c r="V143" s="106">
        <f t="shared" si="52"/>
        <v>0</v>
      </c>
      <c r="W143" s="106" t="e">
        <f>IF(EXACT(O143,Y143),M143,M143*(1-#REF!))</f>
        <v>#REF!</v>
      </c>
      <c r="X143" s="106" t="e">
        <f t="shared" si="53"/>
        <v>#REF!</v>
      </c>
      <c r="Y143" s="107" t="s">
        <v>72</v>
      </c>
      <c r="Z143" s="103">
        <f t="shared" si="50"/>
        <v>0</v>
      </c>
      <c r="AA143" s="103">
        <f t="shared" si="51"/>
        <v>0</v>
      </c>
      <c r="AB143" s="128" t="str">
        <f t="shared" si="54"/>
        <v/>
      </c>
      <c r="AC143" s="128" t="e">
        <f t="shared" si="55"/>
        <v>#REF!</v>
      </c>
    </row>
    <row r="144" spans="1:29" ht="50.1" customHeight="1">
      <c r="A144" s="169"/>
      <c r="B144" s="169"/>
      <c r="C144" s="172"/>
      <c r="D144" s="172"/>
      <c r="E144" s="131"/>
      <c r="F144" s="175"/>
      <c r="G144" s="178"/>
      <c r="H144" s="189"/>
      <c r="I144" s="163"/>
      <c r="J144" s="166"/>
      <c r="K144" s="62"/>
      <c r="L144" s="63"/>
      <c r="M144" s="63"/>
      <c r="N144" s="63"/>
      <c r="O144" s="127"/>
      <c r="P144" s="100"/>
      <c r="Q144" s="63">
        <f t="shared" si="56"/>
        <v>0</v>
      </c>
      <c r="R144" s="64"/>
      <c r="S144" s="67"/>
      <c r="T144" s="46"/>
      <c r="U144" s="106">
        <f>IF(EXACT(O144,Y144),M144,M144*(1-'Расчет ПРЕДЗАКАЗ'!$D$10))</f>
        <v>0</v>
      </c>
      <c r="V144" s="106">
        <f t="shared" si="52"/>
        <v>0</v>
      </c>
      <c r="W144" s="106" t="e">
        <f>IF(EXACT(O144,Y144),M144,M144*(1-#REF!))</f>
        <v>#REF!</v>
      </c>
      <c r="X144" s="106" t="e">
        <f t="shared" si="53"/>
        <v>#REF!</v>
      </c>
      <c r="Y144" s="107" t="s">
        <v>72</v>
      </c>
      <c r="Z144" s="103">
        <f t="shared" si="50"/>
        <v>0</v>
      </c>
      <c r="AA144" s="103">
        <f t="shared" si="51"/>
        <v>0</v>
      </c>
      <c r="AB144" s="128" t="str">
        <f t="shared" si="54"/>
        <v/>
      </c>
      <c r="AC144" s="128" t="e">
        <f t="shared" si="55"/>
        <v>#REF!</v>
      </c>
    </row>
    <row r="145" spans="1:29" ht="50.1" customHeight="1">
      <c r="A145" s="169"/>
      <c r="B145" s="169"/>
      <c r="C145" s="172"/>
      <c r="D145" s="172"/>
      <c r="E145" s="131"/>
      <c r="F145" s="175"/>
      <c r="G145" s="178"/>
      <c r="H145" s="189"/>
      <c r="I145" s="163"/>
      <c r="J145" s="166"/>
      <c r="K145" s="62"/>
      <c r="L145" s="63"/>
      <c r="M145" s="63"/>
      <c r="N145" s="65"/>
      <c r="O145" s="127"/>
      <c r="P145" s="100"/>
      <c r="Q145" s="63">
        <f t="shared" si="56"/>
        <v>0</v>
      </c>
      <c r="R145" s="65"/>
      <c r="S145" s="67"/>
      <c r="T145" s="40"/>
      <c r="U145" s="106">
        <f>IF(EXACT(O145,Y145),M145,M145*(1-'Расчет ПРЕДЗАКАЗ'!$D$10))</f>
        <v>0</v>
      </c>
      <c r="V145" s="106">
        <f t="shared" si="52"/>
        <v>0</v>
      </c>
      <c r="W145" s="106" t="e">
        <f>IF(EXACT(O145,Y145),M145,M145*(1-#REF!))</f>
        <v>#REF!</v>
      </c>
      <c r="X145" s="106" t="e">
        <f t="shared" si="53"/>
        <v>#REF!</v>
      </c>
      <c r="Y145" s="107" t="s">
        <v>72</v>
      </c>
      <c r="Z145" s="103">
        <f t="shared" si="50"/>
        <v>0</v>
      </c>
      <c r="AA145" s="103">
        <f t="shared" si="51"/>
        <v>0</v>
      </c>
      <c r="AB145" s="128" t="str">
        <f t="shared" si="54"/>
        <v/>
      </c>
      <c r="AC145" s="128" t="e">
        <f t="shared" si="55"/>
        <v>#REF!</v>
      </c>
    </row>
    <row r="146" spans="1:29" ht="50.1" customHeight="1">
      <c r="A146" s="169"/>
      <c r="B146" s="169"/>
      <c r="C146" s="172"/>
      <c r="D146" s="172"/>
      <c r="E146" s="131"/>
      <c r="F146" s="175"/>
      <c r="G146" s="178"/>
      <c r="H146" s="189"/>
      <c r="I146" s="163"/>
      <c r="J146" s="166"/>
      <c r="K146" s="62"/>
      <c r="L146" s="63"/>
      <c r="M146" s="63"/>
      <c r="N146" s="65"/>
      <c r="O146" s="127"/>
      <c r="P146" s="100"/>
      <c r="Q146" s="63">
        <f t="shared" si="56"/>
        <v>0</v>
      </c>
      <c r="R146" s="65"/>
      <c r="S146" s="67"/>
      <c r="T146" s="40"/>
      <c r="U146" s="106">
        <f>IF(EXACT(O146,Y146),M146,M146*(1-'Расчет ПРЕДЗАКАЗ'!$D$10))</f>
        <v>0</v>
      </c>
      <c r="V146" s="106">
        <f t="shared" si="52"/>
        <v>0</v>
      </c>
      <c r="W146" s="106" t="e">
        <f>IF(EXACT(O146,Y146),M146,M146*(1-#REF!))</f>
        <v>#REF!</v>
      </c>
      <c r="X146" s="106" t="e">
        <f t="shared" si="53"/>
        <v>#REF!</v>
      </c>
      <c r="Y146" s="107" t="s">
        <v>72</v>
      </c>
      <c r="Z146" s="103">
        <f t="shared" si="50"/>
        <v>0</v>
      </c>
      <c r="AA146" s="103">
        <f t="shared" si="51"/>
        <v>0</v>
      </c>
      <c r="AB146" s="128" t="str">
        <f t="shared" si="54"/>
        <v/>
      </c>
      <c r="AC146" s="128" t="e">
        <f t="shared" si="55"/>
        <v>#REF!</v>
      </c>
    </row>
    <row r="147" spans="1:29" ht="50.1" customHeight="1">
      <c r="A147" s="169"/>
      <c r="B147" s="169"/>
      <c r="C147" s="172"/>
      <c r="D147" s="172"/>
      <c r="E147" s="131"/>
      <c r="F147" s="175"/>
      <c r="G147" s="178"/>
      <c r="H147" s="189"/>
      <c r="I147" s="163"/>
      <c r="J147" s="166"/>
      <c r="K147" s="62"/>
      <c r="L147" s="63"/>
      <c r="M147" s="63"/>
      <c r="N147" s="65"/>
      <c r="O147" s="127"/>
      <c r="P147" s="100"/>
      <c r="Q147" s="63">
        <f t="shared" si="56"/>
        <v>0</v>
      </c>
      <c r="R147" s="65"/>
      <c r="S147" s="67"/>
      <c r="T147" s="40"/>
      <c r="U147" s="106">
        <f>IF(EXACT(O147,Y147),M147,M147*(1-'Расчет ПРЕДЗАКАЗ'!$D$10))</f>
        <v>0</v>
      </c>
      <c r="V147" s="106">
        <f t="shared" si="52"/>
        <v>0</v>
      </c>
      <c r="W147" s="106" t="e">
        <f>IF(EXACT(O147,Y147),M147,M147*(1-#REF!))</f>
        <v>#REF!</v>
      </c>
      <c r="X147" s="106" t="e">
        <f t="shared" si="53"/>
        <v>#REF!</v>
      </c>
      <c r="Y147" s="107" t="s">
        <v>72</v>
      </c>
      <c r="Z147" s="103">
        <f t="shared" si="50"/>
        <v>0</v>
      </c>
      <c r="AA147" s="103">
        <f t="shared" si="51"/>
        <v>0</v>
      </c>
      <c r="AB147" s="128" t="str">
        <f t="shared" si="54"/>
        <v/>
      </c>
      <c r="AC147" s="128" t="e">
        <f t="shared" si="55"/>
        <v>#REF!</v>
      </c>
    </row>
    <row r="148" spans="1:29" ht="50.1" customHeight="1">
      <c r="A148" s="169"/>
      <c r="B148" s="169"/>
      <c r="C148" s="172"/>
      <c r="D148" s="172"/>
      <c r="E148" s="131"/>
      <c r="F148" s="175"/>
      <c r="G148" s="178"/>
      <c r="H148" s="189"/>
      <c r="I148" s="163"/>
      <c r="J148" s="166"/>
      <c r="K148" s="62"/>
      <c r="L148" s="63"/>
      <c r="M148" s="63"/>
      <c r="N148" s="65"/>
      <c r="O148" s="127"/>
      <c r="P148" s="100"/>
      <c r="Q148" s="63">
        <f t="shared" si="56"/>
        <v>0</v>
      </c>
      <c r="R148" s="65"/>
      <c r="S148" s="67"/>
      <c r="T148" s="40"/>
      <c r="U148" s="106">
        <f>IF(EXACT(O148,Y148),M148,M148*(1-'Расчет ПРЕДЗАКАЗ'!$D$10))</f>
        <v>0</v>
      </c>
      <c r="V148" s="106">
        <f t="shared" si="52"/>
        <v>0</v>
      </c>
      <c r="W148" s="106" t="e">
        <f>IF(EXACT(O148,Y148),M148,M148*(1-#REF!))</f>
        <v>#REF!</v>
      </c>
      <c r="X148" s="106" t="e">
        <f t="shared" si="53"/>
        <v>#REF!</v>
      </c>
      <c r="Y148" s="107" t="s">
        <v>72</v>
      </c>
      <c r="Z148" s="103">
        <f t="shared" si="50"/>
        <v>0</v>
      </c>
      <c r="AA148" s="103">
        <f t="shared" si="51"/>
        <v>0</v>
      </c>
      <c r="AB148" s="128" t="str">
        <f t="shared" si="54"/>
        <v/>
      </c>
      <c r="AC148" s="128" t="e">
        <f t="shared" si="55"/>
        <v>#REF!</v>
      </c>
    </row>
    <row r="149" spans="1:29" ht="50.1" customHeight="1">
      <c r="A149" s="169"/>
      <c r="B149" s="169"/>
      <c r="C149" s="172"/>
      <c r="D149" s="172"/>
      <c r="E149" s="131"/>
      <c r="F149" s="175"/>
      <c r="G149" s="178"/>
      <c r="H149" s="189"/>
      <c r="I149" s="163"/>
      <c r="J149" s="166"/>
      <c r="K149" s="62"/>
      <c r="L149" s="63"/>
      <c r="M149" s="63"/>
      <c r="N149" s="65"/>
      <c r="O149" s="127"/>
      <c r="P149" s="100"/>
      <c r="Q149" s="63">
        <f t="shared" si="56"/>
        <v>0</v>
      </c>
      <c r="R149" s="65"/>
      <c r="S149" s="67"/>
      <c r="T149" s="40"/>
      <c r="U149" s="106">
        <f>IF(EXACT(O149,Y149),M149,M149*(1-'Расчет ПРЕДЗАКАЗ'!$D$10))</f>
        <v>0</v>
      </c>
      <c r="V149" s="106">
        <f t="shared" si="52"/>
        <v>0</v>
      </c>
      <c r="W149" s="106" t="e">
        <f>IF(EXACT(O149,Y149),M149,M149*(1-#REF!))</f>
        <v>#REF!</v>
      </c>
      <c r="X149" s="106" t="e">
        <f t="shared" si="53"/>
        <v>#REF!</v>
      </c>
      <c r="Y149" s="107" t="s">
        <v>72</v>
      </c>
      <c r="Z149" s="103">
        <f t="shared" si="50"/>
        <v>0</v>
      </c>
      <c r="AA149" s="103">
        <f t="shared" si="51"/>
        <v>0</v>
      </c>
      <c r="AB149" s="128" t="str">
        <f t="shared" si="54"/>
        <v/>
      </c>
      <c r="AC149" s="128" t="e">
        <f t="shared" si="55"/>
        <v>#REF!</v>
      </c>
    </row>
    <row r="150" spans="1:29" ht="50.1" customHeight="1">
      <c r="A150" s="170"/>
      <c r="B150" s="170"/>
      <c r="C150" s="173"/>
      <c r="D150" s="173"/>
      <c r="E150" s="132"/>
      <c r="F150" s="176"/>
      <c r="G150" s="179"/>
      <c r="H150" s="190"/>
      <c r="I150" s="164"/>
      <c r="J150" s="167"/>
      <c r="K150" s="62"/>
      <c r="L150" s="63"/>
      <c r="M150" s="63"/>
      <c r="N150" s="65"/>
      <c r="O150" s="127"/>
      <c r="P150" s="100"/>
      <c r="Q150" s="63">
        <f t="shared" si="56"/>
        <v>0</v>
      </c>
      <c r="R150" s="65"/>
      <c r="S150" s="64"/>
      <c r="T150" s="40"/>
      <c r="U150" s="106">
        <f>IF(EXACT(O150,Y150),M150,M150*(1-'Расчет ПРЕДЗАКАЗ'!$D$10))</f>
        <v>0</v>
      </c>
      <c r="V150" s="106">
        <f t="shared" si="52"/>
        <v>0</v>
      </c>
      <c r="W150" s="106" t="e">
        <f>IF(EXACT(O150,Y150),M150,M150*(1-#REF!))</f>
        <v>#REF!</v>
      </c>
      <c r="X150" s="106" t="e">
        <f t="shared" si="53"/>
        <v>#REF!</v>
      </c>
      <c r="Y150" s="107" t="s">
        <v>72</v>
      </c>
      <c r="Z150" s="103">
        <f t="shared" si="50"/>
        <v>0</v>
      </c>
      <c r="AA150" s="103">
        <f t="shared" si="51"/>
        <v>0</v>
      </c>
      <c r="AB150" s="128" t="str">
        <f t="shared" si="54"/>
        <v/>
      </c>
      <c r="AC150" s="128" t="e">
        <f t="shared" si="55"/>
        <v>#REF!</v>
      </c>
    </row>
    <row r="151" spans="1:29" ht="11.25" customHeight="1" thickBot="1"/>
    <row r="152" spans="1:29" ht="50.1" customHeight="1">
      <c r="A152" s="168">
        <v>148</v>
      </c>
      <c r="B152" s="168" t="s">
        <v>1445</v>
      </c>
      <c r="C152" s="171" t="s">
        <v>1446</v>
      </c>
      <c r="D152" s="171" t="s">
        <v>77</v>
      </c>
      <c r="E152" s="131"/>
      <c r="F152" s="197" t="s">
        <v>239</v>
      </c>
      <c r="G152" s="177" t="s">
        <v>1447</v>
      </c>
      <c r="H152" s="162" t="s">
        <v>1448</v>
      </c>
      <c r="I152" s="198" t="s">
        <v>1449</v>
      </c>
      <c r="J152" s="165" t="s">
        <v>19</v>
      </c>
      <c r="K152" s="62" t="s">
        <v>82</v>
      </c>
      <c r="L152" s="63">
        <v>9420</v>
      </c>
      <c r="M152" s="63">
        <v>5886</v>
      </c>
      <c r="N152" s="142" t="s">
        <v>1450</v>
      </c>
      <c r="O152" s="127" t="s">
        <v>72</v>
      </c>
      <c r="P152" s="100"/>
      <c r="Q152" s="63">
        <f>P152*M152</f>
        <v>0</v>
      </c>
      <c r="R152" s="64"/>
      <c r="S152" s="67">
        <v>27</v>
      </c>
      <c r="T152" s="60"/>
      <c r="U152" s="106">
        <f>IF(EXACT(O152,Y152),M152,M152*(1-'Расчет ПРЕДЗАКАЗ'!$D$10))</f>
        <v>5886</v>
      </c>
      <c r="V152" s="106">
        <f>P152*U152</f>
        <v>0</v>
      </c>
      <c r="W152" s="106">
        <f>IF(EXACT(O152,Y152),M152,M152*(1-#REF!))</f>
        <v>5886</v>
      </c>
      <c r="X152" s="106">
        <f>P152*W152</f>
        <v>0</v>
      </c>
      <c r="Y152" s="107" t="s">
        <v>72</v>
      </c>
      <c r="Z152" s="103">
        <f t="shared" ref="Z152:Z166" si="57">IF(EXACT(O152,Y152),Q152,0)</f>
        <v>0</v>
      </c>
      <c r="AA152" s="103">
        <f t="shared" ref="AA152:AA166" si="58">IF(Z152=0,Q152,0)</f>
        <v>0</v>
      </c>
      <c r="AB152" s="128">
        <f>IF(U152=0,"",L152/U152-1)</f>
        <v>0.60040774719673795</v>
      </c>
      <c r="AC152" s="128">
        <f>IF(W152=0,"",L152/W152-1)</f>
        <v>0.60040774719673795</v>
      </c>
    </row>
    <row r="153" spans="1:29" ht="50.1" customHeight="1">
      <c r="A153" s="169"/>
      <c r="B153" s="169"/>
      <c r="C153" s="172"/>
      <c r="D153" s="172"/>
      <c r="E153" s="131"/>
      <c r="F153" s="175"/>
      <c r="G153" s="178"/>
      <c r="H153" s="189"/>
      <c r="I153" s="163"/>
      <c r="J153" s="166"/>
      <c r="K153" s="62" t="s">
        <v>1451</v>
      </c>
      <c r="L153" s="63">
        <v>9420</v>
      </c>
      <c r="M153" s="63">
        <v>5886</v>
      </c>
      <c r="N153" s="142" t="s">
        <v>1452</v>
      </c>
      <c r="O153" s="127" t="s">
        <v>72</v>
      </c>
      <c r="P153" s="100"/>
      <c r="Q153" s="63">
        <f>P153*M153</f>
        <v>0</v>
      </c>
      <c r="R153" s="64"/>
      <c r="S153" s="67">
        <v>86</v>
      </c>
      <c r="T153" s="46"/>
      <c r="U153" s="106">
        <f>IF(EXACT(O153,Y153),M153,M153*(1-'Расчет ПРЕДЗАКАЗ'!$D$10))</f>
        <v>5886</v>
      </c>
      <c r="V153" s="106">
        <f t="shared" ref="V153:V166" si="59">P153*U153</f>
        <v>0</v>
      </c>
      <c r="W153" s="106">
        <f>IF(EXACT(O153,Y153),M153,M153*(1-#REF!))</f>
        <v>5886</v>
      </c>
      <c r="X153" s="106">
        <f t="shared" ref="X153:X166" si="60">P153*W153</f>
        <v>0</v>
      </c>
      <c r="Y153" s="107" t="s">
        <v>72</v>
      </c>
      <c r="Z153" s="103">
        <f t="shared" si="57"/>
        <v>0</v>
      </c>
      <c r="AA153" s="103">
        <f t="shared" si="58"/>
        <v>0</v>
      </c>
      <c r="AB153" s="128">
        <f t="shared" ref="AB153:AB166" si="61">IF(U153=0,"",L153/U153-1)</f>
        <v>0.60040774719673795</v>
      </c>
      <c r="AC153" s="128">
        <f t="shared" ref="AC153:AC166" si="62">IF(W153=0,"",L153/W153-1)</f>
        <v>0.60040774719673795</v>
      </c>
    </row>
    <row r="154" spans="1:29" ht="50.1" customHeight="1">
      <c r="A154" s="169"/>
      <c r="B154" s="169"/>
      <c r="C154" s="172"/>
      <c r="D154" s="172"/>
      <c r="E154" s="131"/>
      <c r="F154" s="175"/>
      <c r="G154" s="178"/>
      <c r="H154" s="189"/>
      <c r="I154" s="163"/>
      <c r="J154" s="166"/>
      <c r="K154" s="62" t="s">
        <v>134</v>
      </c>
      <c r="L154" s="63">
        <v>9420</v>
      </c>
      <c r="M154" s="63">
        <v>5886</v>
      </c>
      <c r="N154" s="142" t="s">
        <v>1453</v>
      </c>
      <c r="O154" s="127" t="s">
        <v>72</v>
      </c>
      <c r="P154" s="100"/>
      <c r="Q154" s="63">
        <f t="shared" ref="Q154:Q166" si="63">P154*M154</f>
        <v>0</v>
      </c>
      <c r="R154" s="64"/>
      <c r="S154" s="67">
        <v>31</v>
      </c>
      <c r="T154" s="46"/>
      <c r="U154" s="106">
        <f>IF(EXACT(O154,Y154),M154,M154*(1-'Расчет ПРЕДЗАКАЗ'!$D$10))</f>
        <v>5886</v>
      </c>
      <c r="V154" s="106">
        <f t="shared" si="59"/>
        <v>0</v>
      </c>
      <c r="W154" s="106">
        <f>IF(EXACT(O154,Y154),M154,M154*(1-#REF!))</f>
        <v>5886</v>
      </c>
      <c r="X154" s="106">
        <f t="shared" si="60"/>
        <v>0</v>
      </c>
      <c r="Y154" s="107" t="s">
        <v>72</v>
      </c>
      <c r="Z154" s="103">
        <f t="shared" si="57"/>
        <v>0</v>
      </c>
      <c r="AA154" s="103">
        <f t="shared" si="58"/>
        <v>0</v>
      </c>
      <c r="AB154" s="128">
        <f t="shared" si="61"/>
        <v>0.60040774719673795</v>
      </c>
      <c r="AC154" s="128">
        <f t="shared" si="62"/>
        <v>0.60040774719673795</v>
      </c>
    </row>
    <row r="155" spans="1:29" ht="50.1" customHeight="1">
      <c r="A155" s="169"/>
      <c r="B155" s="169"/>
      <c r="C155" s="172"/>
      <c r="D155" s="172"/>
      <c r="E155" s="131"/>
      <c r="F155" s="175"/>
      <c r="G155" s="178"/>
      <c r="H155" s="189"/>
      <c r="I155" s="163"/>
      <c r="J155" s="166"/>
      <c r="K155" s="62" t="s">
        <v>84</v>
      </c>
      <c r="L155" s="63">
        <v>9420</v>
      </c>
      <c r="M155" s="63">
        <v>5886</v>
      </c>
      <c r="N155" s="142" t="s">
        <v>1454</v>
      </c>
      <c r="O155" s="127" t="s">
        <v>72</v>
      </c>
      <c r="P155" s="100"/>
      <c r="Q155" s="63">
        <f t="shared" si="63"/>
        <v>0</v>
      </c>
      <c r="R155" s="64"/>
      <c r="S155" s="67">
        <v>68</v>
      </c>
      <c r="T155" s="46"/>
      <c r="U155" s="106">
        <f>IF(EXACT(O155,Y155),M155,M155*(1-'Расчет ПРЕДЗАКАЗ'!$D$10))</f>
        <v>5886</v>
      </c>
      <c r="V155" s="106">
        <f t="shared" si="59"/>
        <v>0</v>
      </c>
      <c r="W155" s="106">
        <f>IF(EXACT(O155,Y155),M155,M155*(1-#REF!))</f>
        <v>5886</v>
      </c>
      <c r="X155" s="106">
        <f t="shared" si="60"/>
        <v>0</v>
      </c>
      <c r="Y155" s="107" t="s">
        <v>72</v>
      </c>
      <c r="Z155" s="103">
        <f t="shared" si="57"/>
        <v>0</v>
      </c>
      <c r="AA155" s="103">
        <f t="shared" si="58"/>
        <v>0</v>
      </c>
      <c r="AB155" s="128">
        <f t="shared" si="61"/>
        <v>0.60040774719673795</v>
      </c>
      <c r="AC155" s="128">
        <f t="shared" si="62"/>
        <v>0.60040774719673795</v>
      </c>
    </row>
    <row r="156" spans="1:29" ht="50.1" customHeight="1">
      <c r="A156" s="169"/>
      <c r="B156" s="169"/>
      <c r="C156" s="172"/>
      <c r="D156" s="172"/>
      <c r="E156" s="131"/>
      <c r="F156" s="175"/>
      <c r="G156" s="178"/>
      <c r="H156" s="189"/>
      <c r="I156" s="163"/>
      <c r="J156" s="166"/>
      <c r="K156" s="62" t="s">
        <v>137</v>
      </c>
      <c r="L156" s="63">
        <v>9420</v>
      </c>
      <c r="M156" s="63">
        <v>5886</v>
      </c>
      <c r="N156" s="142" t="s">
        <v>1455</v>
      </c>
      <c r="O156" s="127" t="s">
        <v>72</v>
      </c>
      <c r="P156" s="100"/>
      <c r="Q156" s="63">
        <f t="shared" si="63"/>
        <v>0</v>
      </c>
      <c r="R156" s="64"/>
      <c r="S156" s="67">
        <v>84</v>
      </c>
      <c r="T156" s="46"/>
      <c r="U156" s="106">
        <f>IF(EXACT(O156,Y156),M156,M156*(1-'Расчет ПРЕДЗАКАЗ'!$D$10))</f>
        <v>5886</v>
      </c>
      <c r="V156" s="106">
        <f t="shared" si="59"/>
        <v>0</v>
      </c>
      <c r="W156" s="106">
        <f>IF(EXACT(O156,Y156),M156,M156*(1-#REF!))</f>
        <v>5886</v>
      </c>
      <c r="X156" s="106">
        <f t="shared" si="60"/>
        <v>0</v>
      </c>
      <c r="Y156" s="107" t="s">
        <v>72</v>
      </c>
      <c r="Z156" s="103">
        <f t="shared" si="57"/>
        <v>0</v>
      </c>
      <c r="AA156" s="103">
        <f t="shared" si="58"/>
        <v>0</v>
      </c>
      <c r="AB156" s="128">
        <f t="shared" si="61"/>
        <v>0.60040774719673795</v>
      </c>
      <c r="AC156" s="128">
        <f t="shared" si="62"/>
        <v>0.60040774719673795</v>
      </c>
    </row>
    <row r="157" spans="1:29" ht="50.1" customHeight="1">
      <c r="A157" s="169"/>
      <c r="B157" s="169"/>
      <c r="C157" s="172"/>
      <c r="D157" s="172"/>
      <c r="E157" s="131"/>
      <c r="F157" s="175"/>
      <c r="G157" s="178"/>
      <c r="H157" s="189"/>
      <c r="I157" s="163"/>
      <c r="J157" s="166"/>
      <c r="K157" s="62" t="s">
        <v>281</v>
      </c>
      <c r="L157" s="63">
        <v>9420</v>
      </c>
      <c r="M157" s="63">
        <v>5886</v>
      </c>
      <c r="N157" s="142" t="s">
        <v>1456</v>
      </c>
      <c r="O157" s="127" t="s">
        <v>72</v>
      </c>
      <c r="P157" s="100"/>
      <c r="Q157" s="63">
        <f t="shared" si="63"/>
        <v>0</v>
      </c>
      <c r="R157" s="64"/>
      <c r="S157" s="67">
        <v>24</v>
      </c>
      <c r="T157" s="46"/>
      <c r="U157" s="106">
        <f>IF(EXACT(O157,Y157),M157,M157*(1-'Расчет ПРЕДЗАКАЗ'!$D$10))</f>
        <v>5886</v>
      </c>
      <c r="V157" s="106">
        <f t="shared" si="59"/>
        <v>0</v>
      </c>
      <c r="W157" s="106">
        <f>IF(EXACT(O157,Y157),M157,M157*(1-#REF!))</f>
        <v>5886</v>
      </c>
      <c r="X157" s="106">
        <f t="shared" si="60"/>
        <v>0</v>
      </c>
      <c r="Y157" s="107" t="s">
        <v>72</v>
      </c>
      <c r="Z157" s="103">
        <f t="shared" si="57"/>
        <v>0</v>
      </c>
      <c r="AA157" s="103">
        <f t="shared" si="58"/>
        <v>0</v>
      </c>
      <c r="AB157" s="128">
        <f t="shared" si="61"/>
        <v>0.60040774719673795</v>
      </c>
      <c r="AC157" s="128">
        <f t="shared" si="62"/>
        <v>0.60040774719673795</v>
      </c>
    </row>
    <row r="158" spans="1:29" ht="50.1" customHeight="1">
      <c r="A158" s="169"/>
      <c r="B158" s="169"/>
      <c r="C158" s="172"/>
      <c r="D158" s="172"/>
      <c r="E158" s="131"/>
      <c r="F158" s="175"/>
      <c r="G158" s="178"/>
      <c r="H158" s="189"/>
      <c r="I158" s="163"/>
      <c r="J158" s="166"/>
      <c r="K158" s="62" t="s">
        <v>1457</v>
      </c>
      <c r="L158" s="63">
        <v>9420</v>
      </c>
      <c r="M158" s="63">
        <v>5886</v>
      </c>
      <c r="N158" s="142" t="s">
        <v>1458</v>
      </c>
      <c r="O158" s="127" t="s">
        <v>72</v>
      </c>
      <c r="P158" s="100"/>
      <c r="Q158" s="63">
        <f t="shared" si="63"/>
        <v>0</v>
      </c>
      <c r="R158" s="64"/>
      <c r="S158" s="67">
        <v>54</v>
      </c>
      <c r="T158" s="46"/>
      <c r="U158" s="106">
        <f>IF(EXACT(O158,Y158),M158,M158*(1-'Расчет ПРЕДЗАКАЗ'!$D$10))</f>
        <v>5886</v>
      </c>
      <c r="V158" s="106">
        <f t="shared" si="59"/>
        <v>0</v>
      </c>
      <c r="W158" s="106">
        <f>IF(EXACT(O158,Y158),M158,M158*(1-#REF!))</f>
        <v>5886</v>
      </c>
      <c r="X158" s="106">
        <f t="shared" si="60"/>
        <v>0</v>
      </c>
      <c r="Y158" s="107" t="s">
        <v>72</v>
      </c>
      <c r="Z158" s="103">
        <f t="shared" si="57"/>
        <v>0</v>
      </c>
      <c r="AA158" s="103">
        <f t="shared" si="58"/>
        <v>0</v>
      </c>
      <c r="AB158" s="128">
        <f t="shared" si="61"/>
        <v>0.60040774719673795</v>
      </c>
      <c r="AC158" s="128">
        <f t="shared" si="62"/>
        <v>0.60040774719673795</v>
      </c>
    </row>
    <row r="159" spans="1:29" ht="50.1" customHeight="1">
      <c r="A159" s="169"/>
      <c r="B159" s="169"/>
      <c r="C159" s="172"/>
      <c r="D159" s="172"/>
      <c r="E159" s="131"/>
      <c r="F159" s="175"/>
      <c r="G159" s="178"/>
      <c r="H159" s="189"/>
      <c r="I159" s="163"/>
      <c r="J159" s="166"/>
      <c r="K159" s="62" t="s">
        <v>1459</v>
      </c>
      <c r="L159" s="63">
        <v>9420</v>
      </c>
      <c r="M159" s="63">
        <v>5886</v>
      </c>
      <c r="N159" s="142" t="s">
        <v>1460</v>
      </c>
      <c r="O159" s="127" t="s">
        <v>72</v>
      </c>
      <c r="P159" s="100"/>
      <c r="Q159" s="63">
        <f t="shared" si="63"/>
        <v>0</v>
      </c>
      <c r="R159" s="64"/>
      <c r="S159" s="67">
        <v>4</v>
      </c>
      <c r="T159" s="46"/>
      <c r="U159" s="106">
        <f>IF(EXACT(O159,Y159),M159,M159*(1-'Расчет ПРЕДЗАКАЗ'!$D$10))</f>
        <v>5886</v>
      </c>
      <c r="V159" s="106">
        <f t="shared" si="59"/>
        <v>0</v>
      </c>
      <c r="W159" s="106">
        <f>IF(EXACT(O159,Y159),M159,M159*(1-#REF!))</f>
        <v>5886</v>
      </c>
      <c r="X159" s="106">
        <f t="shared" si="60"/>
        <v>0</v>
      </c>
      <c r="Y159" s="107" t="s">
        <v>72</v>
      </c>
      <c r="Z159" s="103">
        <f t="shared" si="57"/>
        <v>0</v>
      </c>
      <c r="AA159" s="103">
        <f t="shared" si="58"/>
        <v>0</v>
      </c>
      <c r="AB159" s="128">
        <f t="shared" si="61"/>
        <v>0.60040774719673795</v>
      </c>
      <c r="AC159" s="128">
        <f t="shared" si="62"/>
        <v>0.60040774719673795</v>
      </c>
    </row>
    <row r="160" spans="1:29" ht="50.1" customHeight="1">
      <c r="A160" s="169"/>
      <c r="B160" s="169"/>
      <c r="C160" s="172"/>
      <c r="D160" s="172"/>
      <c r="E160" s="131"/>
      <c r="F160" s="175"/>
      <c r="G160" s="178"/>
      <c r="H160" s="189"/>
      <c r="I160" s="163"/>
      <c r="J160" s="166"/>
      <c r="K160" s="62"/>
      <c r="L160" s="63"/>
      <c r="M160" s="63"/>
      <c r="N160" s="63"/>
      <c r="O160" s="127"/>
      <c r="P160" s="100"/>
      <c r="Q160" s="63">
        <f t="shared" si="63"/>
        <v>0</v>
      </c>
      <c r="R160" s="64"/>
      <c r="S160" s="67"/>
      <c r="T160" s="46"/>
      <c r="U160" s="106">
        <f>IF(EXACT(O160,Y160),M160,M160*(1-'Расчет ПРЕДЗАКАЗ'!$D$10))</f>
        <v>0</v>
      </c>
      <c r="V160" s="106">
        <f t="shared" si="59"/>
        <v>0</v>
      </c>
      <c r="W160" s="106" t="e">
        <f>IF(EXACT(O160,Y160),M160,M160*(1-#REF!))</f>
        <v>#REF!</v>
      </c>
      <c r="X160" s="106" t="e">
        <f t="shared" si="60"/>
        <v>#REF!</v>
      </c>
      <c r="Y160" s="107" t="s">
        <v>72</v>
      </c>
      <c r="Z160" s="103">
        <f t="shared" si="57"/>
        <v>0</v>
      </c>
      <c r="AA160" s="103">
        <f t="shared" si="58"/>
        <v>0</v>
      </c>
      <c r="AB160" s="128" t="str">
        <f t="shared" si="61"/>
        <v/>
      </c>
      <c r="AC160" s="128" t="e">
        <f t="shared" si="62"/>
        <v>#REF!</v>
      </c>
    </row>
    <row r="161" spans="1:29" ht="50.1" customHeight="1">
      <c r="A161" s="169"/>
      <c r="B161" s="169"/>
      <c r="C161" s="172"/>
      <c r="D161" s="172"/>
      <c r="E161" s="131"/>
      <c r="F161" s="175"/>
      <c r="G161" s="178"/>
      <c r="H161" s="189"/>
      <c r="I161" s="163"/>
      <c r="J161" s="166"/>
      <c r="K161" s="62"/>
      <c r="L161" s="63"/>
      <c r="M161" s="63"/>
      <c r="N161" s="65"/>
      <c r="O161" s="127"/>
      <c r="P161" s="100"/>
      <c r="Q161" s="63">
        <f t="shared" si="63"/>
        <v>0</v>
      </c>
      <c r="R161" s="65"/>
      <c r="S161" s="67"/>
      <c r="T161" s="40"/>
      <c r="U161" s="106">
        <f>IF(EXACT(O161,Y161),M161,M161*(1-'Расчет ПРЕДЗАКАЗ'!$D$10))</f>
        <v>0</v>
      </c>
      <c r="V161" s="106">
        <f t="shared" si="59"/>
        <v>0</v>
      </c>
      <c r="W161" s="106" t="e">
        <f>IF(EXACT(O161,Y161),M161,M161*(1-#REF!))</f>
        <v>#REF!</v>
      </c>
      <c r="X161" s="106" t="e">
        <f t="shared" si="60"/>
        <v>#REF!</v>
      </c>
      <c r="Y161" s="107" t="s">
        <v>72</v>
      </c>
      <c r="Z161" s="103">
        <f t="shared" si="57"/>
        <v>0</v>
      </c>
      <c r="AA161" s="103">
        <f t="shared" si="58"/>
        <v>0</v>
      </c>
      <c r="AB161" s="128" t="str">
        <f t="shared" si="61"/>
        <v/>
      </c>
      <c r="AC161" s="128" t="e">
        <f t="shared" si="62"/>
        <v>#REF!</v>
      </c>
    </row>
    <row r="162" spans="1:29" ht="50.1" customHeight="1">
      <c r="A162" s="169"/>
      <c r="B162" s="169"/>
      <c r="C162" s="172"/>
      <c r="D162" s="172"/>
      <c r="E162" s="131"/>
      <c r="F162" s="175"/>
      <c r="G162" s="178"/>
      <c r="H162" s="189"/>
      <c r="I162" s="163"/>
      <c r="J162" s="166"/>
      <c r="K162" s="62"/>
      <c r="L162" s="63"/>
      <c r="M162" s="63"/>
      <c r="N162" s="65"/>
      <c r="O162" s="127"/>
      <c r="P162" s="100"/>
      <c r="Q162" s="63">
        <f t="shared" si="63"/>
        <v>0</v>
      </c>
      <c r="R162" s="65"/>
      <c r="S162" s="67"/>
      <c r="T162" s="40"/>
      <c r="U162" s="106">
        <f>IF(EXACT(O162,Y162),M162,M162*(1-'Расчет ПРЕДЗАКАЗ'!$D$10))</f>
        <v>0</v>
      </c>
      <c r="V162" s="106">
        <f t="shared" si="59"/>
        <v>0</v>
      </c>
      <c r="W162" s="106" t="e">
        <f>IF(EXACT(O162,Y162),M162,M162*(1-#REF!))</f>
        <v>#REF!</v>
      </c>
      <c r="X162" s="106" t="e">
        <f t="shared" si="60"/>
        <v>#REF!</v>
      </c>
      <c r="Y162" s="107" t="s">
        <v>72</v>
      </c>
      <c r="Z162" s="103">
        <f t="shared" si="57"/>
        <v>0</v>
      </c>
      <c r="AA162" s="103">
        <f t="shared" si="58"/>
        <v>0</v>
      </c>
      <c r="AB162" s="128" t="str">
        <f t="shared" si="61"/>
        <v/>
      </c>
      <c r="AC162" s="128" t="e">
        <f t="shared" si="62"/>
        <v>#REF!</v>
      </c>
    </row>
    <row r="163" spans="1:29" ht="50.1" customHeight="1">
      <c r="A163" s="169"/>
      <c r="B163" s="169"/>
      <c r="C163" s="172"/>
      <c r="D163" s="172"/>
      <c r="E163" s="131"/>
      <c r="F163" s="175"/>
      <c r="G163" s="178"/>
      <c r="H163" s="189"/>
      <c r="I163" s="163"/>
      <c r="J163" s="166"/>
      <c r="K163" s="62"/>
      <c r="L163" s="63"/>
      <c r="M163" s="63"/>
      <c r="N163" s="65"/>
      <c r="O163" s="127"/>
      <c r="P163" s="100"/>
      <c r="Q163" s="63">
        <f t="shared" si="63"/>
        <v>0</v>
      </c>
      <c r="R163" s="65"/>
      <c r="S163" s="67"/>
      <c r="T163" s="40"/>
      <c r="U163" s="106">
        <f>IF(EXACT(O163,Y163),M163,M163*(1-'Расчет ПРЕДЗАКАЗ'!$D$10))</f>
        <v>0</v>
      </c>
      <c r="V163" s="106">
        <f t="shared" si="59"/>
        <v>0</v>
      </c>
      <c r="W163" s="106" t="e">
        <f>IF(EXACT(O163,Y163),M163,M163*(1-#REF!))</f>
        <v>#REF!</v>
      </c>
      <c r="X163" s="106" t="e">
        <f t="shared" si="60"/>
        <v>#REF!</v>
      </c>
      <c r="Y163" s="107" t="s">
        <v>72</v>
      </c>
      <c r="Z163" s="103">
        <f t="shared" si="57"/>
        <v>0</v>
      </c>
      <c r="AA163" s="103">
        <f t="shared" si="58"/>
        <v>0</v>
      </c>
      <c r="AB163" s="128" t="str">
        <f t="shared" si="61"/>
        <v/>
      </c>
      <c r="AC163" s="128" t="e">
        <f t="shared" si="62"/>
        <v>#REF!</v>
      </c>
    </row>
    <row r="164" spans="1:29" ht="50.1" customHeight="1">
      <c r="A164" s="169"/>
      <c r="B164" s="169"/>
      <c r="C164" s="172"/>
      <c r="D164" s="172"/>
      <c r="E164" s="131"/>
      <c r="F164" s="175"/>
      <c r="G164" s="178"/>
      <c r="H164" s="189"/>
      <c r="I164" s="163"/>
      <c r="J164" s="166"/>
      <c r="K164" s="62"/>
      <c r="L164" s="63"/>
      <c r="M164" s="63"/>
      <c r="N164" s="65"/>
      <c r="O164" s="127"/>
      <c r="P164" s="100"/>
      <c r="Q164" s="63">
        <f t="shared" si="63"/>
        <v>0</v>
      </c>
      <c r="R164" s="65"/>
      <c r="S164" s="67"/>
      <c r="T164" s="40"/>
      <c r="U164" s="106">
        <f>IF(EXACT(O164,Y164),M164,M164*(1-'Расчет ПРЕДЗАКАЗ'!$D$10))</f>
        <v>0</v>
      </c>
      <c r="V164" s="106">
        <f t="shared" si="59"/>
        <v>0</v>
      </c>
      <c r="W164" s="106" t="e">
        <f>IF(EXACT(O164,Y164),M164,M164*(1-#REF!))</f>
        <v>#REF!</v>
      </c>
      <c r="X164" s="106" t="e">
        <f t="shared" si="60"/>
        <v>#REF!</v>
      </c>
      <c r="Y164" s="107" t="s">
        <v>72</v>
      </c>
      <c r="Z164" s="103">
        <f t="shared" si="57"/>
        <v>0</v>
      </c>
      <c r="AA164" s="103">
        <f t="shared" si="58"/>
        <v>0</v>
      </c>
      <c r="AB164" s="128" t="str">
        <f t="shared" si="61"/>
        <v/>
      </c>
      <c r="AC164" s="128" t="e">
        <f t="shared" si="62"/>
        <v>#REF!</v>
      </c>
    </row>
    <row r="165" spans="1:29" ht="50.1" customHeight="1">
      <c r="A165" s="169"/>
      <c r="B165" s="169"/>
      <c r="C165" s="172"/>
      <c r="D165" s="172"/>
      <c r="E165" s="131"/>
      <c r="F165" s="175"/>
      <c r="G165" s="178"/>
      <c r="H165" s="189"/>
      <c r="I165" s="163"/>
      <c r="J165" s="166"/>
      <c r="K165" s="62"/>
      <c r="L165" s="63"/>
      <c r="M165" s="63"/>
      <c r="N165" s="65"/>
      <c r="O165" s="127"/>
      <c r="P165" s="100"/>
      <c r="Q165" s="63">
        <f t="shared" si="63"/>
        <v>0</v>
      </c>
      <c r="R165" s="65"/>
      <c r="S165" s="67"/>
      <c r="T165" s="40"/>
      <c r="U165" s="106">
        <f>IF(EXACT(O165,Y165),M165,M165*(1-'Расчет ПРЕДЗАКАЗ'!$D$10))</f>
        <v>0</v>
      </c>
      <c r="V165" s="106">
        <f t="shared" si="59"/>
        <v>0</v>
      </c>
      <c r="W165" s="106" t="e">
        <f>IF(EXACT(O165,Y165),M165,M165*(1-#REF!))</f>
        <v>#REF!</v>
      </c>
      <c r="X165" s="106" t="e">
        <f t="shared" si="60"/>
        <v>#REF!</v>
      </c>
      <c r="Y165" s="107" t="s">
        <v>72</v>
      </c>
      <c r="Z165" s="103">
        <f t="shared" si="57"/>
        <v>0</v>
      </c>
      <c r="AA165" s="103">
        <f t="shared" si="58"/>
        <v>0</v>
      </c>
      <c r="AB165" s="128" t="str">
        <f t="shared" si="61"/>
        <v/>
      </c>
      <c r="AC165" s="128" t="e">
        <f t="shared" si="62"/>
        <v>#REF!</v>
      </c>
    </row>
    <row r="166" spans="1:29" ht="50.1" customHeight="1">
      <c r="A166" s="170"/>
      <c r="B166" s="170"/>
      <c r="C166" s="173"/>
      <c r="D166" s="173"/>
      <c r="E166" s="132"/>
      <c r="F166" s="176"/>
      <c r="G166" s="179"/>
      <c r="H166" s="190"/>
      <c r="I166" s="164"/>
      <c r="J166" s="167"/>
      <c r="K166" s="62"/>
      <c r="L166" s="63"/>
      <c r="M166" s="63"/>
      <c r="N166" s="65"/>
      <c r="O166" s="127"/>
      <c r="P166" s="100"/>
      <c r="Q166" s="63">
        <f t="shared" si="63"/>
        <v>0</v>
      </c>
      <c r="R166" s="65"/>
      <c r="S166" s="64"/>
      <c r="T166" s="40"/>
      <c r="U166" s="106">
        <f>IF(EXACT(O166,Y166),M166,M166*(1-'Расчет ПРЕДЗАКАЗ'!$D$10))</f>
        <v>0</v>
      </c>
      <c r="V166" s="106">
        <f t="shared" si="59"/>
        <v>0</v>
      </c>
      <c r="W166" s="106" t="e">
        <f>IF(EXACT(O166,Y166),M166,M166*(1-#REF!))</f>
        <v>#REF!</v>
      </c>
      <c r="X166" s="106" t="e">
        <f t="shared" si="60"/>
        <v>#REF!</v>
      </c>
      <c r="Y166" s="107" t="s">
        <v>72</v>
      </c>
      <c r="Z166" s="103">
        <f t="shared" si="57"/>
        <v>0</v>
      </c>
      <c r="AA166" s="103">
        <f t="shared" si="58"/>
        <v>0</v>
      </c>
      <c r="AB166" s="128" t="str">
        <f t="shared" si="61"/>
        <v/>
      </c>
      <c r="AC166" s="128" t="e">
        <f t="shared" si="62"/>
        <v>#REF!</v>
      </c>
    </row>
    <row r="167" spans="1:29" ht="11.25" customHeight="1" thickBot="1"/>
    <row r="168" spans="1:29" ht="50.1" customHeight="1">
      <c r="A168" s="168">
        <v>149</v>
      </c>
      <c r="B168" s="168" t="s">
        <v>1461</v>
      </c>
      <c r="C168" s="171" t="s">
        <v>1462</v>
      </c>
      <c r="D168" s="171" t="s">
        <v>77</v>
      </c>
      <c r="E168" s="131"/>
      <c r="F168" s="197" t="s">
        <v>1463</v>
      </c>
      <c r="G168" s="177" t="s">
        <v>1411</v>
      </c>
      <c r="H168" s="162" t="s">
        <v>1464</v>
      </c>
      <c r="I168" s="198" t="s">
        <v>1465</v>
      </c>
      <c r="J168" s="165" t="s">
        <v>19</v>
      </c>
      <c r="K168" s="62" t="s">
        <v>82</v>
      </c>
      <c r="L168" s="63">
        <v>6900</v>
      </c>
      <c r="M168" s="63">
        <v>4309</v>
      </c>
      <c r="N168" s="142" t="s">
        <v>1466</v>
      </c>
      <c r="O168" s="127" t="s">
        <v>72</v>
      </c>
      <c r="P168" s="100"/>
      <c r="Q168" s="63">
        <f>P168*M168</f>
        <v>0</v>
      </c>
      <c r="R168" s="64"/>
      <c r="S168" s="67">
        <v>148</v>
      </c>
      <c r="T168" s="60"/>
      <c r="U168" s="106">
        <f>IF(EXACT(O168,Y168),M168,M168*(1-'Расчет ПРЕДЗАКАЗ'!$D$10))</f>
        <v>4309</v>
      </c>
      <c r="V168" s="106">
        <f>P168*U168</f>
        <v>0</v>
      </c>
      <c r="W168" s="106">
        <f>IF(EXACT(O168,Y168),M168,M168*(1-#REF!))</f>
        <v>4309</v>
      </c>
      <c r="X168" s="106">
        <f>P168*W168</f>
        <v>0</v>
      </c>
      <c r="Y168" s="107" t="s">
        <v>72</v>
      </c>
      <c r="Z168" s="103">
        <f t="shared" ref="Z168:Z182" si="64">IF(EXACT(O168,Y168),Q168,0)</f>
        <v>0</v>
      </c>
      <c r="AA168" s="103">
        <f t="shared" ref="AA168:AA182" si="65">IF(Z168=0,Q168,0)</f>
        <v>0</v>
      </c>
      <c r="AB168" s="128">
        <f>IF(U168=0,"",L168/U168-1)</f>
        <v>0.60129960547690886</v>
      </c>
      <c r="AC168" s="128">
        <f>IF(W168=0,"",L168/W168-1)</f>
        <v>0.60129960547690886</v>
      </c>
    </row>
    <row r="169" spans="1:29" ht="50.1" customHeight="1">
      <c r="A169" s="169"/>
      <c r="B169" s="169"/>
      <c r="C169" s="172"/>
      <c r="D169" s="172"/>
      <c r="E169" s="131"/>
      <c r="F169" s="175"/>
      <c r="G169" s="178"/>
      <c r="H169" s="189"/>
      <c r="I169" s="163"/>
      <c r="J169" s="166"/>
      <c r="K169" s="62" t="s">
        <v>104</v>
      </c>
      <c r="L169" s="63">
        <v>6900</v>
      </c>
      <c r="M169" s="63">
        <v>4309</v>
      </c>
      <c r="N169" s="142" t="s">
        <v>1467</v>
      </c>
      <c r="O169" s="127" t="s">
        <v>72</v>
      </c>
      <c r="P169" s="100"/>
      <c r="Q169" s="63">
        <f>P169*M169</f>
        <v>0</v>
      </c>
      <c r="R169" s="64"/>
      <c r="S169" s="67">
        <v>247</v>
      </c>
      <c r="T169" s="46"/>
      <c r="U169" s="106">
        <f>IF(EXACT(O169,Y169),M169,M169*(1-'Расчет ПРЕДЗАКАЗ'!$D$10))</f>
        <v>4309</v>
      </c>
      <c r="V169" s="106">
        <f t="shared" ref="V169:V182" si="66">P169*U169</f>
        <v>0</v>
      </c>
      <c r="W169" s="106">
        <f>IF(EXACT(O169,Y169),M169,M169*(1-#REF!))</f>
        <v>4309</v>
      </c>
      <c r="X169" s="106">
        <f t="shared" ref="X169:X182" si="67">P169*W169</f>
        <v>0</v>
      </c>
      <c r="Y169" s="107" t="s">
        <v>72</v>
      </c>
      <c r="Z169" s="103">
        <f t="shared" si="64"/>
        <v>0</v>
      </c>
      <c r="AA169" s="103">
        <f t="shared" si="65"/>
        <v>0</v>
      </c>
      <c r="AB169" s="128">
        <f t="shared" ref="AB169:AB182" si="68">IF(U169=0,"",L169/U169-1)</f>
        <v>0.60129960547690886</v>
      </c>
      <c r="AC169" s="128">
        <f t="shared" ref="AC169:AC182" si="69">IF(W169=0,"",L169/W169-1)</f>
        <v>0.60129960547690886</v>
      </c>
    </row>
    <row r="170" spans="1:29" ht="50.1" customHeight="1">
      <c r="A170" s="169"/>
      <c r="B170" s="169"/>
      <c r="C170" s="172"/>
      <c r="D170" s="172"/>
      <c r="E170" s="131"/>
      <c r="F170" s="175"/>
      <c r="G170" s="178"/>
      <c r="H170" s="189"/>
      <c r="I170" s="163"/>
      <c r="J170" s="166"/>
      <c r="K170" s="62" t="s">
        <v>134</v>
      </c>
      <c r="L170" s="63">
        <v>6900</v>
      </c>
      <c r="M170" s="63">
        <v>4309</v>
      </c>
      <c r="N170" s="142" t="s">
        <v>1468</v>
      </c>
      <c r="O170" s="127" t="s">
        <v>72</v>
      </c>
      <c r="P170" s="100"/>
      <c r="Q170" s="63">
        <f t="shared" ref="Q170:Q182" si="70">P170*M170</f>
        <v>0</v>
      </c>
      <c r="R170" s="64"/>
      <c r="S170" s="67">
        <v>39</v>
      </c>
      <c r="T170" s="46"/>
      <c r="U170" s="106">
        <f>IF(EXACT(O170,Y170),M170,M170*(1-'Расчет ПРЕДЗАКАЗ'!$D$10))</f>
        <v>4309</v>
      </c>
      <c r="V170" s="106">
        <f t="shared" si="66"/>
        <v>0</v>
      </c>
      <c r="W170" s="106">
        <f>IF(EXACT(O170,Y170),M170,M170*(1-#REF!))</f>
        <v>4309</v>
      </c>
      <c r="X170" s="106">
        <f t="shared" si="67"/>
        <v>0</v>
      </c>
      <c r="Y170" s="107" t="s">
        <v>72</v>
      </c>
      <c r="Z170" s="103">
        <f t="shared" si="64"/>
        <v>0</v>
      </c>
      <c r="AA170" s="103">
        <f t="shared" si="65"/>
        <v>0</v>
      </c>
      <c r="AB170" s="128">
        <f t="shared" si="68"/>
        <v>0.60129960547690886</v>
      </c>
      <c r="AC170" s="128">
        <f t="shared" si="69"/>
        <v>0.60129960547690886</v>
      </c>
    </row>
    <row r="171" spans="1:29" ht="50.1" customHeight="1">
      <c r="A171" s="169"/>
      <c r="B171" s="169"/>
      <c r="C171" s="172"/>
      <c r="D171" s="172"/>
      <c r="E171" s="131"/>
      <c r="F171" s="175"/>
      <c r="G171" s="178"/>
      <c r="H171" s="189"/>
      <c r="I171" s="163"/>
      <c r="J171" s="166"/>
      <c r="K171" s="62" t="s">
        <v>84</v>
      </c>
      <c r="L171" s="63">
        <v>6900</v>
      </c>
      <c r="M171" s="63">
        <v>4309</v>
      </c>
      <c r="N171" s="142" t="s">
        <v>1469</v>
      </c>
      <c r="O171" s="127" t="s">
        <v>72</v>
      </c>
      <c r="P171" s="100"/>
      <c r="Q171" s="63">
        <f t="shared" si="70"/>
        <v>0</v>
      </c>
      <c r="R171" s="64"/>
      <c r="S171" s="67">
        <v>300</v>
      </c>
      <c r="T171" s="46"/>
      <c r="U171" s="106">
        <f>IF(EXACT(O171,Y171),M171,M171*(1-'Расчет ПРЕДЗАКАЗ'!$D$10))</f>
        <v>4309</v>
      </c>
      <c r="V171" s="106">
        <f t="shared" si="66"/>
        <v>0</v>
      </c>
      <c r="W171" s="106">
        <f>IF(EXACT(O171,Y171),M171,M171*(1-#REF!))</f>
        <v>4309</v>
      </c>
      <c r="X171" s="106">
        <f t="shared" si="67"/>
        <v>0</v>
      </c>
      <c r="Y171" s="107" t="s">
        <v>72</v>
      </c>
      <c r="Z171" s="103">
        <f t="shared" si="64"/>
        <v>0</v>
      </c>
      <c r="AA171" s="103">
        <f t="shared" si="65"/>
        <v>0</v>
      </c>
      <c r="AB171" s="128">
        <f t="shared" si="68"/>
        <v>0.60129960547690886</v>
      </c>
      <c r="AC171" s="128">
        <f t="shared" si="69"/>
        <v>0.60129960547690886</v>
      </c>
    </row>
    <row r="172" spans="1:29" ht="50.1" customHeight="1">
      <c r="A172" s="169"/>
      <c r="B172" s="169"/>
      <c r="C172" s="172"/>
      <c r="D172" s="172"/>
      <c r="E172" s="131"/>
      <c r="F172" s="175"/>
      <c r="G172" s="178"/>
      <c r="H172" s="189"/>
      <c r="I172" s="163"/>
      <c r="J172" s="166"/>
      <c r="K172" s="62" t="s">
        <v>137</v>
      </c>
      <c r="L172" s="63">
        <v>6900</v>
      </c>
      <c r="M172" s="63">
        <v>4309</v>
      </c>
      <c r="N172" s="142" t="s">
        <v>1470</v>
      </c>
      <c r="O172" s="127" t="s">
        <v>72</v>
      </c>
      <c r="P172" s="100"/>
      <c r="Q172" s="63">
        <f t="shared" si="70"/>
        <v>0</v>
      </c>
      <c r="R172" s="64"/>
      <c r="S172" s="67">
        <v>57</v>
      </c>
      <c r="T172" s="46"/>
      <c r="U172" s="106">
        <f>IF(EXACT(O172,Y172),M172,M172*(1-'Расчет ПРЕДЗАКАЗ'!$D$10))</f>
        <v>4309</v>
      </c>
      <c r="V172" s="106">
        <f t="shared" si="66"/>
        <v>0</v>
      </c>
      <c r="W172" s="106">
        <f>IF(EXACT(O172,Y172),M172,M172*(1-#REF!))</f>
        <v>4309</v>
      </c>
      <c r="X172" s="106">
        <f t="shared" si="67"/>
        <v>0</v>
      </c>
      <c r="Y172" s="107" t="s">
        <v>72</v>
      </c>
      <c r="Z172" s="103">
        <f t="shared" si="64"/>
        <v>0</v>
      </c>
      <c r="AA172" s="103">
        <f t="shared" si="65"/>
        <v>0</v>
      </c>
      <c r="AB172" s="128">
        <f t="shared" si="68"/>
        <v>0.60129960547690886</v>
      </c>
      <c r="AC172" s="128">
        <f t="shared" si="69"/>
        <v>0.60129960547690886</v>
      </c>
    </row>
    <row r="173" spans="1:29" ht="50.1" customHeight="1">
      <c r="A173" s="169"/>
      <c r="B173" s="169"/>
      <c r="C173" s="172"/>
      <c r="D173" s="172"/>
      <c r="E173" s="131"/>
      <c r="F173" s="175"/>
      <c r="G173" s="178"/>
      <c r="H173" s="189"/>
      <c r="I173" s="163"/>
      <c r="J173" s="166"/>
      <c r="K173" s="62" t="s">
        <v>86</v>
      </c>
      <c r="L173" s="63">
        <v>6900</v>
      </c>
      <c r="M173" s="63">
        <v>4309</v>
      </c>
      <c r="N173" s="142" t="s">
        <v>1471</v>
      </c>
      <c r="O173" s="127" t="s">
        <v>72</v>
      </c>
      <c r="P173" s="100"/>
      <c r="Q173" s="63">
        <f t="shared" si="70"/>
        <v>0</v>
      </c>
      <c r="R173" s="64"/>
      <c r="S173" s="67">
        <v>143</v>
      </c>
      <c r="T173" s="46"/>
      <c r="U173" s="106">
        <f>IF(EXACT(O173,Y173),M173,M173*(1-'Расчет ПРЕДЗАКАЗ'!$D$10))</f>
        <v>4309</v>
      </c>
      <c r="V173" s="106">
        <f t="shared" si="66"/>
        <v>0</v>
      </c>
      <c r="W173" s="106">
        <f>IF(EXACT(O173,Y173),M173,M173*(1-#REF!))</f>
        <v>4309</v>
      </c>
      <c r="X173" s="106">
        <f t="shared" si="67"/>
        <v>0</v>
      </c>
      <c r="Y173" s="107" t="s">
        <v>72</v>
      </c>
      <c r="Z173" s="103">
        <f t="shared" si="64"/>
        <v>0</v>
      </c>
      <c r="AA173" s="103">
        <f t="shared" si="65"/>
        <v>0</v>
      </c>
      <c r="AB173" s="128">
        <f t="shared" si="68"/>
        <v>0.60129960547690886</v>
      </c>
      <c r="AC173" s="128">
        <f t="shared" si="69"/>
        <v>0.60129960547690886</v>
      </c>
    </row>
    <row r="174" spans="1:29" ht="50.1" customHeight="1">
      <c r="A174" s="169"/>
      <c r="B174" s="169"/>
      <c r="C174" s="172"/>
      <c r="D174" s="172"/>
      <c r="E174" s="131"/>
      <c r="F174" s="175"/>
      <c r="G174" s="178"/>
      <c r="H174" s="189"/>
      <c r="I174" s="163"/>
      <c r="J174" s="166"/>
      <c r="K174" s="62" t="s">
        <v>109</v>
      </c>
      <c r="L174" s="63">
        <v>6900</v>
      </c>
      <c r="M174" s="63">
        <v>4309</v>
      </c>
      <c r="N174" s="142" t="s">
        <v>1472</v>
      </c>
      <c r="O174" s="127" t="s">
        <v>72</v>
      </c>
      <c r="P174" s="100"/>
      <c r="Q174" s="63">
        <f t="shared" si="70"/>
        <v>0</v>
      </c>
      <c r="R174" s="64"/>
      <c r="S174" s="67">
        <v>24</v>
      </c>
      <c r="T174" s="46"/>
      <c r="U174" s="106">
        <f>IF(EXACT(O174,Y174),M174,M174*(1-'Расчет ПРЕДЗАКАЗ'!$D$10))</f>
        <v>4309</v>
      </c>
      <c r="V174" s="106">
        <f t="shared" si="66"/>
        <v>0</v>
      </c>
      <c r="W174" s="106">
        <f>IF(EXACT(O174,Y174),M174,M174*(1-#REF!))</f>
        <v>4309</v>
      </c>
      <c r="X174" s="106">
        <f t="shared" si="67"/>
        <v>0</v>
      </c>
      <c r="Y174" s="107" t="s">
        <v>72</v>
      </c>
      <c r="Z174" s="103">
        <f t="shared" si="64"/>
        <v>0</v>
      </c>
      <c r="AA174" s="103">
        <f t="shared" si="65"/>
        <v>0</v>
      </c>
      <c r="AB174" s="128">
        <f t="shared" si="68"/>
        <v>0.60129960547690886</v>
      </c>
      <c r="AC174" s="128">
        <f t="shared" si="69"/>
        <v>0.60129960547690886</v>
      </c>
    </row>
    <row r="175" spans="1:29" ht="50.1" customHeight="1">
      <c r="A175" s="169"/>
      <c r="B175" s="169"/>
      <c r="C175" s="172"/>
      <c r="D175" s="172"/>
      <c r="E175" s="131"/>
      <c r="F175" s="175"/>
      <c r="G175" s="178"/>
      <c r="H175" s="189"/>
      <c r="I175" s="163"/>
      <c r="J175" s="166"/>
      <c r="K175" s="62"/>
      <c r="L175" s="63"/>
      <c r="M175" s="63"/>
      <c r="N175" s="142"/>
      <c r="O175" s="127"/>
      <c r="P175" s="100"/>
      <c r="Q175" s="63">
        <f t="shared" si="70"/>
        <v>0</v>
      </c>
      <c r="R175" s="64"/>
      <c r="S175" s="67"/>
      <c r="T175" s="46"/>
      <c r="U175" s="106">
        <f>IF(EXACT(O175,Y175),M175,M175*(1-'Расчет ПРЕДЗАКАЗ'!$D$10))</f>
        <v>0</v>
      </c>
      <c r="V175" s="106">
        <f t="shared" si="66"/>
        <v>0</v>
      </c>
      <c r="W175" s="106" t="e">
        <f>IF(EXACT(O175,Y175),M175,M175*(1-#REF!))</f>
        <v>#REF!</v>
      </c>
      <c r="X175" s="106" t="e">
        <f t="shared" si="67"/>
        <v>#REF!</v>
      </c>
      <c r="Y175" s="107" t="s">
        <v>72</v>
      </c>
      <c r="Z175" s="103">
        <f t="shared" si="64"/>
        <v>0</v>
      </c>
      <c r="AA175" s="103">
        <f t="shared" si="65"/>
        <v>0</v>
      </c>
      <c r="AB175" s="128" t="str">
        <f t="shared" si="68"/>
        <v/>
      </c>
      <c r="AC175" s="128" t="e">
        <f t="shared" si="69"/>
        <v>#REF!</v>
      </c>
    </row>
    <row r="176" spans="1:29" ht="50.1" customHeight="1">
      <c r="A176" s="169"/>
      <c r="B176" s="169"/>
      <c r="C176" s="172"/>
      <c r="D176" s="172"/>
      <c r="E176" s="131"/>
      <c r="F176" s="175"/>
      <c r="G176" s="178"/>
      <c r="H176" s="189"/>
      <c r="I176" s="163"/>
      <c r="J176" s="166"/>
      <c r="K176" s="62"/>
      <c r="L176" s="63"/>
      <c r="M176" s="63"/>
      <c r="N176" s="63"/>
      <c r="O176" s="127"/>
      <c r="P176" s="100"/>
      <c r="Q176" s="63">
        <f t="shared" si="70"/>
        <v>0</v>
      </c>
      <c r="R176" s="64"/>
      <c r="S176" s="67"/>
      <c r="T176" s="46"/>
      <c r="U176" s="106">
        <f>IF(EXACT(O176,Y176),M176,M176*(1-'Расчет ПРЕДЗАКАЗ'!$D$10))</f>
        <v>0</v>
      </c>
      <c r="V176" s="106">
        <f t="shared" si="66"/>
        <v>0</v>
      </c>
      <c r="W176" s="106" t="e">
        <f>IF(EXACT(O176,Y176),M176,M176*(1-#REF!))</f>
        <v>#REF!</v>
      </c>
      <c r="X176" s="106" t="e">
        <f t="shared" si="67"/>
        <v>#REF!</v>
      </c>
      <c r="Y176" s="107" t="s">
        <v>72</v>
      </c>
      <c r="Z176" s="103">
        <f t="shared" si="64"/>
        <v>0</v>
      </c>
      <c r="AA176" s="103">
        <f t="shared" si="65"/>
        <v>0</v>
      </c>
      <c r="AB176" s="128" t="str">
        <f t="shared" si="68"/>
        <v/>
      </c>
      <c r="AC176" s="128" t="e">
        <f t="shared" si="69"/>
        <v>#REF!</v>
      </c>
    </row>
    <row r="177" spans="1:29" ht="50.1" customHeight="1">
      <c r="A177" s="169"/>
      <c r="B177" s="169"/>
      <c r="C177" s="172"/>
      <c r="D177" s="172"/>
      <c r="E177" s="131"/>
      <c r="F177" s="175"/>
      <c r="G177" s="178"/>
      <c r="H177" s="189"/>
      <c r="I177" s="163"/>
      <c r="J177" s="166"/>
      <c r="K177" s="62"/>
      <c r="L177" s="63"/>
      <c r="M177" s="63"/>
      <c r="N177" s="65"/>
      <c r="O177" s="127"/>
      <c r="P177" s="100"/>
      <c r="Q177" s="63">
        <f t="shared" si="70"/>
        <v>0</v>
      </c>
      <c r="R177" s="65"/>
      <c r="S177" s="67"/>
      <c r="T177" s="40"/>
      <c r="U177" s="106">
        <f>IF(EXACT(O177,Y177),M177,M177*(1-'Расчет ПРЕДЗАКАЗ'!$D$10))</f>
        <v>0</v>
      </c>
      <c r="V177" s="106">
        <f t="shared" si="66"/>
        <v>0</v>
      </c>
      <c r="W177" s="106" t="e">
        <f>IF(EXACT(O177,Y177),M177,M177*(1-#REF!))</f>
        <v>#REF!</v>
      </c>
      <c r="X177" s="106" t="e">
        <f t="shared" si="67"/>
        <v>#REF!</v>
      </c>
      <c r="Y177" s="107" t="s">
        <v>72</v>
      </c>
      <c r="Z177" s="103">
        <f t="shared" si="64"/>
        <v>0</v>
      </c>
      <c r="AA177" s="103">
        <f t="shared" si="65"/>
        <v>0</v>
      </c>
      <c r="AB177" s="128" t="str">
        <f t="shared" si="68"/>
        <v/>
      </c>
      <c r="AC177" s="128" t="e">
        <f t="shared" si="69"/>
        <v>#REF!</v>
      </c>
    </row>
    <row r="178" spans="1:29" ht="50.1" customHeight="1">
      <c r="A178" s="169"/>
      <c r="B178" s="169"/>
      <c r="C178" s="172"/>
      <c r="D178" s="172"/>
      <c r="E178" s="131"/>
      <c r="F178" s="175"/>
      <c r="G178" s="178"/>
      <c r="H178" s="189"/>
      <c r="I178" s="163"/>
      <c r="J178" s="166"/>
      <c r="K178" s="62"/>
      <c r="L178" s="63"/>
      <c r="M178" s="63"/>
      <c r="N178" s="65"/>
      <c r="O178" s="127"/>
      <c r="P178" s="100"/>
      <c r="Q178" s="63">
        <f t="shared" si="70"/>
        <v>0</v>
      </c>
      <c r="R178" s="65"/>
      <c r="S178" s="67"/>
      <c r="T178" s="40"/>
      <c r="U178" s="106">
        <f>IF(EXACT(O178,Y178),M178,M178*(1-'Расчет ПРЕДЗАКАЗ'!$D$10))</f>
        <v>0</v>
      </c>
      <c r="V178" s="106">
        <f t="shared" si="66"/>
        <v>0</v>
      </c>
      <c r="W178" s="106" t="e">
        <f>IF(EXACT(O178,Y178),M178,M178*(1-#REF!))</f>
        <v>#REF!</v>
      </c>
      <c r="X178" s="106" t="e">
        <f t="shared" si="67"/>
        <v>#REF!</v>
      </c>
      <c r="Y178" s="107" t="s">
        <v>72</v>
      </c>
      <c r="Z178" s="103">
        <f t="shared" si="64"/>
        <v>0</v>
      </c>
      <c r="AA178" s="103">
        <f t="shared" si="65"/>
        <v>0</v>
      </c>
      <c r="AB178" s="128" t="str">
        <f t="shared" si="68"/>
        <v/>
      </c>
      <c r="AC178" s="128" t="e">
        <f t="shared" si="69"/>
        <v>#REF!</v>
      </c>
    </row>
    <row r="179" spans="1:29" ht="50.1" customHeight="1">
      <c r="A179" s="169"/>
      <c r="B179" s="169"/>
      <c r="C179" s="172"/>
      <c r="D179" s="172"/>
      <c r="E179" s="131"/>
      <c r="F179" s="175"/>
      <c r="G179" s="178"/>
      <c r="H179" s="189"/>
      <c r="I179" s="163"/>
      <c r="J179" s="166"/>
      <c r="K179" s="62"/>
      <c r="L179" s="63"/>
      <c r="M179" s="63"/>
      <c r="N179" s="65"/>
      <c r="O179" s="127"/>
      <c r="P179" s="100"/>
      <c r="Q179" s="63">
        <f t="shared" si="70"/>
        <v>0</v>
      </c>
      <c r="R179" s="65"/>
      <c r="S179" s="67"/>
      <c r="T179" s="40"/>
      <c r="U179" s="106">
        <f>IF(EXACT(O179,Y179),M179,M179*(1-'Расчет ПРЕДЗАКАЗ'!$D$10))</f>
        <v>0</v>
      </c>
      <c r="V179" s="106">
        <f t="shared" si="66"/>
        <v>0</v>
      </c>
      <c r="W179" s="106" t="e">
        <f>IF(EXACT(O179,Y179),M179,M179*(1-#REF!))</f>
        <v>#REF!</v>
      </c>
      <c r="X179" s="106" t="e">
        <f t="shared" si="67"/>
        <v>#REF!</v>
      </c>
      <c r="Y179" s="107" t="s">
        <v>72</v>
      </c>
      <c r="Z179" s="103">
        <f t="shared" si="64"/>
        <v>0</v>
      </c>
      <c r="AA179" s="103">
        <f t="shared" si="65"/>
        <v>0</v>
      </c>
      <c r="AB179" s="128" t="str">
        <f t="shared" si="68"/>
        <v/>
      </c>
      <c r="AC179" s="128" t="e">
        <f t="shared" si="69"/>
        <v>#REF!</v>
      </c>
    </row>
    <row r="180" spans="1:29" ht="50.1" customHeight="1">
      <c r="A180" s="169"/>
      <c r="B180" s="169"/>
      <c r="C180" s="172"/>
      <c r="D180" s="172"/>
      <c r="E180" s="131"/>
      <c r="F180" s="175"/>
      <c r="G180" s="178"/>
      <c r="H180" s="189"/>
      <c r="I180" s="163"/>
      <c r="J180" s="166"/>
      <c r="K180" s="62"/>
      <c r="L180" s="63"/>
      <c r="M180" s="63"/>
      <c r="N180" s="65"/>
      <c r="O180" s="127"/>
      <c r="P180" s="100"/>
      <c r="Q180" s="63">
        <f t="shared" si="70"/>
        <v>0</v>
      </c>
      <c r="R180" s="65"/>
      <c r="S180" s="67"/>
      <c r="T180" s="40"/>
      <c r="U180" s="106">
        <f>IF(EXACT(O180,Y180),M180,M180*(1-'Расчет ПРЕДЗАКАЗ'!$D$10))</f>
        <v>0</v>
      </c>
      <c r="V180" s="106">
        <f t="shared" si="66"/>
        <v>0</v>
      </c>
      <c r="W180" s="106" t="e">
        <f>IF(EXACT(O180,Y180),M180,M180*(1-#REF!))</f>
        <v>#REF!</v>
      </c>
      <c r="X180" s="106" t="e">
        <f t="shared" si="67"/>
        <v>#REF!</v>
      </c>
      <c r="Y180" s="107" t="s">
        <v>72</v>
      </c>
      <c r="Z180" s="103">
        <f t="shared" si="64"/>
        <v>0</v>
      </c>
      <c r="AA180" s="103">
        <f t="shared" si="65"/>
        <v>0</v>
      </c>
      <c r="AB180" s="128" t="str">
        <f t="shared" si="68"/>
        <v/>
      </c>
      <c r="AC180" s="128" t="e">
        <f t="shared" si="69"/>
        <v>#REF!</v>
      </c>
    </row>
    <row r="181" spans="1:29" ht="50.1" customHeight="1">
      <c r="A181" s="169"/>
      <c r="B181" s="169"/>
      <c r="C181" s="172"/>
      <c r="D181" s="172"/>
      <c r="E181" s="131"/>
      <c r="F181" s="175"/>
      <c r="G181" s="178"/>
      <c r="H181" s="189"/>
      <c r="I181" s="163"/>
      <c r="J181" s="166"/>
      <c r="K181" s="62"/>
      <c r="L181" s="63"/>
      <c r="M181" s="63"/>
      <c r="N181" s="65"/>
      <c r="O181" s="127"/>
      <c r="P181" s="100"/>
      <c r="Q181" s="63">
        <f t="shared" si="70"/>
        <v>0</v>
      </c>
      <c r="R181" s="65"/>
      <c r="S181" s="67"/>
      <c r="T181" s="40"/>
      <c r="U181" s="106">
        <f>IF(EXACT(O181,Y181),M181,M181*(1-'Расчет ПРЕДЗАКАЗ'!$D$10))</f>
        <v>0</v>
      </c>
      <c r="V181" s="106">
        <f t="shared" si="66"/>
        <v>0</v>
      </c>
      <c r="W181" s="106" t="e">
        <f>IF(EXACT(O181,Y181),M181,M181*(1-#REF!))</f>
        <v>#REF!</v>
      </c>
      <c r="X181" s="106" t="e">
        <f t="shared" si="67"/>
        <v>#REF!</v>
      </c>
      <c r="Y181" s="107" t="s">
        <v>72</v>
      </c>
      <c r="Z181" s="103">
        <f t="shared" si="64"/>
        <v>0</v>
      </c>
      <c r="AA181" s="103">
        <f t="shared" si="65"/>
        <v>0</v>
      </c>
      <c r="AB181" s="128" t="str">
        <f t="shared" si="68"/>
        <v/>
      </c>
      <c r="AC181" s="128" t="e">
        <f t="shared" si="69"/>
        <v>#REF!</v>
      </c>
    </row>
    <row r="182" spans="1:29" ht="50.1" customHeight="1">
      <c r="A182" s="170"/>
      <c r="B182" s="170"/>
      <c r="C182" s="173"/>
      <c r="D182" s="173"/>
      <c r="E182" s="132"/>
      <c r="F182" s="176"/>
      <c r="G182" s="179"/>
      <c r="H182" s="190"/>
      <c r="I182" s="164"/>
      <c r="J182" s="167"/>
      <c r="K182" s="62"/>
      <c r="L182" s="63"/>
      <c r="M182" s="63"/>
      <c r="N182" s="65"/>
      <c r="O182" s="127"/>
      <c r="P182" s="100"/>
      <c r="Q182" s="63">
        <f t="shared" si="70"/>
        <v>0</v>
      </c>
      <c r="R182" s="65"/>
      <c r="S182" s="64"/>
      <c r="T182" s="40"/>
      <c r="U182" s="106">
        <f>IF(EXACT(O182,Y182),M182,M182*(1-'Расчет ПРЕДЗАКАЗ'!$D$10))</f>
        <v>0</v>
      </c>
      <c r="V182" s="106">
        <f t="shared" si="66"/>
        <v>0</v>
      </c>
      <c r="W182" s="106" t="e">
        <f>IF(EXACT(O182,Y182),M182,M182*(1-#REF!))</f>
        <v>#REF!</v>
      </c>
      <c r="X182" s="106" t="e">
        <f t="shared" si="67"/>
        <v>#REF!</v>
      </c>
      <c r="Y182" s="107" t="s">
        <v>72</v>
      </c>
      <c r="Z182" s="103">
        <f t="shared" si="64"/>
        <v>0</v>
      </c>
      <c r="AA182" s="103">
        <f t="shared" si="65"/>
        <v>0</v>
      </c>
      <c r="AB182" s="128" t="str">
        <f t="shared" si="68"/>
        <v/>
      </c>
      <c r="AC182" s="128" t="e">
        <f t="shared" si="69"/>
        <v>#REF!</v>
      </c>
    </row>
    <row r="183" spans="1:29" ht="11.25" customHeight="1" thickBot="1"/>
    <row r="184" spans="1:29" ht="50.1" customHeight="1">
      <c r="A184" s="168">
        <v>150</v>
      </c>
      <c r="B184" s="168" t="s">
        <v>1473</v>
      </c>
      <c r="C184" s="171" t="s">
        <v>1474</v>
      </c>
      <c r="D184" s="171" t="s">
        <v>77</v>
      </c>
      <c r="E184" s="131"/>
      <c r="F184" s="197" t="s">
        <v>1475</v>
      </c>
      <c r="G184" s="177" t="s">
        <v>1411</v>
      </c>
      <c r="H184" s="162" t="s">
        <v>1476</v>
      </c>
      <c r="I184" s="198" t="s">
        <v>1477</v>
      </c>
      <c r="J184" s="165" t="s">
        <v>19</v>
      </c>
      <c r="K184" s="62" t="s">
        <v>82</v>
      </c>
      <c r="L184" s="63">
        <v>11150</v>
      </c>
      <c r="M184" s="63">
        <v>6189</v>
      </c>
      <c r="N184" s="142" t="s">
        <v>1478</v>
      </c>
      <c r="O184" s="127" t="s">
        <v>72</v>
      </c>
      <c r="P184" s="100"/>
      <c r="Q184" s="63">
        <f>P184*M184</f>
        <v>0</v>
      </c>
      <c r="R184" s="64"/>
      <c r="S184" s="67">
        <v>110</v>
      </c>
      <c r="T184" s="60"/>
      <c r="U184" s="106">
        <f>IF(EXACT(O184,Y184),M184,M184*(1-'Расчет ПРЕДЗАКАЗ'!$D$10))</f>
        <v>6189</v>
      </c>
      <c r="V184" s="106">
        <f>P184*U184</f>
        <v>0</v>
      </c>
      <c r="W184" s="106">
        <f>IF(EXACT(O184,Y184),M184,M184*(1-#REF!))</f>
        <v>6189</v>
      </c>
      <c r="X184" s="106">
        <f>P184*W184</f>
        <v>0</v>
      </c>
      <c r="Y184" s="107" t="s">
        <v>72</v>
      </c>
      <c r="Z184" s="103">
        <f t="shared" ref="Z184:Z198" si="71">IF(EXACT(O184,Y184),Q184,0)</f>
        <v>0</v>
      </c>
      <c r="AA184" s="103">
        <f t="shared" ref="AA184:AA198" si="72">IF(Z184=0,Q184,0)</f>
        <v>0</v>
      </c>
      <c r="AB184" s="128">
        <f>IF(U184=0,"",L184/U184-1)</f>
        <v>0.80158345451607693</v>
      </c>
      <c r="AC184" s="128">
        <f>IF(W184=0,"",L184/W184-1)</f>
        <v>0.80158345451607693</v>
      </c>
    </row>
    <row r="185" spans="1:29" ht="50.1" customHeight="1">
      <c r="A185" s="169"/>
      <c r="B185" s="169"/>
      <c r="C185" s="172"/>
      <c r="D185" s="172"/>
      <c r="E185" s="131"/>
      <c r="F185" s="175"/>
      <c r="G185" s="178"/>
      <c r="H185" s="189"/>
      <c r="I185" s="163"/>
      <c r="J185" s="166"/>
      <c r="K185" s="62" t="s">
        <v>104</v>
      </c>
      <c r="L185" s="63">
        <v>11150</v>
      </c>
      <c r="M185" s="63">
        <v>6189</v>
      </c>
      <c r="N185" s="142" t="s">
        <v>1479</v>
      </c>
      <c r="O185" s="127" t="s">
        <v>72</v>
      </c>
      <c r="P185" s="100"/>
      <c r="Q185" s="63">
        <f>P185*M185</f>
        <v>0</v>
      </c>
      <c r="R185" s="64"/>
      <c r="S185" s="67">
        <v>125</v>
      </c>
      <c r="T185" s="46"/>
      <c r="U185" s="106">
        <f>IF(EXACT(O185,Y185),M185,M185*(1-'Расчет ПРЕДЗАКАЗ'!$D$10))</f>
        <v>6189</v>
      </c>
      <c r="V185" s="106">
        <f t="shared" ref="V185:V198" si="73">P185*U185</f>
        <v>0</v>
      </c>
      <c r="W185" s="106">
        <f>IF(EXACT(O185,Y185),M185,M185*(1-#REF!))</f>
        <v>6189</v>
      </c>
      <c r="X185" s="106">
        <f t="shared" ref="X185:X198" si="74">P185*W185</f>
        <v>0</v>
      </c>
      <c r="Y185" s="107" t="s">
        <v>72</v>
      </c>
      <c r="Z185" s="103">
        <f t="shared" si="71"/>
        <v>0</v>
      </c>
      <c r="AA185" s="103">
        <f t="shared" si="72"/>
        <v>0</v>
      </c>
      <c r="AB185" s="128">
        <f t="shared" ref="AB185:AB198" si="75">IF(U185=0,"",L185/U185-1)</f>
        <v>0.80158345451607693</v>
      </c>
      <c r="AC185" s="128">
        <f t="shared" ref="AC185:AC198" si="76">IF(W185=0,"",L185/W185-1)</f>
        <v>0.80158345451607693</v>
      </c>
    </row>
    <row r="186" spans="1:29" ht="50.1" customHeight="1">
      <c r="A186" s="169"/>
      <c r="B186" s="169"/>
      <c r="C186" s="172"/>
      <c r="D186" s="172"/>
      <c r="E186" s="131"/>
      <c r="F186" s="175"/>
      <c r="G186" s="178"/>
      <c r="H186" s="189"/>
      <c r="I186" s="163"/>
      <c r="J186" s="166"/>
      <c r="K186" s="62" t="s">
        <v>134</v>
      </c>
      <c r="L186" s="63">
        <v>11150</v>
      </c>
      <c r="M186" s="63">
        <v>6189</v>
      </c>
      <c r="N186" s="142" t="s">
        <v>1480</v>
      </c>
      <c r="O186" s="127" t="s">
        <v>72</v>
      </c>
      <c r="P186" s="100"/>
      <c r="Q186" s="63">
        <f t="shared" ref="Q186:Q198" si="77">P186*M186</f>
        <v>0</v>
      </c>
      <c r="R186" s="64"/>
      <c r="S186" s="67">
        <v>58</v>
      </c>
      <c r="T186" s="46"/>
      <c r="U186" s="106">
        <f>IF(EXACT(O186,Y186),M186,M186*(1-'Расчет ПРЕДЗАКАЗ'!$D$10))</f>
        <v>6189</v>
      </c>
      <c r="V186" s="106">
        <f t="shared" si="73"/>
        <v>0</v>
      </c>
      <c r="W186" s="106">
        <f>IF(EXACT(O186,Y186),M186,M186*(1-#REF!))</f>
        <v>6189</v>
      </c>
      <c r="X186" s="106">
        <f t="shared" si="74"/>
        <v>0</v>
      </c>
      <c r="Y186" s="107" t="s">
        <v>72</v>
      </c>
      <c r="Z186" s="103">
        <f t="shared" si="71"/>
        <v>0</v>
      </c>
      <c r="AA186" s="103">
        <f t="shared" si="72"/>
        <v>0</v>
      </c>
      <c r="AB186" s="128">
        <f t="shared" si="75"/>
        <v>0.80158345451607693</v>
      </c>
      <c r="AC186" s="128">
        <f t="shared" si="76"/>
        <v>0.80158345451607693</v>
      </c>
    </row>
    <row r="187" spans="1:29" ht="50.1" customHeight="1">
      <c r="A187" s="169"/>
      <c r="B187" s="169"/>
      <c r="C187" s="172"/>
      <c r="D187" s="172"/>
      <c r="E187" s="131"/>
      <c r="F187" s="175"/>
      <c r="G187" s="178"/>
      <c r="H187" s="189"/>
      <c r="I187" s="163"/>
      <c r="J187" s="166"/>
      <c r="K187" s="62" t="s">
        <v>84</v>
      </c>
      <c r="L187" s="63">
        <v>11150</v>
      </c>
      <c r="M187" s="63">
        <v>6189</v>
      </c>
      <c r="N187" s="142" t="s">
        <v>1481</v>
      </c>
      <c r="O187" s="127" t="s">
        <v>72</v>
      </c>
      <c r="P187" s="100"/>
      <c r="Q187" s="63">
        <f t="shared" si="77"/>
        <v>0</v>
      </c>
      <c r="R187" s="64"/>
      <c r="S187" s="67">
        <v>83</v>
      </c>
      <c r="T187" s="46"/>
      <c r="U187" s="106">
        <f>IF(EXACT(O187,Y187),M187,M187*(1-'Расчет ПРЕДЗАКАЗ'!$D$10))</f>
        <v>6189</v>
      </c>
      <c r="V187" s="106">
        <f t="shared" si="73"/>
        <v>0</v>
      </c>
      <c r="W187" s="106">
        <f>IF(EXACT(O187,Y187),M187,M187*(1-#REF!))</f>
        <v>6189</v>
      </c>
      <c r="X187" s="106">
        <f t="shared" si="74"/>
        <v>0</v>
      </c>
      <c r="Y187" s="107" t="s">
        <v>72</v>
      </c>
      <c r="Z187" s="103">
        <f t="shared" si="71"/>
        <v>0</v>
      </c>
      <c r="AA187" s="103">
        <f t="shared" si="72"/>
        <v>0</v>
      </c>
      <c r="AB187" s="128">
        <f t="shared" si="75"/>
        <v>0.80158345451607693</v>
      </c>
      <c r="AC187" s="128">
        <f t="shared" si="76"/>
        <v>0.80158345451607693</v>
      </c>
    </row>
    <row r="188" spans="1:29" ht="50.1" customHeight="1">
      <c r="A188" s="169"/>
      <c r="B188" s="169"/>
      <c r="C188" s="172"/>
      <c r="D188" s="172"/>
      <c r="E188" s="131"/>
      <c r="F188" s="175"/>
      <c r="G188" s="178"/>
      <c r="H188" s="189"/>
      <c r="I188" s="163"/>
      <c r="J188" s="166"/>
      <c r="K188" s="62" t="s">
        <v>137</v>
      </c>
      <c r="L188" s="63">
        <v>11150</v>
      </c>
      <c r="M188" s="63">
        <v>6189</v>
      </c>
      <c r="N188" s="142" t="s">
        <v>1482</v>
      </c>
      <c r="O188" s="127" t="s">
        <v>72</v>
      </c>
      <c r="P188" s="100"/>
      <c r="Q188" s="63">
        <f t="shared" si="77"/>
        <v>0</v>
      </c>
      <c r="R188" s="64"/>
      <c r="S188" s="67">
        <v>29</v>
      </c>
      <c r="T188" s="46"/>
      <c r="U188" s="106">
        <f>IF(EXACT(O188,Y188),M188,M188*(1-'Расчет ПРЕДЗАКАЗ'!$D$10))</f>
        <v>6189</v>
      </c>
      <c r="V188" s="106">
        <f t="shared" si="73"/>
        <v>0</v>
      </c>
      <c r="W188" s="106">
        <f>IF(EXACT(O188,Y188),M188,M188*(1-#REF!))</f>
        <v>6189</v>
      </c>
      <c r="X188" s="106">
        <f t="shared" si="74"/>
        <v>0</v>
      </c>
      <c r="Y188" s="107" t="s">
        <v>72</v>
      </c>
      <c r="Z188" s="103">
        <f t="shared" si="71"/>
        <v>0</v>
      </c>
      <c r="AA188" s="103">
        <f t="shared" si="72"/>
        <v>0</v>
      </c>
      <c r="AB188" s="128">
        <f t="shared" si="75"/>
        <v>0.80158345451607693</v>
      </c>
      <c r="AC188" s="128">
        <f t="shared" si="76"/>
        <v>0.80158345451607693</v>
      </c>
    </row>
    <row r="189" spans="1:29" ht="50.1" customHeight="1">
      <c r="A189" s="169"/>
      <c r="B189" s="169"/>
      <c r="C189" s="172"/>
      <c r="D189" s="172"/>
      <c r="E189" s="131"/>
      <c r="F189" s="175"/>
      <c r="G189" s="178"/>
      <c r="H189" s="189"/>
      <c r="I189" s="163"/>
      <c r="J189" s="166"/>
      <c r="K189" s="62" t="s">
        <v>86</v>
      </c>
      <c r="L189" s="63">
        <v>11150</v>
      </c>
      <c r="M189" s="63">
        <v>6189</v>
      </c>
      <c r="N189" s="142" t="s">
        <v>1483</v>
      </c>
      <c r="O189" s="127" t="s">
        <v>72</v>
      </c>
      <c r="P189" s="100"/>
      <c r="Q189" s="63">
        <f t="shared" si="77"/>
        <v>0</v>
      </c>
      <c r="R189" s="64"/>
      <c r="S189" s="67">
        <v>56</v>
      </c>
      <c r="T189" s="46"/>
      <c r="U189" s="106">
        <f>IF(EXACT(O189,Y189),M189,M189*(1-'Расчет ПРЕДЗАКАЗ'!$D$10))</f>
        <v>6189</v>
      </c>
      <c r="V189" s="106">
        <f t="shared" si="73"/>
        <v>0</v>
      </c>
      <c r="W189" s="106">
        <f>IF(EXACT(O189,Y189),M189,M189*(1-#REF!))</f>
        <v>6189</v>
      </c>
      <c r="X189" s="106">
        <f t="shared" si="74"/>
        <v>0</v>
      </c>
      <c r="Y189" s="107" t="s">
        <v>72</v>
      </c>
      <c r="Z189" s="103">
        <f t="shared" si="71"/>
        <v>0</v>
      </c>
      <c r="AA189" s="103">
        <f t="shared" si="72"/>
        <v>0</v>
      </c>
      <c r="AB189" s="128">
        <f t="shared" si="75"/>
        <v>0.80158345451607693</v>
      </c>
      <c r="AC189" s="128">
        <f t="shared" si="76"/>
        <v>0.80158345451607693</v>
      </c>
    </row>
    <row r="190" spans="1:29" ht="50.1" customHeight="1">
      <c r="A190" s="169"/>
      <c r="B190" s="169"/>
      <c r="C190" s="172"/>
      <c r="D190" s="172"/>
      <c r="E190" s="131"/>
      <c r="F190" s="175"/>
      <c r="G190" s="178"/>
      <c r="H190" s="189"/>
      <c r="I190" s="163"/>
      <c r="J190" s="166"/>
      <c r="K190" s="62" t="s">
        <v>259</v>
      </c>
      <c r="L190" s="63">
        <v>11150</v>
      </c>
      <c r="M190" s="63">
        <v>6189</v>
      </c>
      <c r="N190" s="142" t="s">
        <v>1484</v>
      </c>
      <c r="O190" s="127" t="s">
        <v>72</v>
      </c>
      <c r="P190" s="100"/>
      <c r="Q190" s="63">
        <f t="shared" si="77"/>
        <v>0</v>
      </c>
      <c r="R190" s="64"/>
      <c r="S190" s="67">
        <v>15</v>
      </c>
      <c r="T190" s="46"/>
      <c r="U190" s="106">
        <f>IF(EXACT(O190,Y190),M190,M190*(1-'Расчет ПРЕДЗАКАЗ'!$D$10))</f>
        <v>6189</v>
      </c>
      <c r="V190" s="106">
        <f t="shared" si="73"/>
        <v>0</v>
      </c>
      <c r="W190" s="106">
        <f>IF(EXACT(O190,Y190),M190,M190*(1-#REF!))</f>
        <v>6189</v>
      </c>
      <c r="X190" s="106">
        <f t="shared" si="74"/>
        <v>0</v>
      </c>
      <c r="Y190" s="107" t="s">
        <v>72</v>
      </c>
      <c r="Z190" s="103">
        <f t="shared" si="71"/>
        <v>0</v>
      </c>
      <c r="AA190" s="103">
        <f t="shared" si="72"/>
        <v>0</v>
      </c>
      <c r="AB190" s="128">
        <f t="shared" si="75"/>
        <v>0.80158345451607693</v>
      </c>
      <c r="AC190" s="128">
        <f t="shared" si="76"/>
        <v>0.80158345451607693</v>
      </c>
    </row>
    <row r="191" spans="1:29" ht="50.1" customHeight="1">
      <c r="A191" s="169"/>
      <c r="B191" s="169"/>
      <c r="C191" s="172"/>
      <c r="D191" s="172"/>
      <c r="E191" s="131"/>
      <c r="F191" s="175"/>
      <c r="G191" s="178"/>
      <c r="H191" s="189"/>
      <c r="I191" s="163"/>
      <c r="J191" s="166"/>
      <c r="K191" s="62"/>
      <c r="L191" s="63"/>
      <c r="M191" s="63"/>
      <c r="N191" s="142"/>
      <c r="O191" s="127"/>
      <c r="P191" s="100"/>
      <c r="Q191" s="63">
        <f t="shared" si="77"/>
        <v>0</v>
      </c>
      <c r="R191" s="64"/>
      <c r="S191" s="67"/>
      <c r="T191" s="46"/>
      <c r="U191" s="106">
        <f>IF(EXACT(O191,Y191),M191,M191*(1-'Расчет ПРЕДЗАКАЗ'!$D$10))</f>
        <v>0</v>
      </c>
      <c r="V191" s="106">
        <f t="shared" si="73"/>
        <v>0</v>
      </c>
      <c r="W191" s="106" t="e">
        <f>IF(EXACT(O191,Y191),M191,M191*(1-#REF!))</f>
        <v>#REF!</v>
      </c>
      <c r="X191" s="106" t="e">
        <f t="shared" si="74"/>
        <v>#REF!</v>
      </c>
      <c r="Y191" s="107" t="s">
        <v>72</v>
      </c>
      <c r="Z191" s="103">
        <f t="shared" si="71"/>
        <v>0</v>
      </c>
      <c r="AA191" s="103">
        <f t="shared" si="72"/>
        <v>0</v>
      </c>
      <c r="AB191" s="128" t="str">
        <f t="shared" si="75"/>
        <v/>
      </c>
      <c r="AC191" s="128" t="e">
        <f t="shared" si="76"/>
        <v>#REF!</v>
      </c>
    </row>
    <row r="192" spans="1:29" ht="50.1" customHeight="1">
      <c r="A192" s="169"/>
      <c r="B192" s="169"/>
      <c r="C192" s="172"/>
      <c r="D192" s="172"/>
      <c r="E192" s="131"/>
      <c r="F192" s="175"/>
      <c r="G192" s="178"/>
      <c r="H192" s="189"/>
      <c r="I192" s="163"/>
      <c r="J192" s="166"/>
      <c r="K192" s="62"/>
      <c r="L192" s="63"/>
      <c r="M192" s="63"/>
      <c r="N192" s="63"/>
      <c r="O192" s="127"/>
      <c r="P192" s="100"/>
      <c r="Q192" s="63">
        <f t="shared" si="77"/>
        <v>0</v>
      </c>
      <c r="R192" s="64"/>
      <c r="S192" s="67"/>
      <c r="T192" s="46"/>
      <c r="U192" s="106">
        <f>IF(EXACT(O192,Y192),M192,M192*(1-'Расчет ПРЕДЗАКАЗ'!$D$10))</f>
        <v>0</v>
      </c>
      <c r="V192" s="106">
        <f t="shared" si="73"/>
        <v>0</v>
      </c>
      <c r="W192" s="106" t="e">
        <f>IF(EXACT(O192,Y192),M192,M192*(1-#REF!))</f>
        <v>#REF!</v>
      </c>
      <c r="X192" s="106" t="e">
        <f t="shared" si="74"/>
        <v>#REF!</v>
      </c>
      <c r="Y192" s="107" t="s">
        <v>72</v>
      </c>
      <c r="Z192" s="103">
        <f t="shared" si="71"/>
        <v>0</v>
      </c>
      <c r="AA192" s="103">
        <f t="shared" si="72"/>
        <v>0</v>
      </c>
      <c r="AB192" s="128" t="str">
        <f t="shared" si="75"/>
        <v/>
      </c>
      <c r="AC192" s="128" t="e">
        <f t="shared" si="76"/>
        <v>#REF!</v>
      </c>
    </row>
    <row r="193" spans="1:29" ht="50.1" customHeight="1">
      <c r="A193" s="169"/>
      <c r="B193" s="169"/>
      <c r="C193" s="172"/>
      <c r="D193" s="172"/>
      <c r="E193" s="131"/>
      <c r="F193" s="175"/>
      <c r="G193" s="178"/>
      <c r="H193" s="189"/>
      <c r="I193" s="163"/>
      <c r="J193" s="166"/>
      <c r="K193" s="62"/>
      <c r="L193" s="63"/>
      <c r="M193" s="63"/>
      <c r="N193" s="65"/>
      <c r="O193" s="127"/>
      <c r="P193" s="100"/>
      <c r="Q193" s="63">
        <f t="shared" si="77"/>
        <v>0</v>
      </c>
      <c r="R193" s="65"/>
      <c r="S193" s="67"/>
      <c r="T193" s="40"/>
      <c r="U193" s="106">
        <f>IF(EXACT(O193,Y193),M193,M193*(1-'Расчет ПРЕДЗАКАЗ'!$D$10))</f>
        <v>0</v>
      </c>
      <c r="V193" s="106">
        <f t="shared" si="73"/>
        <v>0</v>
      </c>
      <c r="W193" s="106" t="e">
        <f>IF(EXACT(O193,Y193),M193,M193*(1-#REF!))</f>
        <v>#REF!</v>
      </c>
      <c r="X193" s="106" t="e">
        <f t="shared" si="74"/>
        <v>#REF!</v>
      </c>
      <c r="Y193" s="107" t="s">
        <v>72</v>
      </c>
      <c r="Z193" s="103">
        <f t="shared" si="71"/>
        <v>0</v>
      </c>
      <c r="AA193" s="103">
        <f t="shared" si="72"/>
        <v>0</v>
      </c>
      <c r="AB193" s="128" t="str">
        <f t="shared" si="75"/>
        <v/>
      </c>
      <c r="AC193" s="128" t="e">
        <f t="shared" si="76"/>
        <v>#REF!</v>
      </c>
    </row>
    <row r="194" spans="1:29" ht="50.1" customHeight="1">
      <c r="A194" s="169"/>
      <c r="B194" s="169"/>
      <c r="C194" s="172"/>
      <c r="D194" s="172"/>
      <c r="E194" s="131"/>
      <c r="F194" s="175"/>
      <c r="G194" s="178"/>
      <c r="H194" s="189"/>
      <c r="I194" s="163"/>
      <c r="J194" s="166"/>
      <c r="K194" s="62"/>
      <c r="L194" s="63"/>
      <c r="M194" s="63"/>
      <c r="N194" s="65"/>
      <c r="O194" s="127"/>
      <c r="P194" s="100"/>
      <c r="Q194" s="63">
        <f t="shared" si="77"/>
        <v>0</v>
      </c>
      <c r="R194" s="65"/>
      <c r="S194" s="67"/>
      <c r="T194" s="40"/>
      <c r="U194" s="106">
        <f>IF(EXACT(O194,Y194),M194,M194*(1-'Расчет ПРЕДЗАКАЗ'!$D$10))</f>
        <v>0</v>
      </c>
      <c r="V194" s="106">
        <f t="shared" si="73"/>
        <v>0</v>
      </c>
      <c r="W194" s="106" t="e">
        <f>IF(EXACT(O194,Y194),M194,M194*(1-#REF!))</f>
        <v>#REF!</v>
      </c>
      <c r="X194" s="106" t="e">
        <f t="shared" si="74"/>
        <v>#REF!</v>
      </c>
      <c r="Y194" s="107" t="s">
        <v>72</v>
      </c>
      <c r="Z194" s="103">
        <f t="shared" si="71"/>
        <v>0</v>
      </c>
      <c r="AA194" s="103">
        <f t="shared" si="72"/>
        <v>0</v>
      </c>
      <c r="AB194" s="128" t="str">
        <f t="shared" si="75"/>
        <v/>
      </c>
      <c r="AC194" s="128" t="e">
        <f t="shared" si="76"/>
        <v>#REF!</v>
      </c>
    </row>
    <row r="195" spans="1:29" ht="50.1" customHeight="1">
      <c r="A195" s="169"/>
      <c r="B195" s="169"/>
      <c r="C195" s="172"/>
      <c r="D195" s="172"/>
      <c r="E195" s="131"/>
      <c r="F195" s="175"/>
      <c r="G195" s="178"/>
      <c r="H195" s="189"/>
      <c r="I195" s="163"/>
      <c r="J195" s="166"/>
      <c r="K195" s="62"/>
      <c r="L195" s="63"/>
      <c r="M195" s="63"/>
      <c r="N195" s="65"/>
      <c r="O195" s="127"/>
      <c r="P195" s="100"/>
      <c r="Q195" s="63">
        <f t="shared" si="77"/>
        <v>0</v>
      </c>
      <c r="R195" s="65"/>
      <c r="S195" s="67"/>
      <c r="T195" s="40"/>
      <c r="U195" s="106">
        <f>IF(EXACT(O195,Y195),M195,M195*(1-'Расчет ПРЕДЗАКАЗ'!$D$10))</f>
        <v>0</v>
      </c>
      <c r="V195" s="106">
        <f t="shared" si="73"/>
        <v>0</v>
      </c>
      <c r="W195" s="106" t="e">
        <f>IF(EXACT(O195,Y195),M195,M195*(1-#REF!))</f>
        <v>#REF!</v>
      </c>
      <c r="X195" s="106" t="e">
        <f t="shared" si="74"/>
        <v>#REF!</v>
      </c>
      <c r="Y195" s="107" t="s">
        <v>72</v>
      </c>
      <c r="Z195" s="103">
        <f t="shared" si="71"/>
        <v>0</v>
      </c>
      <c r="AA195" s="103">
        <f t="shared" si="72"/>
        <v>0</v>
      </c>
      <c r="AB195" s="128" t="str">
        <f t="shared" si="75"/>
        <v/>
      </c>
      <c r="AC195" s="128" t="e">
        <f t="shared" si="76"/>
        <v>#REF!</v>
      </c>
    </row>
    <row r="196" spans="1:29" ht="50.1" customHeight="1">
      <c r="A196" s="169"/>
      <c r="B196" s="169"/>
      <c r="C196" s="172"/>
      <c r="D196" s="172"/>
      <c r="E196" s="131"/>
      <c r="F196" s="175"/>
      <c r="G196" s="178"/>
      <c r="H196" s="189"/>
      <c r="I196" s="163"/>
      <c r="J196" s="166"/>
      <c r="K196" s="62"/>
      <c r="L196" s="63"/>
      <c r="M196" s="63"/>
      <c r="N196" s="65"/>
      <c r="O196" s="127"/>
      <c r="P196" s="100"/>
      <c r="Q196" s="63">
        <f t="shared" si="77"/>
        <v>0</v>
      </c>
      <c r="R196" s="65"/>
      <c r="S196" s="67"/>
      <c r="T196" s="40"/>
      <c r="U196" s="106">
        <f>IF(EXACT(O196,Y196),M196,M196*(1-'Расчет ПРЕДЗАКАЗ'!$D$10))</f>
        <v>0</v>
      </c>
      <c r="V196" s="106">
        <f t="shared" si="73"/>
        <v>0</v>
      </c>
      <c r="W196" s="106" t="e">
        <f>IF(EXACT(O196,Y196),M196,M196*(1-#REF!))</f>
        <v>#REF!</v>
      </c>
      <c r="X196" s="106" t="e">
        <f t="shared" si="74"/>
        <v>#REF!</v>
      </c>
      <c r="Y196" s="107" t="s">
        <v>72</v>
      </c>
      <c r="Z196" s="103">
        <f t="shared" si="71"/>
        <v>0</v>
      </c>
      <c r="AA196" s="103">
        <f t="shared" si="72"/>
        <v>0</v>
      </c>
      <c r="AB196" s="128" t="str">
        <f t="shared" si="75"/>
        <v/>
      </c>
      <c r="AC196" s="128" t="e">
        <f t="shared" si="76"/>
        <v>#REF!</v>
      </c>
    </row>
    <row r="197" spans="1:29" ht="50.1" customHeight="1">
      <c r="A197" s="169"/>
      <c r="B197" s="169"/>
      <c r="C197" s="172"/>
      <c r="D197" s="172"/>
      <c r="E197" s="131"/>
      <c r="F197" s="175"/>
      <c r="G197" s="178"/>
      <c r="H197" s="189"/>
      <c r="I197" s="163"/>
      <c r="J197" s="166"/>
      <c r="K197" s="62"/>
      <c r="L197" s="63"/>
      <c r="M197" s="63"/>
      <c r="N197" s="65"/>
      <c r="O197" s="127"/>
      <c r="P197" s="100"/>
      <c r="Q197" s="63">
        <f t="shared" si="77"/>
        <v>0</v>
      </c>
      <c r="R197" s="65"/>
      <c r="S197" s="67"/>
      <c r="T197" s="40"/>
      <c r="U197" s="106">
        <f>IF(EXACT(O197,Y197),M197,M197*(1-'Расчет ПРЕДЗАКАЗ'!$D$10))</f>
        <v>0</v>
      </c>
      <c r="V197" s="106">
        <f t="shared" si="73"/>
        <v>0</v>
      </c>
      <c r="W197" s="106" t="e">
        <f>IF(EXACT(O197,Y197),M197,M197*(1-#REF!))</f>
        <v>#REF!</v>
      </c>
      <c r="X197" s="106" t="e">
        <f t="shared" si="74"/>
        <v>#REF!</v>
      </c>
      <c r="Y197" s="107" t="s">
        <v>72</v>
      </c>
      <c r="Z197" s="103">
        <f t="shared" si="71"/>
        <v>0</v>
      </c>
      <c r="AA197" s="103">
        <f t="shared" si="72"/>
        <v>0</v>
      </c>
      <c r="AB197" s="128" t="str">
        <f t="shared" si="75"/>
        <v/>
      </c>
      <c r="AC197" s="128" t="e">
        <f t="shared" si="76"/>
        <v>#REF!</v>
      </c>
    </row>
    <row r="198" spans="1:29" ht="50.1" customHeight="1">
      <c r="A198" s="170"/>
      <c r="B198" s="170"/>
      <c r="C198" s="173"/>
      <c r="D198" s="173"/>
      <c r="E198" s="132"/>
      <c r="F198" s="176"/>
      <c r="G198" s="179"/>
      <c r="H198" s="190"/>
      <c r="I198" s="164"/>
      <c r="J198" s="167"/>
      <c r="K198" s="62"/>
      <c r="L198" s="63"/>
      <c r="M198" s="63"/>
      <c r="N198" s="65"/>
      <c r="O198" s="127"/>
      <c r="P198" s="100"/>
      <c r="Q198" s="63">
        <f t="shared" si="77"/>
        <v>0</v>
      </c>
      <c r="R198" s="65"/>
      <c r="S198" s="64"/>
      <c r="T198" s="40"/>
      <c r="U198" s="106">
        <f>IF(EXACT(O198,Y198),M198,M198*(1-'Расчет ПРЕДЗАКАЗ'!$D$10))</f>
        <v>0</v>
      </c>
      <c r="V198" s="106">
        <f t="shared" si="73"/>
        <v>0</v>
      </c>
      <c r="W198" s="106" t="e">
        <f>IF(EXACT(O198,Y198),M198,M198*(1-#REF!))</f>
        <v>#REF!</v>
      </c>
      <c r="X198" s="106" t="e">
        <f t="shared" si="74"/>
        <v>#REF!</v>
      </c>
      <c r="Y198" s="107" t="s">
        <v>72</v>
      </c>
      <c r="Z198" s="103">
        <f t="shared" si="71"/>
        <v>0</v>
      </c>
      <c r="AA198" s="103">
        <f t="shared" si="72"/>
        <v>0</v>
      </c>
      <c r="AB198" s="128" t="str">
        <f t="shared" si="75"/>
        <v/>
      </c>
      <c r="AC198" s="128" t="e">
        <f t="shared" si="76"/>
        <v>#REF!</v>
      </c>
    </row>
    <row r="199" spans="1:29" ht="11.25" customHeight="1" thickBot="1"/>
    <row r="200" spans="1:29" ht="50.1" customHeight="1">
      <c r="A200" s="168">
        <v>151</v>
      </c>
      <c r="B200" s="168" t="s">
        <v>1485</v>
      </c>
      <c r="C200" s="171" t="s">
        <v>1486</v>
      </c>
      <c r="D200" s="171" t="s">
        <v>77</v>
      </c>
      <c r="E200" s="131"/>
      <c r="F200" s="197" t="s">
        <v>1475</v>
      </c>
      <c r="G200" s="177" t="s">
        <v>251</v>
      </c>
      <c r="H200" s="162" t="s">
        <v>1476</v>
      </c>
      <c r="I200" s="198" t="s">
        <v>1487</v>
      </c>
      <c r="J200" s="165" t="s">
        <v>19</v>
      </c>
      <c r="K200" s="62" t="s">
        <v>82</v>
      </c>
      <c r="L200" s="63">
        <v>10320</v>
      </c>
      <c r="M200" s="63">
        <v>6448</v>
      </c>
      <c r="N200" s="142" t="s">
        <v>1488</v>
      </c>
      <c r="O200" s="127" t="s">
        <v>72</v>
      </c>
      <c r="P200" s="100"/>
      <c r="Q200" s="63">
        <f>P200*M200</f>
        <v>0</v>
      </c>
      <c r="R200" s="64"/>
      <c r="S200" s="67">
        <v>84</v>
      </c>
      <c r="T200" s="60"/>
      <c r="U200" s="106">
        <f>IF(EXACT(O200,Y200),M200,M200*(1-'Расчет ПРЕДЗАКАЗ'!$D$10))</f>
        <v>6448</v>
      </c>
      <c r="V200" s="106">
        <f>P200*U200</f>
        <v>0</v>
      </c>
      <c r="W200" s="106">
        <f>IF(EXACT(O200,Y200),M200,M200*(1-#REF!))</f>
        <v>6448</v>
      </c>
      <c r="X200" s="106">
        <f>P200*W200</f>
        <v>0</v>
      </c>
      <c r="Y200" s="107" t="s">
        <v>72</v>
      </c>
      <c r="Z200" s="103">
        <f t="shared" ref="Z200:Z214" si="78">IF(EXACT(O200,Y200),Q200,0)</f>
        <v>0</v>
      </c>
      <c r="AA200" s="103">
        <f t="shared" ref="AA200:AA214" si="79">IF(Z200=0,Q200,0)</f>
        <v>0</v>
      </c>
      <c r="AB200" s="128">
        <f>IF(U200=0,"",L200/U200-1)</f>
        <v>0.60049627791563265</v>
      </c>
      <c r="AC200" s="128">
        <f>IF(W200=0,"",L200/W200-1)</f>
        <v>0.60049627791563265</v>
      </c>
    </row>
    <row r="201" spans="1:29" ht="50.1" customHeight="1">
      <c r="A201" s="169"/>
      <c r="B201" s="169"/>
      <c r="C201" s="172"/>
      <c r="D201" s="172"/>
      <c r="E201" s="131"/>
      <c r="F201" s="175"/>
      <c r="G201" s="178"/>
      <c r="H201" s="189"/>
      <c r="I201" s="163"/>
      <c r="J201" s="166"/>
      <c r="K201" s="62" t="s">
        <v>104</v>
      </c>
      <c r="L201" s="63">
        <v>10320</v>
      </c>
      <c r="M201" s="63">
        <v>6448</v>
      </c>
      <c r="N201" s="142" t="s">
        <v>1489</v>
      </c>
      <c r="O201" s="127" t="s">
        <v>72</v>
      </c>
      <c r="P201" s="100"/>
      <c r="Q201" s="63">
        <f>P201*M201</f>
        <v>0</v>
      </c>
      <c r="R201" s="64"/>
      <c r="S201" s="67">
        <v>148</v>
      </c>
      <c r="T201" s="46"/>
      <c r="U201" s="106">
        <f>IF(EXACT(O201,Y201),M201,M201*(1-'Расчет ПРЕДЗАКАЗ'!$D$10))</f>
        <v>6448</v>
      </c>
      <c r="V201" s="106">
        <f t="shared" ref="V201:V214" si="80">P201*U201</f>
        <v>0</v>
      </c>
      <c r="W201" s="106">
        <f>IF(EXACT(O201,Y201),M201,M201*(1-#REF!))</f>
        <v>6448</v>
      </c>
      <c r="X201" s="106">
        <f t="shared" ref="X201:X214" si="81">P201*W201</f>
        <v>0</v>
      </c>
      <c r="Y201" s="107" t="s">
        <v>72</v>
      </c>
      <c r="Z201" s="103">
        <f t="shared" si="78"/>
        <v>0</v>
      </c>
      <c r="AA201" s="103">
        <f t="shared" si="79"/>
        <v>0</v>
      </c>
      <c r="AB201" s="128">
        <f t="shared" ref="AB201:AB214" si="82">IF(U201=0,"",L201/U201-1)</f>
        <v>0.60049627791563265</v>
      </c>
      <c r="AC201" s="128">
        <f t="shared" ref="AC201:AC214" si="83">IF(W201=0,"",L201/W201-1)</f>
        <v>0.60049627791563265</v>
      </c>
    </row>
    <row r="202" spans="1:29" ht="50.1" customHeight="1">
      <c r="A202" s="169"/>
      <c r="B202" s="169"/>
      <c r="C202" s="172"/>
      <c r="D202" s="172"/>
      <c r="E202" s="131"/>
      <c r="F202" s="175"/>
      <c r="G202" s="178"/>
      <c r="H202" s="189"/>
      <c r="I202" s="163"/>
      <c r="J202" s="166"/>
      <c r="K202" s="62" t="s">
        <v>134</v>
      </c>
      <c r="L202" s="63">
        <v>10320</v>
      </c>
      <c r="M202" s="63">
        <v>6448</v>
      </c>
      <c r="N202" s="142" t="s">
        <v>1490</v>
      </c>
      <c r="O202" s="127" t="s">
        <v>72</v>
      </c>
      <c r="P202" s="100"/>
      <c r="Q202" s="63">
        <f t="shared" ref="Q202:Q214" si="84">P202*M202</f>
        <v>0</v>
      </c>
      <c r="R202" s="64"/>
      <c r="S202" s="67">
        <v>76</v>
      </c>
      <c r="T202" s="46"/>
      <c r="U202" s="106">
        <f>IF(EXACT(O202,Y202),M202,M202*(1-'Расчет ПРЕДЗАКАЗ'!$D$10))</f>
        <v>6448</v>
      </c>
      <c r="V202" s="106">
        <f t="shared" si="80"/>
        <v>0</v>
      </c>
      <c r="W202" s="106">
        <f>IF(EXACT(O202,Y202),M202,M202*(1-#REF!))</f>
        <v>6448</v>
      </c>
      <c r="X202" s="106">
        <f t="shared" si="81"/>
        <v>0</v>
      </c>
      <c r="Y202" s="107" t="s">
        <v>72</v>
      </c>
      <c r="Z202" s="103">
        <f t="shared" si="78"/>
        <v>0</v>
      </c>
      <c r="AA202" s="103">
        <f t="shared" si="79"/>
        <v>0</v>
      </c>
      <c r="AB202" s="128">
        <f t="shared" si="82"/>
        <v>0.60049627791563265</v>
      </c>
      <c r="AC202" s="128">
        <f t="shared" si="83"/>
        <v>0.60049627791563265</v>
      </c>
    </row>
    <row r="203" spans="1:29" ht="50.1" customHeight="1">
      <c r="A203" s="169"/>
      <c r="B203" s="169"/>
      <c r="C203" s="172"/>
      <c r="D203" s="172"/>
      <c r="E203" s="131"/>
      <c r="F203" s="175"/>
      <c r="G203" s="178"/>
      <c r="H203" s="189"/>
      <c r="I203" s="163"/>
      <c r="J203" s="166"/>
      <c r="K203" s="62" t="s">
        <v>84</v>
      </c>
      <c r="L203" s="63">
        <v>10320</v>
      </c>
      <c r="M203" s="63">
        <v>6448</v>
      </c>
      <c r="N203" s="142" t="s">
        <v>1491</v>
      </c>
      <c r="O203" s="127" t="s">
        <v>72</v>
      </c>
      <c r="P203" s="100"/>
      <c r="Q203" s="63">
        <f t="shared" si="84"/>
        <v>0</v>
      </c>
      <c r="R203" s="64"/>
      <c r="S203" s="67">
        <v>168</v>
      </c>
      <c r="T203" s="46"/>
      <c r="U203" s="106">
        <f>IF(EXACT(O203,Y203),M203,M203*(1-'Расчет ПРЕДЗАКАЗ'!$D$10))</f>
        <v>6448</v>
      </c>
      <c r="V203" s="106">
        <f t="shared" si="80"/>
        <v>0</v>
      </c>
      <c r="W203" s="106">
        <f>IF(EXACT(O203,Y203),M203,M203*(1-#REF!))</f>
        <v>6448</v>
      </c>
      <c r="X203" s="106">
        <f t="shared" si="81"/>
        <v>0</v>
      </c>
      <c r="Y203" s="107" t="s">
        <v>72</v>
      </c>
      <c r="Z203" s="103">
        <f t="shared" si="78"/>
        <v>0</v>
      </c>
      <c r="AA203" s="103">
        <f t="shared" si="79"/>
        <v>0</v>
      </c>
      <c r="AB203" s="128">
        <f t="shared" si="82"/>
        <v>0.60049627791563265</v>
      </c>
      <c r="AC203" s="128">
        <f t="shared" si="83"/>
        <v>0.60049627791563265</v>
      </c>
    </row>
    <row r="204" spans="1:29" ht="50.1" customHeight="1">
      <c r="A204" s="169"/>
      <c r="B204" s="169"/>
      <c r="C204" s="172"/>
      <c r="D204" s="172"/>
      <c r="E204" s="131"/>
      <c r="F204" s="175"/>
      <c r="G204" s="178"/>
      <c r="H204" s="189"/>
      <c r="I204" s="163"/>
      <c r="J204" s="166"/>
      <c r="K204" s="62" t="s">
        <v>137</v>
      </c>
      <c r="L204" s="63">
        <v>10320</v>
      </c>
      <c r="M204" s="63">
        <v>6448</v>
      </c>
      <c r="N204" s="142" t="s">
        <v>1492</v>
      </c>
      <c r="O204" s="127" t="s">
        <v>72</v>
      </c>
      <c r="P204" s="100"/>
      <c r="Q204" s="63">
        <f t="shared" si="84"/>
        <v>0</v>
      </c>
      <c r="R204" s="64"/>
      <c r="S204" s="67">
        <v>119</v>
      </c>
      <c r="T204" s="46"/>
      <c r="U204" s="106">
        <f>IF(EXACT(O204,Y204),M204,M204*(1-'Расчет ПРЕДЗАКАЗ'!$D$10))</f>
        <v>6448</v>
      </c>
      <c r="V204" s="106">
        <f t="shared" si="80"/>
        <v>0</v>
      </c>
      <c r="W204" s="106">
        <f>IF(EXACT(O204,Y204),M204,M204*(1-#REF!))</f>
        <v>6448</v>
      </c>
      <c r="X204" s="106">
        <f t="shared" si="81"/>
        <v>0</v>
      </c>
      <c r="Y204" s="107" t="s">
        <v>72</v>
      </c>
      <c r="Z204" s="103">
        <f t="shared" si="78"/>
        <v>0</v>
      </c>
      <c r="AA204" s="103">
        <f t="shared" si="79"/>
        <v>0</v>
      </c>
      <c r="AB204" s="128">
        <f t="shared" si="82"/>
        <v>0.60049627791563265</v>
      </c>
      <c r="AC204" s="128">
        <f t="shared" si="83"/>
        <v>0.60049627791563265</v>
      </c>
    </row>
    <row r="205" spans="1:29" ht="50.1" customHeight="1">
      <c r="A205" s="169"/>
      <c r="B205" s="169"/>
      <c r="C205" s="172"/>
      <c r="D205" s="172"/>
      <c r="E205" s="131"/>
      <c r="F205" s="175"/>
      <c r="G205" s="178"/>
      <c r="H205" s="189"/>
      <c r="I205" s="163"/>
      <c r="J205" s="166"/>
      <c r="K205" s="62" t="s">
        <v>1493</v>
      </c>
      <c r="L205" s="63">
        <v>10320</v>
      </c>
      <c r="M205" s="63">
        <v>6448</v>
      </c>
      <c r="N205" s="142" t="s">
        <v>1494</v>
      </c>
      <c r="O205" s="127" t="s">
        <v>72</v>
      </c>
      <c r="P205" s="100"/>
      <c r="Q205" s="63">
        <f t="shared" si="84"/>
        <v>0</v>
      </c>
      <c r="R205" s="64"/>
      <c r="S205" s="67">
        <v>70</v>
      </c>
      <c r="T205" s="46"/>
      <c r="U205" s="106">
        <f>IF(EXACT(O205,Y205),M205,M205*(1-'Расчет ПРЕДЗАКАЗ'!$D$10))</f>
        <v>6448</v>
      </c>
      <c r="V205" s="106">
        <f t="shared" si="80"/>
        <v>0</v>
      </c>
      <c r="W205" s="106">
        <f>IF(EXACT(O205,Y205),M205,M205*(1-#REF!))</f>
        <v>6448</v>
      </c>
      <c r="X205" s="106">
        <f t="shared" si="81"/>
        <v>0</v>
      </c>
      <c r="Y205" s="107" t="s">
        <v>72</v>
      </c>
      <c r="Z205" s="103">
        <f t="shared" si="78"/>
        <v>0</v>
      </c>
      <c r="AA205" s="103">
        <f t="shared" si="79"/>
        <v>0</v>
      </c>
      <c r="AB205" s="128">
        <f t="shared" si="82"/>
        <v>0.60049627791563265</v>
      </c>
      <c r="AC205" s="128">
        <f t="shared" si="83"/>
        <v>0.60049627791563265</v>
      </c>
    </row>
    <row r="206" spans="1:29" ht="50.1" customHeight="1">
      <c r="A206" s="169"/>
      <c r="B206" s="169"/>
      <c r="C206" s="172"/>
      <c r="D206" s="172"/>
      <c r="E206" s="131"/>
      <c r="F206" s="175"/>
      <c r="G206" s="178"/>
      <c r="H206" s="189"/>
      <c r="I206" s="163"/>
      <c r="J206" s="166"/>
      <c r="K206" s="62" t="s">
        <v>1495</v>
      </c>
      <c r="L206" s="63">
        <v>10320</v>
      </c>
      <c r="M206" s="63">
        <v>6448</v>
      </c>
      <c r="N206" s="142" t="s">
        <v>1496</v>
      </c>
      <c r="O206" s="127" t="s">
        <v>72</v>
      </c>
      <c r="P206" s="100"/>
      <c r="Q206" s="63">
        <f t="shared" si="84"/>
        <v>0</v>
      </c>
      <c r="R206" s="64"/>
      <c r="S206" s="67">
        <v>27</v>
      </c>
      <c r="T206" s="46"/>
      <c r="U206" s="106">
        <f>IF(EXACT(O206,Y206),M206,M206*(1-'Расчет ПРЕДЗАКАЗ'!$D$10))</f>
        <v>6448</v>
      </c>
      <c r="V206" s="106">
        <f t="shared" si="80"/>
        <v>0</v>
      </c>
      <c r="W206" s="106">
        <f>IF(EXACT(O206,Y206),M206,M206*(1-#REF!))</f>
        <v>6448</v>
      </c>
      <c r="X206" s="106">
        <f t="shared" si="81"/>
        <v>0</v>
      </c>
      <c r="Y206" s="107" t="s">
        <v>72</v>
      </c>
      <c r="Z206" s="103">
        <f t="shared" si="78"/>
        <v>0</v>
      </c>
      <c r="AA206" s="103">
        <f t="shared" si="79"/>
        <v>0</v>
      </c>
      <c r="AB206" s="128">
        <f t="shared" si="82"/>
        <v>0.60049627791563265</v>
      </c>
      <c r="AC206" s="128">
        <f t="shared" si="83"/>
        <v>0.60049627791563265</v>
      </c>
    </row>
    <row r="207" spans="1:29" ht="50.1" customHeight="1">
      <c r="A207" s="169"/>
      <c r="B207" s="169"/>
      <c r="C207" s="172"/>
      <c r="D207" s="172"/>
      <c r="E207" s="131"/>
      <c r="F207" s="175"/>
      <c r="G207" s="178"/>
      <c r="H207" s="189"/>
      <c r="I207" s="163"/>
      <c r="J207" s="166"/>
      <c r="K207" s="62" t="s">
        <v>1497</v>
      </c>
      <c r="L207" s="63">
        <v>10320</v>
      </c>
      <c r="M207" s="63">
        <v>6448</v>
      </c>
      <c r="N207" s="142" t="s">
        <v>1498</v>
      </c>
      <c r="O207" s="127" t="s">
        <v>72</v>
      </c>
      <c r="P207" s="100"/>
      <c r="Q207" s="63">
        <f t="shared" si="84"/>
        <v>0</v>
      </c>
      <c r="R207" s="64"/>
      <c r="S207" s="67">
        <v>23</v>
      </c>
      <c r="T207" s="46"/>
      <c r="U207" s="106">
        <f>IF(EXACT(O207,Y207),M207,M207*(1-'Расчет ПРЕДЗАКАЗ'!$D$10))</f>
        <v>6448</v>
      </c>
      <c r="V207" s="106">
        <f t="shared" si="80"/>
        <v>0</v>
      </c>
      <c r="W207" s="106">
        <f>IF(EXACT(O207,Y207),M207,M207*(1-#REF!))</f>
        <v>6448</v>
      </c>
      <c r="X207" s="106">
        <f t="shared" si="81"/>
        <v>0</v>
      </c>
      <c r="Y207" s="107" t="s">
        <v>72</v>
      </c>
      <c r="Z207" s="103">
        <f t="shared" si="78"/>
        <v>0</v>
      </c>
      <c r="AA207" s="103">
        <f t="shared" si="79"/>
        <v>0</v>
      </c>
      <c r="AB207" s="128">
        <f t="shared" si="82"/>
        <v>0.60049627791563265</v>
      </c>
      <c r="AC207" s="128">
        <f t="shared" si="83"/>
        <v>0.60049627791563265</v>
      </c>
    </row>
    <row r="208" spans="1:29" ht="50.1" customHeight="1">
      <c r="A208" s="169"/>
      <c r="B208" s="169"/>
      <c r="C208" s="172"/>
      <c r="D208" s="172"/>
      <c r="E208" s="131"/>
      <c r="F208" s="175"/>
      <c r="G208" s="178"/>
      <c r="H208" s="189"/>
      <c r="I208" s="163"/>
      <c r="J208" s="166"/>
      <c r="K208" s="62"/>
      <c r="L208" s="63"/>
      <c r="M208" s="63"/>
      <c r="N208" s="63"/>
      <c r="O208" s="127"/>
      <c r="P208" s="100"/>
      <c r="Q208" s="63">
        <f t="shared" si="84"/>
        <v>0</v>
      </c>
      <c r="R208" s="64"/>
      <c r="S208" s="67"/>
      <c r="T208" s="46"/>
      <c r="U208" s="106">
        <f>IF(EXACT(O208,Y208),M208,M208*(1-'Расчет ПРЕДЗАКАЗ'!$D$10))</f>
        <v>0</v>
      </c>
      <c r="V208" s="106">
        <f t="shared" si="80"/>
        <v>0</v>
      </c>
      <c r="W208" s="106" t="e">
        <f>IF(EXACT(O208,Y208),M208,M208*(1-#REF!))</f>
        <v>#REF!</v>
      </c>
      <c r="X208" s="106" t="e">
        <f t="shared" si="81"/>
        <v>#REF!</v>
      </c>
      <c r="Y208" s="107" t="s">
        <v>72</v>
      </c>
      <c r="Z208" s="103">
        <f t="shared" si="78"/>
        <v>0</v>
      </c>
      <c r="AA208" s="103">
        <f t="shared" si="79"/>
        <v>0</v>
      </c>
      <c r="AB208" s="128" t="str">
        <f t="shared" si="82"/>
        <v/>
      </c>
      <c r="AC208" s="128" t="e">
        <f t="shared" si="83"/>
        <v>#REF!</v>
      </c>
    </row>
    <row r="209" spans="1:29" ht="50.1" customHeight="1">
      <c r="A209" s="169"/>
      <c r="B209" s="169"/>
      <c r="C209" s="172"/>
      <c r="D209" s="172"/>
      <c r="E209" s="131"/>
      <c r="F209" s="175"/>
      <c r="G209" s="178"/>
      <c r="H209" s="189"/>
      <c r="I209" s="163"/>
      <c r="J209" s="166"/>
      <c r="K209" s="62"/>
      <c r="L209" s="63"/>
      <c r="M209" s="63"/>
      <c r="N209" s="65"/>
      <c r="O209" s="127"/>
      <c r="P209" s="100"/>
      <c r="Q209" s="63">
        <f t="shared" si="84"/>
        <v>0</v>
      </c>
      <c r="R209" s="65"/>
      <c r="S209" s="67"/>
      <c r="T209" s="40"/>
      <c r="U209" s="106">
        <f>IF(EXACT(O209,Y209),M209,M209*(1-'Расчет ПРЕДЗАКАЗ'!$D$10))</f>
        <v>0</v>
      </c>
      <c r="V209" s="106">
        <f t="shared" si="80"/>
        <v>0</v>
      </c>
      <c r="W209" s="106" t="e">
        <f>IF(EXACT(O209,Y209),M209,M209*(1-#REF!))</f>
        <v>#REF!</v>
      </c>
      <c r="X209" s="106" t="e">
        <f t="shared" si="81"/>
        <v>#REF!</v>
      </c>
      <c r="Y209" s="107" t="s">
        <v>72</v>
      </c>
      <c r="Z209" s="103">
        <f t="shared" si="78"/>
        <v>0</v>
      </c>
      <c r="AA209" s="103">
        <f t="shared" si="79"/>
        <v>0</v>
      </c>
      <c r="AB209" s="128" t="str">
        <f t="shared" si="82"/>
        <v/>
      </c>
      <c r="AC209" s="128" t="e">
        <f t="shared" si="83"/>
        <v>#REF!</v>
      </c>
    </row>
    <row r="210" spans="1:29" ht="50.1" customHeight="1">
      <c r="A210" s="169"/>
      <c r="B210" s="169"/>
      <c r="C210" s="172"/>
      <c r="D210" s="172"/>
      <c r="E210" s="131"/>
      <c r="F210" s="175"/>
      <c r="G210" s="178"/>
      <c r="H210" s="189"/>
      <c r="I210" s="163"/>
      <c r="J210" s="166"/>
      <c r="K210" s="62"/>
      <c r="L210" s="63"/>
      <c r="M210" s="63"/>
      <c r="N210" s="65"/>
      <c r="O210" s="127"/>
      <c r="P210" s="100"/>
      <c r="Q210" s="63">
        <f t="shared" si="84"/>
        <v>0</v>
      </c>
      <c r="R210" s="65"/>
      <c r="S210" s="67"/>
      <c r="T210" s="40"/>
      <c r="U210" s="106">
        <f>IF(EXACT(O210,Y210),M210,M210*(1-'Расчет ПРЕДЗАКАЗ'!$D$10))</f>
        <v>0</v>
      </c>
      <c r="V210" s="106">
        <f t="shared" si="80"/>
        <v>0</v>
      </c>
      <c r="W210" s="106" t="e">
        <f>IF(EXACT(O210,Y210),M210,M210*(1-#REF!))</f>
        <v>#REF!</v>
      </c>
      <c r="X210" s="106" t="e">
        <f t="shared" si="81"/>
        <v>#REF!</v>
      </c>
      <c r="Y210" s="107" t="s">
        <v>72</v>
      </c>
      <c r="Z210" s="103">
        <f t="shared" si="78"/>
        <v>0</v>
      </c>
      <c r="AA210" s="103">
        <f t="shared" si="79"/>
        <v>0</v>
      </c>
      <c r="AB210" s="128" t="str">
        <f t="shared" si="82"/>
        <v/>
      </c>
      <c r="AC210" s="128" t="e">
        <f t="shared" si="83"/>
        <v>#REF!</v>
      </c>
    </row>
    <row r="211" spans="1:29" ht="50.1" customHeight="1">
      <c r="A211" s="169"/>
      <c r="B211" s="169"/>
      <c r="C211" s="172"/>
      <c r="D211" s="172"/>
      <c r="E211" s="131"/>
      <c r="F211" s="175"/>
      <c r="G211" s="178"/>
      <c r="H211" s="189"/>
      <c r="I211" s="163"/>
      <c r="J211" s="166"/>
      <c r="K211" s="62"/>
      <c r="L211" s="63"/>
      <c r="M211" s="63"/>
      <c r="N211" s="65"/>
      <c r="O211" s="127"/>
      <c r="P211" s="100"/>
      <c r="Q211" s="63">
        <f t="shared" si="84"/>
        <v>0</v>
      </c>
      <c r="R211" s="65"/>
      <c r="S211" s="67"/>
      <c r="T211" s="40"/>
      <c r="U211" s="106">
        <f>IF(EXACT(O211,Y211),M211,M211*(1-'Расчет ПРЕДЗАКАЗ'!$D$10))</f>
        <v>0</v>
      </c>
      <c r="V211" s="106">
        <f t="shared" si="80"/>
        <v>0</v>
      </c>
      <c r="W211" s="106" t="e">
        <f>IF(EXACT(O211,Y211),M211,M211*(1-#REF!))</f>
        <v>#REF!</v>
      </c>
      <c r="X211" s="106" t="e">
        <f t="shared" si="81"/>
        <v>#REF!</v>
      </c>
      <c r="Y211" s="107" t="s">
        <v>72</v>
      </c>
      <c r="Z211" s="103">
        <f t="shared" si="78"/>
        <v>0</v>
      </c>
      <c r="AA211" s="103">
        <f t="shared" si="79"/>
        <v>0</v>
      </c>
      <c r="AB211" s="128" t="str">
        <f t="shared" si="82"/>
        <v/>
      </c>
      <c r="AC211" s="128" t="e">
        <f t="shared" si="83"/>
        <v>#REF!</v>
      </c>
    </row>
    <row r="212" spans="1:29" ht="50.1" customHeight="1">
      <c r="A212" s="169"/>
      <c r="B212" s="169"/>
      <c r="C212" s="172"/>
      <c r="D212" s="172"/>
      <c r="E212" s="131"/>
      <c r="F212" s="175"/>
      <c r="G212" s="178"/>
      <c r="H212" s="189"/>
      <c r="I212" s="163"/>
      <c r="J212" s="166"/>
      <c r="K212" s="62"/>
      <c r="L212" s="63"/>
      <c r="M212" s="63"/>
      <c r="N212" s="65"/>
      <c r="O212" s="127"/>
      <c r="P212" s="100"/>
      <c r="Q212" s="63">
        <f t="shared" si="84"/>
        <v>0</v>
      </c>
      <c r="R212" s="65"/>
      <c r="S212" s="67"/>
      <c r="T212" s="40"/>
      <c r="U212" s="106">
        <f>IF(EXACT(O212,Y212),M212,M212*(1-'Расчет ПРЕДЗАКАЗ'!$D$10))</f>
        <v>0</v>
      </c>
      <c r="V212" s="106">
        <f t="shared" si="80"/>
        <v>0</v>
      </c>
      <c r="W212" s="106" t="e">
        <f>IF(EXACT(O212,Y212),M212,M212*(1-#REF!))</f>
        <v>#REF!</v>
      </c>
      <c r="X212" s="106" t="e">
        <f t="shared" si="81"/>
        <v>#REF!</v>
      </c>
      <c r="Y212" s="107" t="s">
        <v>72</v>
      </c>
      <c r="Z212" s="103">
        <f t="shared" si="78"/>
        <v>0</v>
      </c>
      <c r="AA212" s="103">
        <f t="shared" si="79"/>
        <v>0</v>
      </c>
      <c r="AB212" s="128" t="str">
        <f t="shared" si="82"/>
        <v/>
      </c>
      <c r="AC212" s="128" t="e">
        <f t="shared" si="83"/>
        <v>#REF!</v>
      </c>
    </row>
    <row r="213" spans="1:29" ht="50.1" customHeight="1">
      <c r="A213" s="169"/>
      <c r="B213" s="169"/>
      <c r="C213" s="172"/>
      <c r="D213" s="172"/>
      <c r="E213" s="131"/>
      <c r="F213" s="175"/>
      <c r="G213" s="178"/>
      <c r="H213" s="189"/>
      <c r="I213" s="163"/>
      <c r="J213" s="166"/>
      <c r="K213" s="62"/>
      <c r="L213" s="63"/>
      <c r="M213" s="63"/>
      <c r="N213" s="65"/>
      <c r="O213" s="127"/>
      <c r="P213" s="100"/>
      <c r="Q213" s="63">
        <f t="shared" si="84"/>
        <v>0</v>
      </c>
      <c r="R213" s="65"/>
      <c r="S213" s="67"/>
      <c r="T213" s="40"/>
      <c r="U213" s="106">
        <f>IF(EXACT(O213,Y213),M213,M213*(1-'Расчет ПРЕДЗАКАЗ'!$D$10))</f>
        <v>0</v>
      </c>
      <c r="V213" s="106">
        <f t="shared" si="80"/>
        <v>0</v>
      </c>
      <c r="W213" s="106" t="e">
        <f>IF(EXACT(O213,Y213),M213,M213*(1-#REF!))</f>
        <v>#REF!</v>
      </c>
      <c r="X213" s="106" t="e">
        <f t="shared" si="81"/>
        <v>#REF!</v>
      </c>
      <c r="Y213" s="107" t="s">
        <v>72</v>
      </c>
      <c r="Z213" s="103">
        <f t="shared" si="78"/>
        <v>0</v>
      </c>
      <c r="AA213" s="103">
        <f t="shared" si="79"/>
        <v>0</v>
      </c>
      <c r="AB213" s="128" t="str">
        <f t="shared" si="82"/>
        <v/>
      </c>
      <c r="AC213" s="128" t="e">
        <f t="shared" si="83"/>
        <v>#REF!</v>
      </c>
    </row>
    <row r="214" spans="1:29" ht="50.1" customHeight="1">
      <c r="A214" s="170"/>
      <c r="B214" s="170"/>
      <c r="C214" s="173"/>
      <c r="D214" s="173"/>
      <c r="E214" s="132"/>
      <c r="F214" s="176"/>
      <c r="G214" s="179"/>
      <c r="H214" s="190"/>
      <c r="I214" s="164"/>
      <c r="J214" s="167"/>
      <c r="K214" s="62"/>
      <c r="L214" s="63"/>
      <c r="M214" s="63"/>
      <c r="N214" s="65"/>
      <c r="O214" s="127"/>
      <c r="P214" s="100"/>
      <c r="Q214" s="63">
        <f t="shared" si="84"/>
        <v>0</v>
      </c>
      <c r="R214" s="65"/>
      <c r="S214" s="64"/>
      <c r="T214" s="40"/>
      <c r="U214" s="106">
        <f>IF(EXACT(O214,Y214),M214,M214*(1-'Расчет ПРЕДЗАКАЗ'!$D$10))</f>
        <v>0</v>
      </c>
      <c r="V214" s="106">
        <f t="shared" si="80"/>
        <v>0</v>
      </c>
      <c r="W214" s="106" t="e">
        <f>IF(EXACT(O214,Y214),M214,M214*(1-#REF!))</f>
        <v>#REF!</v>
      </c>
      <c r="X214" s="106" t="e">
        <f t="shared" si="81"/>
        <v>#REF!</v>
      </c>
      <c r="Y214" s="107" t="s">
        <v>72</v>
      </c>
      <c r="Z214" s="103">
        <f t="shared" si="78"/>
        <v>0</v>
      </c>
      <c r="AA214" s="103">
        <f t="shared" si="79"/>
        <v>0</v>
      </c>
      <c r="AB214" s="128" t="str">
        <f t="shared" si="82"/>
        <v/>
      </c>
      <c r="AC214" s="128" t="e">
        <f t="shared" si="83"/>
        <v>#REF!</v>
      </c>
    </row>
    <row r="215" spans="1:29" ht="11.25" customHeight="1" thickBot="1"/>
    <row r="216" spans="1:29" ht="50.1" customHeight="1">
      <c r="A216" s="168">
        <v>152</v>
      </c>
      <c r="B216" s="168" t="s">
        <v>1499</v>
      </c>
      <c r="C216" s="171" t="s">
        <v>1500</v>
      </c>
      <c r="D216" s="171" t="s">
        <v>77</v>
      </c>
      <c r="E216" s="131"/>
      <c r="F216" s="197" t="s">
        <v>424</v>
      </c>
      <c r="G216" s="177" t="s">
        <v>251</v>
      </c>
      <c r="H216" s="162" t="s">
        <v>1501</v>
      </c>
      <c r="I216" s="198" t="s">
        <v>1502</v>
      </c>
      <c r="J216" s="165" t="s">
        <v>19</v>
      </c>
      <c r="K216" s="62" t="s">
        <v>104</v>
      </c>
      <c r="L216" s="63">
        <v>12180</v>
      </c>
      <c r="M216" s="63">
        <v>7614</v>
      </c>
      <c r="N216" s="142" t="s">
        <v>1503</v>
      </c>
      <c r="O216" s="127"/>
      <c r="P216" s="100"/>
      <c r="Q216" s="63">
        <f>P216*M216</f>
        <v>0</v>
      </c>
      <c r="R216" s="64"/>
      <c r="S216" s="67">
        <v>13</v>
      </c>
      <c r="T216" s="60"/>
      <c r="U216" s="106">
        <f>IF(EXACT(O216,Y216),M216,M216*(1-'Расчет ПРЕДЗАКАЗ'!$D$10))</f>
        <v>7461.72</v>
      </c>
      <c r="V216" s="106">
        <f>P216*U216</f>
        <v>0</v>
      </c>
      <c r="W216" s="106" t="e">
        <f>IF(EXACT(O216,Y216),M216,M216*(1-#REF!))</f>
        <v>#REF!</v>
      </c>
      <c r="X216" s="106" t="e">
        <f>P216*W216</f>
        <v>#REF!</v>
      </c>
      <c r="Y216" s="107" t="s">
        <v>72</v>
      </c>
      <c r="Z216" s="103">
        <f t="shared" ref="Z216:Z230" si="85">IF(EXACT(O216,Y216),Q216,0)</f>
        <v>0</v>
      </c>
      <c r="AA216" s="103">
        <f t="shared" ref="AA216:AA230" si="86">IF(Z216=0,Q216,0)</f>
        <v>0</v>
      </c>
      <c r="AB216" s="128">
        <f>IF(U216=0,"",L216/U216-1)</f>
        <v>0.63233141956546213</v>
      </c>
      <c r="AC216" s="128" t="e">
        <f>IF(W216=0,"",L216/W216-1)</f>
        <v>#REF!</v>
      </c>
    </row>
    <row r="217" spans="1:29" ht="50.1" customHeight="1">
      <c r="A217" s="169"/>
      <c r="B217" s="169"/>
      <c r="C217" s="172"/>
      <c r="D217" s="172"/>
      <c r="E217" s="131"/>
      <c r="F217" s="175"/>
      <c r="G217" s="178"/>
      <c r="H217" s="189"/>
      <c r="I217" s="163"/>
      <c r="J217" s="166"/>
      <c r="K217" s="62" t="s">
        <v>134</v>
      </c>
      <c r="L217" s="63">
        <v>12180</v>
      </c>
      <c r="M217" s="63">
        <v>7614</v>
      </c>
      <c r="N217" s="142" t="s">
        <v>1504</v>
      </c>
      <c r="O217" s="127"/>
      <c r="P217" s="100"/>
      <c r="Q217" s="63">
        <f>P217*M217</f>
        <v>0</v>
      </c>
      <c r="R217" s="64"/>
      <c r="S217" s="67">
        <v>10</v>
      </c>
      <c r="T217" s="46"/>
      <c r="U217" s="106">
        <f>IF(EXACT(O217,Y217),M217,M217*(1-'Расчет ПРЕДЗАКАЗ'!$D$10))</f>
        <v>7461.72</v>
      </c>
      <c r="V217" s="106">
        <f t="shared" ref="V217:V230" si="87">P217*U217</f>
        <v>0</v>
      </c>
      <c r="W217" s="106" t="e">
        <f>IF(EXACT(O217,Y217),M217,M217*(1-#REF!))</f>
        <v>#REF!</v>
      </c>
      <c r="X217" s="106" t="e">
        <f t="shared" ref="X217:X230" si="88">P217*W217</f>
        <v>#REF!</v>
      </c>
      <c r="Y217" s="107" t="s">
        <v>72</v>
      </c>
      <c r="Z217" s="103">
        <f t="shared" si="85"/>
        <v>0</v>
      </c>
      <c r="AA217" s="103">
        <f t="shared" si="86"/>
        <v>0</v>
      </c>
      <c r="AB217" s="128">
        <f t="shared" ref="AB217:AB230" si="89">IF(U217=0,"",L217/U217-1)</f>
        <v>0.63233141956546213</v>
      </c>
      <c r="AC217" s="128" t="e">
        <f t="shared" ref="AC217:AC230" si="90">IF(W217=0,"",L217/W217-1)</f>
        <v>#REF!</v>
      </c>
    </row>
    <row r="218" spans="1:29" ht="50.1" customHeight="1">
      <c r="A218" s="169"/>
      <c r="B218" s="169"/>
      <c r="C218" s="172"/>
      <c r="D218" s="172"/>
      <c r="E218" s="131"/>
      <c r="F218" s="175"/>
      <c r="G218" s="178"/>
      <c r="H218" s="189"/>
      <c r="I218" s="163"/>
      <c r="J218" s="166"/>
      <c r="K218" s="62" t="s">
        <v>84</v>
      </c>
      <c r="L218" s="63">
        <v>12180</v>
      </c>
      <c r="M218" s="63">
        <v>7614</v>
      </c>
      <c r="N218" s="142" t="s">
        <v>1505</v>
      </c>
      <c r="O218" s="127"/>
      <c r="P218" s="100"/>
      <c r="Q218" s="63">
        <f t="shared" ref="Q218:Q230" si="91">P218*M218</f>
        <v>0</v>
      </c>
      <c r="R218" s="64"/>
      <c r="S218" s="67">
        <v>26</v>
      </c>
      <c r="T218" s="46"/>
      <c r="U218" s="106">
        <f>IF(EXACT(O218,Y218),M218,M218*(1-'Расчет ПРЕДЗАКАЗ'!$D$10))</f>
        <v>7461.72</v>
      </c>
      <c r="V218" s="106">
        <f t="shared" si="87"/>
        <v>0</v>
      </c>
      <c r="W218" s="106" t="e">
        <f>IF(EXACT(O218,Y218),M218,M218*(1-#REF!))</f>
        <v>#REF!</v>
      </c>
      <c r="X218" s="106" t="e">
        <f t="shared" si="88"/>
        <v>#REF!</v>
      </c>
      <c r="Y218" s="107" t="s">
        <v>72</v>
      </c>
      <c r="Z218" s="103">
        <f t="shared" si="85"/>
        <v>0</v>
      </c>
      <c r="AA218" s="103">
        <f t="shared" si="86"/>
        <v>0</v>
      </c>
      <c r="AB218" s="128">
        <f t="shared" si="89"/>
        <v>0.63233141956546213</v>
      </c>
      <c r="AC218" s="128" t="e">
        <f t="shared" si="90"/>
        <v>#REF!</v>
      </c>
    </row>
    <row r="219" spans="1:29" ht="50.1" customHeight="1">
      <c r="A219" s="169"/>
      <c r="B219" s="169"/>
      <c r="C219" s="172"/>
      <c r="D219" s="172"/>
      <c r="E219" s="131"/>
      <c r="F219" s="175"/>
      <c r="G219" s="178"/>
      <c r="H219" s="189"/>
      <c r="I219" s="163"/>
      <c r="J219" s="166"/>
      <c r="K219" s="62" t="s">
        <v>137</v>
      </c>
      <c r="L219" s="63">
        <v>12180</v>
      </c>
      <c r="M219" s="63">
        <v>7614</v>
      </c>
      <c r="N219" s="142" t="s">
        <v>1506</v>
      </c>
      <c r="O219" s="127"/>
      <c r="P219" s="100"/>
      <c r="Q219" s="63">
        <f t="shared" si="91"/>
        <v>0</v>
      </c>
      <c r="R219" s="64"/>
      <c r="S219" s="67">
        <v>10</v>
      </c>
      <c r="T219" s="46"/>
      <c r="U219" s="106">
        <f>IF(EXACT(O219,Y219),M219,M219*(1-'Расчет ПРЕДЗАКАЗ'!$D$10))</f>
        <v>7461.72</v>
      </c>
      <c r="V219" s="106">
        <f t="shared" si="87"/>
        <v>0</v>
      </c>
      <c r="W219" s="106" t="e">
        <f>IF(EXACT(O219,Y219),M219,M219*(1-#REF!))</f>
        <v>#REF!</v>
      </c>
      <c r="X219" s="106" t="e">
        <f t="shared" si="88"/>
        <v>#REF!</v>
      </c>
      <c r="Y219" s="107" t="s">
        <v>72</v>
      </c>
      <c r="Z219" s="103">
        <f t="shared" si="85"/>
        <v>0</v>
      </c>
      <c r="AA219" s="103">
        <f t="shared" si="86"/>
        <v>0</v>
      </c>
      <c r="AB219" s="128">
        <f t="shared" si="89"/>
        <v>0.63233141956546213</v>
      </c>
      <c r="AC219" s="128" t="e">
        <f t="shared" si="90"/>
        <v>#REF!</v>
      </c>
    </row>
    <row r="220" spans="1:29" ht="50.1" customHeight="1">
      <c r="A220" s="169"/>
      <c r="B220" s="169"/>
      <c r="C220" s="172"/>
      <c r="D220" s="172"/>
      <c r="E220" s="131"/>
      <c r="F220" s="175"/>
      <c r="G220" s="178"/>
      <c r="H220" s="189"/>
      <c r="I220" s="163"/>
      <c r="J220" s="166"/>
      <c r="K220" s="62" t="s">
        <v>86</v>
      </c>
      <c r="L220" s="63">
        <v>12180</v>
      </c>
      <c r="M220" s="63">
        <v>7614</v>
      </c>
      <c r="N220" s="142" t="s">
        <v>1507</v>
      </c>
      <c r="O220" s="127"/>
      <c r="P220" s="100"/>
      <c r="Q220" s="63">
        <f t="shared" si="91"/>
        <v>0</v>
      </c>
      <c r="R220" s="64"/>
      <c r="S220" s="67">
        <v>24</v>
      </c>
      <c r="T220" s="46"/>
      <c r="U220" s="106">
        <f>IF(EXACT(O220,Y220),M220,M220*(1-'Расчет ПРЕДЗАКАЗ'!$D$10))</f>
        <v>7461.72</v>
      </c>
      <c r="V220" s="106">
        <f t="shared" si="87"/>
        <v>0</v>
      </c>
      <c r="W220" s="106" t="e">
        <f>IF(EXACT(O220,Y220),M220,M220*(1-#REF!))</f>
        <v>#REF!</v>
      </c>
      <c r="X220" s="106" t="e">
        <f t="shared" si="88"/>
        <v>#REF!</v>
      </c>
      <c r="Y220" s="107" t="s">
        <v>72</v>
      </c>
      <c r="Z220" s="103">
        <f t="shared" si="85"/>
        <v>0</v>
      </c>
      <c r="AA220" s="103">
        <f t="shared" si="86"/>
        <v>0</v>
      </c>
      <c r="AB220" s="128">
        <f t="shared" si="89"/>
        <v>0.63233141956546213</v>
      </c>
      <c r="AC220" s="128" t="e">
        <f t="shared" si="90"/>
        <v>#REF!</v>
      </c>
    </row>
    <row r="221" spans="1:29" ht="50.1" customHeight="1">
      <c r="A221" s="169"/>
      <c r="B221" s="169"/>
      <c r="C221" s="172"/>
      <c r="D221" s="172"/>
      <c r="E221" s="131"/>
      <c r="F221" s="175"/>
      <c r="G221" s="178"/>
      <c r="H221" s="189"/>
      <c r="I221" s="163"/>
      <c r="J221" s="166"/>
      <c r="K221" s="62" t="s">
        <v>109</v>
      </c>
      <c r="L221" s="63">
        <v>12180</v>
      </c>
      <c r="M221" s="63">
        <v>7614</v>
      </c>
      <c r="N221" s="142" t="s">
        <v>1508</v>
      </c>
      <c r="O221" s="127"/>
      <c r="P221" s="100"/>
      <c r="Q221" s="63">
        <f t="shared" si="91"/>
        <v>0</v>
      </c>
      <c r="R221" s="64"/>
      <c r="S221" s="67">
        <v>14</v>
      </c>
      <c r="T221" s="46"/>
      <c r="U221" s="106">
        <f>IF(EXACT(O221,Y221),M221,M221*(1-'Расчет ПРЕДЗАКАЗ'!$D$10))</f>
        <v>7461.72</v>
      </c>
      <c r="V221" s="106">
        <f t="shared" si="87"/>
        <v>0</v>
      </c>
      <c r="W221" s="106" t="e">
        <f>IF(EXACT(O221,Y221),M221,M221*(1-#REF!))</f>
        <v>#REF!</v>
      </c>
      <c r="X221" s="106" t="e">
        <f t="shared" si="88"/>
        <v>#REF!</v>
      </c>
      <c r="Y221" s="107" t="s">
        <v>72</v>
      </c>
      <c r="Z221" s="103">
        <f t="shared" si="85"/>
        <v>0</v>
      </c>
      <c r="AA221" s="103">
        <f t="shared" si="86"/>
        <v>0</v>
      </c>
      <c r="AB221" s="128">
        <f t="shared" si="89"/>
        <v>0.63233141956546213</v>
      </c>
      <c r="AC221" s="128" t="e">
        <f t="shared" si="90"/>
        <v>#REF!</v>
      </c>
    </row>
    <row r="222" spans="1:29" ht="50.1" customHeight="1">
      <c r="A222" s="169"/>
      <c r="B222" s="169"/>
      <c r="C222" s="172"/>
      <c r="D222" s="172"/>
      <c r="E222" s="131"/>
      <c r="F222" s="175"/>
      <c r="G222" s="178"/>
      <c r="H222" s="189"/>
      <c r="I222" s="163"/>
      <c r="J222" s="166"/>
      <c r="K222" s="62"/>
      <c r="L222" s="63"/>
      <c r="M222" s="63"/>
      <c r="N222" s="142"/>
      <c r="O222" s="127"/>
      <c r="P222" s="100"/>
      <c r="Q222" s="63">
        <f t="shared" si="91"/>
        <v>0</v>
      </c>
      <c r="R222" s="64"/>
      <c r="S222" s="67"/>
      <c r="T222" s="46"/>
      <c r="U222" s="106">
        <f>IF(EXACT(O222,Y222),M222,M222*(1-'Расчет ПРЕДЗАКАЗ'!$D$10))</f>
        <v>0</v>
      </c>
      <c r="V222" s="106">
        <f t="shared" si="87"/>
        <v>0</v>
      </c>
      <c r="W222" s="106" t="e">
        <f>IF(EXACT(O222,Y222),M222,M222*(1-#REF!))</f>
        <v>#REF!</v>
      </c>
      <c r="X222" s="106" t="e">
        <f t="shared" si="88"/>
        <v>#REF!</v>
      </c>
      <c r="Y222" s="107" t="s">
        <v>72</v>
      </c>
      <c r="Z222" s="103">
        <f t="shared" si="85"/>
        <v>0</v>
      </c>
      <c r="AA222" s="103">
        <f t="shared" si="86"/>
        <v>0</v>
      </c>
      <c r="AB222" s="128" t="str">
        <f t="shared" si="89"/>
        <v/>
      </c>
      <c r="AC222" s="128" t="e">
        <f t="shared" si="90"/>
        <v>#REF!</v>
      </c>
    </row>
    <row r="223" spans="1:29" ht="50.1" customHeight="1">
      <c r="A223" s="169"/>
      <c r="B223" s="169"/>
      <c r="C223" s="172"/>
      <c r="D223" s="172"/>
      <c r="E223" s="131"/>
      <c r="F223" s="175"/>
      <c r="G223" s="178"/>
      <c r="H223" s="189"/>
      <c r="I223" s="163"/>
      <c r="J223" s="166"/>
      <c r="K223" s="62"/>
      <c r="L223" s="63"/>
      <c r="M223" s="63"/>
      <c r="N223" s="142"/>
      <c r="O223" s="127"/>
      <c r="P223" s="100"/>
      <c r="Q223" s="63">
        <f t="shared" si="91"/>
        <v>0</v>
      </c>
      <c r="R223" s="64"/>
      <c r="S223" s="67"/>
      <c r="T223" s="46"/>
      <c r="U223" s="106">
        <f>IF(EXACT(O223,Y223),M223,M223*(1-'Расчет ПРЕДЗАКАЗ'!$D$10))</f>
        <v>0</v>
      </c>
      <c r="V223" s="106">
        <f t="shared" si="87"/>
        <v>0</v>
      </c>
      <c r="W223" s="106" t="e">
        <f>IF(EXACT(O223,Y223),M223,M223*(1-#REF!))</f>
        <v>#REF!</v>
      </c>
      <c r="X223" s="106" t="e">
        <f t="shared" si="88"/>
        <v>#REF!</v>
      </c>
      <c r="Y223" s="107" t="s">
        <v>72</v>
      </c>
      <c r="Z223" s="103">
        <f t="shared" si="85"/>
        <v>0</v>
      </c>
      <c r="AA223" s="103">
        <f t="shared" si="86"/>
        <v>0</v>
      </c>
      <c r="AB223" s="128" t="str">
        <f t="shared" si="89"/>
        <v/>
      </c>
      <c r="AC223" s="128" t="e">
        <f t="shared" si="90"/>
        <v>#REF!</v>
      </c>
    </row>
    <row r="224" spans="1:29" ht="50.1" customHeight="1">
      <c r="A224" s="169"/>
      <c r="B224" s="169"/>
      <c r="C224" s="172"/>
      <c r="D224" s="172"/>
      <c r="E224" s="131"/>
      <c r="F224" s="175"/>
      <c r="G224" s="178"/>
      <c r="H224" s="189"/>
      <c r="I224" s="163"/>
      <c r="J224" s="166"/>
      <c r="K224" s="62"/>
      <c r="L224" s="63"/>
      <c r="M224" s="63"/>
      <c r="N224" s="63"/>
      <c r="O224" s="127"/>
      <c r="P224" s="100"/>
      <c r="Q224" s="63">
        <f t="shared" si="91"/>
        <v>0</v>
      </c>
      <c r="R224" s="64"/>
      <c r="S224" s="67"/>
      <c r="T224" s="46"/>
      <c r="U224" s="106">
        <f>IF(EXACT(O224,Y224),M224,M224*(1-'Расчет ПРЕДЗАКАЗ'!$D$10))</f>
        <v>0</v>
      </c>
      <c r="V224" s="106">
        <f t="shared" si="87"/>
        <v>0</v>
      </c>
      <c r="W224" s="106" t="e">
        <f>IF(EXACT(O224,Y224),M224,M224*(1-#REF!))</f>
        <v>#REF!</v>
      </c>
      <c r="X224" s="106" t="e">
        <f t="shared" si="88"/>
        <v>#REF!</v>
      </c>
      <c r="Y224" s="107" t="s">
        <v>72</v>
      </c>
      <c r="Z224" s="103">
        <f t="shared" si="85"/>
        <v>0</v>
      </c>
      <c r="AA224" s="103">
        <f t="shared" si="86"/>
        <v>0</v>
      </c>
      <c r="AB224" s="128" t="str">
        <f t="shared" si="89"/>
        <v/>
      </c>
      <c r="AC224" s="128" t="e">
        <f t="shared" si="90"/>
        <v>#REF!</v>
      </c>
    </row>
    <row r="225" spans="1:29" ht="50.1" customHeight="1">
      <c r="A225" s="169"/>
      <c r="B225" s="169"/>
      <c r="C225" s="172"/>
      <c r="D225" s="172"/>
      <c r="E225" s="131"/>
      <c r="F225" s="175"/>
      <c r="G225" s="178"/>
      <c r="H225" s="189"/>
      <c r="I225" s="163"/>
      <c r="J225" s="166"/>
      <c r="K225" s="62"/>
      <c r="L225" s="63"/>
      <c r="M225" s="63"/>
      <c r="N225" s="65"/>
      <c r="O225" s="127"/>
      <c r="P225" s="100"/>
      <c r="Q225" s="63">
        <f t="shared" si="91"/>
        <v>0</v>
      </c>
      <c r="R225" s="65"/>
      <c r="S225" s="67"/>
      <c r="T225" s="40"/>
      <c r="U225" s="106">
        <f>IF(EXACT(O225,Y225),M225,M225*(1-'Расчет ПРЕДЗАКАЗ'!$D$10))</f>
        <v>0</v>
      </c>
      <c r="V225" s="106">
        <f t="shared" si="87"/>
        <v>0</v>
      </c>
      <c r="W225" s="106" t="e">
        <f>IF(EXACT(O225,Y225),M225,M225*(1-#REF!))</f>
        <v>#REF!</v>
      </c>
      <c r="X225" s="106" t="e">
        <f t="shared" si="88"/>
        <v>#REF!</v>
      </c>
      <c r="Y225" s="107" t="s">
        <v>72</v>
      </c>
      <c r="Z225" s="103">
        <f t="shared" si="85"/>
        <v>0</v>
      </c>
      <c r="AA225" s="103">
        <f t="shared" si="86"/>
        <v>0</v>
      </c>
      <c r="AB225" s="128" t="str">
        <f t="shared" si="89"/>
        <v/>
      </c>
      <c r="AC225" s="128" t="e">
        <f t="shared" si="90"/>
        <v>#REF!</v>
      </c>
    </row>
    <row r="226" spans="1:29" ht="50.1" customHeight="1">
      <c r="A226" s="169"/>
      <c r="B226" s="169"/>
      <c r="C226" s="172"/>
      <c r="D226" s="172"/>
      <c r="E226" s="131"/>
      <c r="F226" s="175"/>
      <c r="G226" s="178"/>
      <c r="H226" s="189"/>
      <c r="I226" s="163"/>
      <c r="J226" s="166"/>
      <c r="K226" s="62"/>
      <c r="L226" s="63"/>
      <c r="M226" s="63"/>
      <c r="N226" s="65"/>
      <c r="O226" s="127"/>
      <c r="P226" s="100"/>
      <c r="Q226" s="63">
        <f t="shared" si="91"/>
        <v>0</v>
      </c>
      <c r="R226" s="65"/>
      <c r="S226" s="67"/>
      <c r="T226" s="40"/>
      <c r="U226" s="106">
        <f>IF(EXACT(O226,Y226),M226,M226*(1-'Расчет ПРЕДЗАКАЗ'!$D$10))</f>
        <v>0</v>
      </c>
      <c r="V226" s="106">
        <f t="shared" si="87"/>
        <v>0</v>
      </c>
      <c r="W226" s="106" t="e">
        <f>IF(EXACT(O226,Y226),M226,M226*(1-#REF!))</f>
        <v>#REF!</v>
      </c>
      <c r="X226" s="106" t="e">
        <f t="shared" si="88"/>
        <v>#REF!</v>
      </c>
      <c r="Y226" s="107" t="s">
        <v>72</v>
      </c>
      <c r="Z226" s="103">
        <f t="shared" si="85"/>
        <v>0</v>
      </c>
      <c r="AA226" s="103">
        <f t="shared" si="86"/>
        <v>0</v>
      </c>
      <c r="AB226" s="128" t="str">
        <f t="shared" si="89"/>
        <v/>
      </c>
      <c r="AC226" s="128" t="e">
        <f t="shared" si="90"/>
        <v>#REF!</v>
      </c>
    </row>
    <row r="227" spans="1:29" ht="50.1" customHeight="1">
      <c r="A227" s="169"/>
      <c r="B227" s="169"/>
      <c r="C227" s="172"/>
      <c r="D227" s="172"/>
      <c r="E227" s="131"/>
      <c r="F227" s="175"/>
      <c r="G227" s="178"/>
      <c r="H227" s="189"/>
      <c r="I227" s="163"/>
      <c r="J227" s="166"/>
      <c r="K227" s="62"/>
      <c r="L227" s="63"/>
      <c r="M227" s="63"/>
      <c r="N227" s="65"/>
      <c r="O227" s="127"/>
      <c r="P227" s="100"/>
      <c r="Q227" s="63">
        <f t="shared" si="91"/>
        <v>0</v>
      </c>
      <c r="R227" s="65"/>
      <c r="S227" s="67"/>
      <c r="T227" s="40"/>
      <c r="U227" s="106">
        <f>IF(EXACT(O227,Y227),M227,M227*(1-'Расчет ПРЕДЗАКАЗ'!$D$10))</f>
        <v>0</v>
      </c>
      <c r="V227" s="106">
        <f t="shared" si="87"/>
        <v>0</v>
      </c>
      <c r="W227" s="106" t="e">
        <f>IF(EXACT(O227,Y227),M227,M227*(1-#REF!))</f>
        <v>#REF!</v>
      </c>
      <c r="X227" s="106" t="e">
        <f t="shared" si="88"/>
        <v>#REF!</v>
      </c>
      <c r="Y227" s="107" t="s">
        <v>72</v>
      </c>
      <c r="Z227" s="103">
        <f t="shared" si="85"/>
        <v>0</v>
      </c>
      <c r="AA227" s="103">
        <f t="shared" si="86"/>
        <v>0</v>
      </c>
      <c r="AB227" s="128" t="str">
        <f t="shared" si="89"/>
        <v/>
      </c>
      <c r="AC227" s="128" t="e">
        <f t="shared" si="90"/>
        <v>#REF!</v>
      </c>
    </row>
    <row r="228" spans="1:29" ht="50.1" customHeight="1">
      <c r="A228" s="169"/>
      <c r="B228" s="169"/>
      <c r="C228" s="172"/>
      <c r="D228" s="172"/>
      <c r="E228" s="131"/>
      <c r="F228" s="175"/>
      <c r="G228" s="178"/>
      <c r="H228" s="189"/>
      <c r="I228" s="163"/>
      <c r="J228" s="166"/>
      <c r="K228" s="62"/>
      <c r="L228" s="63"/>
      <c r="M228" s="63"/>
      <c r="N228" s="65"/>
      <c r="O228" s="127"/>
      <c r="P228" s="100"/>
      <c r="Q228" s="63">
        <f t="shared" si="91"/>
        <v>0</v>
      </c>
      <c r="R228" s="65"/>
      <c r="S228" s="67"/>
      <c r="T228" s="40"/>
      <c r="U228" s="106">
        <f>IF(EXACT(O228,Y228),M228,M228*(1-'Расчет ПРЕДЗАКАЗ'!$D$10))</f>
        <v>0</v>
      </c>
      <c r="V228" s="106">
        <f t="shared" si="87"/>
        <v>0</v>
      </c>
      <c r="W228" s="106" t="e">
        <f>IF(EXACT(O228,Y228),M228,M228*(1-#REF!))</f>
        <v>#REF!</v>
      </c>
      <c r="X228" s="106" t="e">
        <f t="shared" si="88"/>
        <v>#REF!</v>
      </c>
      <c r="Y228" s="107" t="s">
        <v>72</v>
      </c>
      <c r="Z228" s="103">
        <f t="shared" si="85"/>
        <v>0</v>
      </c>
      <c r="AA228" s="103">
        <f t="shared" si="86"/>
        <v>0</v>
      </c>
      <c r="AB228" s="128" t="str">
        <f t="shared" si="89"/>
        <v/>
      </c>
      <c r="AC228" s="128" t="e">
        <f t="shared" si="90"/>
        <v>#REF!</v>
      </c>
    </row>
    <row r="229" spans="1:29" ht="50.1" customHeight="1">
      <c r="A229" s="169"/>
      <c r="B229" s="169"/>
      <c r="C229" s="172"/>
      <c r="D229" s="172"/>
      <c r="E229" s="131"/>
      <c r="F229" s="175"/>
      <c r="G229" s="178"/>
      <c r="H229" s="189"/>
      <c r="I229" s="163"/>
      <c r="J229" s="166"/>
      <c r="K229" s="62"/>
      <c r="L229" s="63"/>
      <c r="M229" s="63"/>
      <c r="N229" s="65"/>
      <c r="O229" s="127"/>
      <c r="P229" s="100"/>
      <c r="Q229" s="63">
        <f t="shared" si="91"/>
        <v>0</v>
      </c>
      <c r="R229" s="65"/>
      <c r="S229" s="67"/>
      <c r="T229" s="40"/>
      <c r="U229" s="106">
        <f>IF(EXACT(O229,Y229),M229,M229*(1-'Расчет ПРЕДЗАКАЗ'!$D$10))</f>
        <v>0</v>
      </c>
      <c r="V229" s="106">
        <f t="shared" si="87"/>
        <v>0</v>
      </c>
      <c r="W229" s="106" t="e">
        <f>IF(EXACT(O229,Y229),M229,M229*(1-#REF!))</f>
        <v>#REF!</v>
      </c>
      <c r="X229" s="106" t="e">
        <f t="shared" si="88"/>
        <v>#REF!</v>
      </c>
      <c r="Y229" s="107" t="s">
        <v>72</v>
      </c>
      <c r="Z229" s="103">
        <f t="shared" si="85"/>
        <v>0</v>
      </c>
      <c r="AA229" s="103">
        <f t="shared" si="86"/>
        <v>0</v>
      </c>
      <c r="AB229" s="128" t="str">
        <f t="shared" si="89"/>
        <v/>
      </c>
      <c r="AC229" s="128" t="e">
        <f t="shared" si="90"/>
        <v>#REF!</v>
      </c>
    </row>
    <row r="230" spans="1:29" ht="50.1" customHeight="1">
      <c r="A230" s="170"/>
      <c r="B230" s="170"/>
      <c r="C230" s="173"/>
      <c r="D230" s="173"/>
      <c r="E230" s="132"/>
      <c r="F230" s="176"/>
      <c r="G230" s="179"/>
      <c r="H230" s="190"/>
      <c r="I230" s="164"/>
      <c r="J230" s="167"/>
      <c r="K230" s="62"/>
      <c r="L230" s="63"/>
      <c r="M230" s="63"/>
      <c r="N230" s="65"/>
      <c r="O230" s="127"/>
      <c r="P230" s="100"/>
      <c r="Q230" s="63">
        <f t="shared" si="91"/>
        <v>0</v>
      </c>
      <c r="R230" s="65"/>
      <c r="S230" s="64"/>
      <c r="T230" s="40"/>
      <c r="U230" s="106">
        <f>IF(EXACT(O230,Y230),M230,M230*(1-'Расчет ПРЕДЗАКАЗ'!$D$10))</f>
        <v>0</v>
      </c>
      <c r="V230" s="106">
        <f t="shared" si="87"/>
        <v>0</v>
      </c>
      <c r="W230" s="106" t="e">
        <f>IF(EXACT(O230,Y230),M230,M230*(1-#REF!))</f>
        <v>#REF!</v>
      </c>
      <c r="X230" s="106" t="e">
        <f t="shared" si="88"/>
        <v>#REF!</v>
      </c>
      <c r="Y230" s="107" t="s">
        <v>72</v>
      </c>
      <c r="Z230" s="103">
        <f t="shared" si="85"/>
        <v>0</v>
      </c>
      <c r="AA230" s="103">
        <f t="shared" si="86"/>
        <v>0</v>
      </c>
      <c r="AB230" s="128" t="str">
        <f t="shared" si="89"/>
        <v/>
      </c>
      <c r="AC230" s="128" t="e">
        <f t="shared" si="90"/>
        <v>#REF!</v>
      </c>
    </row>
    <row r="231" spans="1:29" ht="11.25" customHeight="1" thickBot="1"/>
    <row r="232" spans="1:29" ht="50.1" customHeight="1">
      <c r="A232" s="168">
        <v>153</v>
      </c>
      <c r="B232" s="168" t="s">
        <v>1509</v>
      </c>
      <c r="C232" s="171" t="s">
        <v>1510</v>
      </c>
      <c r="D232" s="171" t="s">
        <v>77</v>
      </c>
      <c r="E232" s="131"/>
      <c r="F232" s="197" t="s">
        <v>424</v>
      </c>
      <c r="G232" s="177" t="s">
        <v>93</v>
      </c>
      <c r="H232" s="162" t="s">
        <v>1501</v>
      </c>
      <c r="I232" s="198" t="s">
        <v>1511</v>
      </c>
      <c r="J232" s="165" t="s">
        <v>19</v>
      </c>
      <c r="K232" s="62" t="s">
        <v>86</v>
      </c>
      <c r="L232" s="63">
        <v>11330</v>
      </c>
      <c r="M232" s="63">
        <v>7080</v>
      </c>
      <c r="N232" s="142" t="s">
        <v>1512</v>
      </c>
      <c r="O232" s="127"/>
      <c r="P232" s="100"/>
      <c r="Q232" s="63">
        <f>P232*M232</f>
        <v>0</v>
      </c>
      <c r="R232" s="64"/>
      <c r="S232" s="67">
        <v>41</v>
      </c>
      <c r="T232" s="60"/>
      <c r="U232" s="106">
        <f>IF(EXACT(O232,Y232),M232,M232*(1-'Расчет ПРЕДЗАКАЗ'!$D$10))</f>
        <v>6938.4</v>
      </c>
      <c r="V232" s="106">
        <f>P232*U232</f>
        <v>0</v>
      </c>
      <c r="W232" s="106" t="e">
        <f>IF(EXACT(O232,Y232),M232,M232*(1-#REF!))</f>
        <v>#REF!</v>
      </c>
      <c r="X232" s="106" t="e">
        <f>P232*W232</f>
        <v>#REF!</v>
      </c>
      <c r="Y232" s="107" t="s">
        <v>72</v>
      </c>
      <c r="Z232" s="103">
        <f t="shared" ref="Z232:Z246" si="92">IF(EXACT(O232,Y232),Q232,0)</f>
        <v>0</v>
      </c>
      <c r="AA232" s="103">
        <f t="shared" ref="AA232:AA246" si="93">IF(Z232=0,Q232,0)</f>
        <v>0</v>
      </c>
      <c r="AB232" s="128">
        <f>IF(U232=0,"",L232/U232-1)</f>
        <v>0.63294131211806759</v>
      </c>
      <c r="AC232" s="128" t="e">
        <f>IF(W232=0,"",L232/W232-1)</f>
        <v>#REF!</v>
      </c>
    </row>
    <row r="233" spans="1:29" ht="50.1" customHeight="1">
      <c r="A233" s="169"/>
      <c r="B233" s="169"/>
      <c r="C233" s="172"/>
      <c r="D233" s="172"/>
      <c r="E233" s="131"/>
      <c r="F233" s="175"/>
      <c r="G233" s="178"/>
      <c r="H233" s="189"/>
      <c r="I233" s="163"/>
      <c r="J233" s="166"/>
      <c r="K233" s="62" t="s">
        <v>88</v>
      </c>
      <c r="L233" s="63">
        <v>11330</v>
      </c>
      <c r="M233" s="63">
        <v>7080</v>
      </c>
      <c r="N233" s="142" t="s">
        <v>1513</v>
      </c>
      <c r="O233" s="127"/>
      <c r="P233" s="100"/>
      <c r="Q233" s="63">
        <f>P233*M233</f>
        <v>0</v>
      </c>
      <c r="R233" s="64"/>
      <c r="S233" s="67">
        <v>5</v>
      </c>
      <c r="T233" s="46"/>
      <c r="U233" s="106">
        <f>IF(EXACT(O233,Y233),M233,M233*(1-'Расчет ПРЕДЗАКАЗ'!$D$10))</f>
        <v>6938.4</v>
      </c>
      <c r="V233" s="106">
        <f t="shared" ref="V233:V246" si="94">P233*U233</f>
        <v>0</v>
      </c>
      <c r="W233" s="106" t="e">
        <f>IF(EXACT(O233,Y233),M233,M233*(1-#REF!))</f>
        <v>#REF!</v>
      </c>
      <c r="X233" s="106" t="e">
        <f t="shared" ref="X233:X246" si="95">P233*W233</f>
        <v>#REF!</v>
      </c>
      <c r="Y233" s="107" t="s">
        <v>72</v>
      </c>
      <c r="Z233" s="103">
        <f t="shared" si="92"/>
        <v>0</v>
      </c>
      <c r="AA233" s="103">
        <f t="shared" si="93"/>
        <v>0</v>
      </c>
      <c r="AB233" s="128">
        <f t="shared" ref="AB233:AB246" si="96">IF(U233=0,"",L233/U233-1)</f>
        <v>0.63294131211806759</v>
      </c>
      <c r="AC233" s="128" t="e">
        <f t="shared" ref="AC233:AC246" si="97">IF(W233=0,"",L233/W233-1)</f>
        <v>#REF!</v>
      </c>
    </row>
    <row r="234" spans="1:29" ht="50.1" customHeight="1">
      <c r="A234" s="169"/>
      <c r="B234" s="169"/>
      <c r="C234" s="172"/>
      <c r="D234" s="172"/>
      <c r="E234" s="131"/>
      <c r="F234" s="175"/>
      <c r="G234" s="178"/>
      <c r="H234" s="189"/>
      <c r="I234" s="163"/>
      <c r="J234" s="166"/>
      <c r="K234" s="62" t="s">
        <v>109</v>
      </c>
      <c r="L234" s="63">
        <v>11330</v>
      </c>
      <c r="M234" s="63">
        <v>7080</v>
      </c>
      <c r="N234" s="142" t="s">
        <v>1514</v>
      </c>
      <c r="O234" s="127"/>
      <c r="P234" s="100"/>
      <c r="Q234" s="63">
        <f t="shared" ref="Q234:Q246" si="98">P234*M234</f>
        <v>0</v>
      </c>
      <c r="R234" s="64"/>
      <c r="S234" s="67">
        <v>19</v>
      </c>
      <c r="T234" s="46"/>
      <c r="U234" s="106">
        <f>IF(EXACT(O234,Y234),M234,M234*(1-'Расчет ПРЕДЗАКАЗ'!$D$10))</f>
        <v>6938.4</v>
      </c>
      <c r="V234" s="106">
        <f t="shared" si="94"/>
        <v>0</v>
      </c>
      <c r="W234" s="106" t="e">
        <f>IF(EXACT(O234,Y234),M234,M234*(1-#REF!))</f>
        <v>#REF!</v>
      </c>
      <c r="X234" s="106" t="e">
        <f t="shared" si="95"/>
        <v>#REF!</v>
      </c>
      <c r="Y234" s="107" t="s">
        <v>72</v>
      </c>
      <c r="Z234" s="103">
        <f t="shared" si="92"/>
        <v>0</v>
      </c>
      <c r="AA234" s="103">
        <f t="shared" si="93"/>
        <v>0</v>
      </c>
      <c r="AB234" s="128">
        <f t="shared" si="96"/>
        <v>0.63294131211806759</v>
      </c>
      <c r="AC234" s="128" t="e">
        <f t="shared" si="97"/>
        <v>#REF!</v>
      </c>
    </row>
    <row r="235" spans="1:29" ht="50.1" customHeight="1">
      <c r="A235" s="169"/>
      <c r="B235" s="169"/>
      <c r="C235" s="172"/>
      <c r="D235" s="172"/>
      <c r="E235" s="131"/>
      <c r="F235" s="175"/>
      <c r="G235" s="178"/>
      <c r="H235" s="189"/>
      <c r="I235" s="163"/>
      <c r="J235" s="166"/>
      <c r="K235" s="62"/>
      <c r="L235" s="63"/>
      <c r="M235" s="63"/>
      <c r="N235" s="142"/>
      <c r="O235" s="127"/>
      <c r="P235" s="100"/>
      <c r="Q235" s="63">
        <f t="shared" si="98"/>
        <v>0</v>
      </c>
      <c r="R235" s="64"/>
      <c r="S235" s="67"/>
      <c r="T235" s="46"/>
      <c r="U235" s="106">
        <f>IF(EXACT(O235,Y235),M235,M235*(1-'Расчет ПРЕДЗАКАЗ'!$D$10))</f>
        <v>0</v>
      </c>
      <c r="V235" s="106">
        <f t="shared" si="94"/>
        <v>0</v>
      </c>
      <c r="W235" s="106" t="e">
        <f>IF(EXACT(O235,Y235),M235,M235*(1-#REF!))</f>
        <v>#REF!</v>
      </c>
      <c r="X235" s="106" t="e">
        <f t="shared" si="95"/>
        <v>#REF!</v>
      </c>
      <c r="Y235" s="107" t="s">
        <v>72</v>
      </c>
      <c r="Z235" s="103">
        <f t="shared" si="92"/>
        <v>0</v>
      </c>
      <c r="AA235" s="103">
        <f t="shared" si="93"/>
        <v>0</v>
      </c>
      <c r="AB235" s="128" t="str">
        <f t="shared" si="96"/>
        <v/>
      </c>
      <c r="AC235" s="128" t="e">
        <f t="shared" si="97"/>
        <v>#REF!</v>
      </c>
    </row>
    <row r="236" spans="1:29" ht="50.1" customHeight="1">
      <c r="A236" s="169"/>
      <c r="B236" s="169"/>
      <c r="C236" s="172"/>
      <c r="D236" s="172"/>
      <c r="E236" s="131"/>
      <c r="F236" s="175"/>
      <c r="G236" s="178"/>
      <c r="H236" s="189"/>
      <c r="I236" s="163"/>
      <c r="J236" s="166"/>
      <c r="K236" s="62"/>
      <c r="L236" s="63"/>
      <c r="M236" s="63"/>
      <c r="N236" s="142"/>
      <c r="O236" s="127"/>
      <c r="P236" s="100"/>
      <c r="Q236" s="63">
        <f t="shared" si="98"/>
        <v>0</v>
      </c>
      <c r="R236" s="64"/>
      <c r="S236" s="67"/>
      <c r="T236" s="46"/>
      <c r="U236" s="106">
        <f>IF(EXACT(O236,Y236),M236,M236*(1-'Расчет ПРЕДЗАКАЗ'!$D$10))</f>
        <v>0</v>
      </c>
      <c r="V236" s="106">
        <f t="shared" si="94"/>
        <v>0</v>
      </c>
      <c r="W236" s="106" t="e">
        <f>IF(EXACT(O236,Y236),M236,M236*(1-#REF!))</f>
        <v>#REF!</v>
      </c>
      <c r="X236" s="106" t="e">
        <f t="shared" si="95"/>
        <v>#REF!</v>
      </c>
      <c r="Y236" s="107" t="s">
        <v>72</v>
      </c>
      <c r="Z236" s="103">
        <f t="shared" si="92"/>
        <v>0</v>
      </c>
      <c r="AA236" s="103">
        <f t="shared" si="93"/>
        <v>0</v>
      </c>
      <c r="AB236" s="128" t="str">
        <f t="shared" si="96"/>
        <v/>
      </c>
      <c r="AC236" s="128" t="e">
        <f t="shared" si="97"/>
        <v>#REF!</v>
      </c>
    </row>
    <row r="237" spans="1:29" ht="50.1" customHeight="1">
      <c r="A237" s="169"/>
      <c r="B237" s="169"/>
      <c r="C237" s="172"/>
      <c r="D237" s="172"/>
      <c r="E237" s="131"/>
      <c r="F237" s="175"/>
      <c r="G237" s="178"/>
      <c r="H237" s="189"/>
      <c r="I237" s="163"/>
      <c r="J237" s="166"/>
      <c r="K237" s="62"/>
      <c r="L237" s="63"/>
      <c r="M237" s="63"/>
      <c r="N237" s="142"/>
      <c r="O237" s="127"/>
      <c r="P237" s="100"/>
      <c r="Q237" s="63">
        <f t="shared" si="98"/>
        <v>0</v>
      </c>
      <c r="R237" s="64"/>
      <c r="S237" s="67"/>
      <c r="T237" s="46"/>
      <c r="U237" s="106">
        <f>IF(EXACT(O237,Y237),M237,M237*(1-'Расчет ПРЕДЗАКАЗ'!$D$10))</f>
        <v>0</v>
      </c>
      <c r="V237" s="106">
        <f t="shared" si="94"/>
        <v>0</v>
      </c>
      <c r="W237" s="106" t="e">
        <f>IF(EXACT(O237,Y237),M237,M237*(1-#REF!))</f>
        <v>#REF!</v>
      </c>
      <c r="X237" s="106" t="e">
        <f t="shared" si="95"/>
        <v>#REF!</v>
      </c>
      <c r="Y237" s="107" t="s">
        <v>72</v>
      </c>
      <c r="Z237" s="103">
        <f t="shared" si="92"/>
        <v>0</v>
      </c>
      <c r="AA237" s="103">
        <f t="shared" si="93"/>
        <v>0</v>
      </c>
      <c r="AB237" s="128" t="str">
        <f t="shared" si="96"/>
        <v/>
      </c>
      <c r="AC237" s="128" t="e">
        <f t="shared" si="97"/>
        <v>#REF!</v>
      </c>
    </row>
    <row r="238" spans="1:29" ht="50.1" customHeight="1">
      <c r="A238" s="169"/>
      <c r="B238" s="169"/>
      <c r="C238" s="172"/>
      <c r="D238" s="172"/>
      <c r="E238" s="131"/>
      <c r="F238" s="175"/>
      <c r="G238" s="178"/>
      <c r="H238" s="189"/>
      <c r="I238" s="163"/>
      <c r="J238" s="166"/>
      <c r="K238" s="62"/>
      <c r="L238" s="63"/>
      <c r="M238" s="63"/>
      <c r="N238" s="142"/>
      <c r="O238" s="127"/>
      <c r="P238" s="100"/>
      <c r="Q238" s="63">
        <f t="shared" si="98"/>
        <v>0</v>
      </c>
      <c r="R238" s="64"/>
      <c r="S238" s="67"/>
      <c r="T238" s="46"/>
      <c r="U238" s="106">
        <f>IF(EXACT(O238,Y238),M238,M238*(1-'Расчет ПРЕДЗАКАЗ'!$D$10))</f>
        <v>0</v>
      </c>
      <c r="V238" s="106">
        <f t="shared" si="94"/>
        <v>0</v>
      </c>
      <c r="W238" s="106" t="e">
        <f>IF(EXACT(O238,Y238),M238,M238*(1-#REF!))</f>
        <v>#REF!</v>
      </c>
      <c r="X238" s="106" t="e">
        <f t="shared" si="95"/>
        <v>#REF!</v>
      </c>
      <c r="Y238" s="107" t="s">
        <v>72</v>
      </c>
      <c r="Z238" s="103">
        <f t="shared" si="92"/>
        <v>0</v>
      </c>
      <c r="AA238" s="103">
        <f t="shared" si="93"/>
        <v>0</v>
      </c>
      <c r="AB238" s="128" t="str">
        <f t="shared" si="96"/>
        <v/>
      </c>
      <c r="AC238" s="128" t="e">
        <f t="shared" si="97"/>
        <v>#REF!</v>
      </c>
    </row>
    <row r="239" spans="1:29" ht="50.1" customHeight="1">
      <c r="A239" s="169"/>
      <c r="B239" s="169"/>
      <c r="C239" s="172"/>
      <c r="D239" s="172"/>
      <c r="E239" s="131"/>
      <c r="F239" s="175"/>
      <c r="G239" s="178"/>
      <c r="H239" s="189"/>
      <c r="I239" s="163"/>
      <c r="J239" s="166"/>
      <c r="K239" s="62"/>
      <c r="L239" s="63"/>
      <c r="M239" s="63"/>
      <c r="N239" s="142"/>
      <c r="O239" s="127"/>
      <c r="P239" s="100"/>
      <c r="Q239" s="63">
        <f t="shared" si="98"/>
        <v>0</v>
      </c>
      <c r="R239" s="64"/>
      <c r="S239" s="67"/>
      <c r="T239" s="46"/>
      <c r="U239" s="106">
        <f>IF(EXACT(O239,Y239),M239,M239*(1-'Расчет ПРЕДЗАКАЗ'!$D$10))</f>
        <v>0</v>
      </c>
      <c r="V239" s="106">
        <f t="shared" si="94"/>
        <v>0</v>
      </c>
      <c r="W239" s="106" t="e">
        <f>IF(EXACT(O239,Y239),M239,M239*(1-#REF!))</f>
        <v>#REF!</v>
      </c>
      <c r="X239" s="106" t="e">
        <f t="shared" si="95"/>
        <v>#REF!</v>
      </c>
      <c r="Y239" s="107" t="s">
        <v>72</v>
      </c>
      <c r="Z239" s="103">
        <f t="shared" si="92"/>
        <v>0</v>
      </c>
      <c r="AA239" s="103">
        <f t="shared" si="93"/>
        <v>0</v>
      </c>
      <c r="AB239" s="128" t="str">
        <f t="shared" si="96"/>
        <v/>
      </c>
      <c r="AC239" s="128" t="e">
        <f t="shared" si="97"/>
        <v>#REF!</v>
      </c>
    </row>
    <row r="240" spans="1:29" ht="50.1" customHeight="1">
      <c r="A240" s="169"/>
      <c r="B240" s="169"/>
      <c r="C240" s="172"/>
      <c r="D240" s="172"/>
      <c r="E240" s="131"/>
      <c r="F240" s="175"/>
      <c r="G240" s="178"/>
      <c r="H240" s="189"/>
      <c r="I240" s="163"/>
      <c r="J240" s="166"/>
      <c r="K240" s="62"/>
      <c r="L240" s="63"/>
      <c r="M240" s="63"/>
      <c r="N240" s="63"/>
      <c r="O240" s="127"/>
      <c r="P240" s="100"/>
      <c r="Q240" s="63">
        <f t="shared" si="98"/>
        <v>0</v>
      </c>
      <c r="R240" s="64"/>
      <c r="S240" s="67"/>
      <c r="T240" s="46"/>
      <c r="U240" s="106">
        <f>IF(EXACT(O240,Y240),M240,M240*(1-'Расчет ПРЕДЗАКАЗ'!$D$10))</f>
        <v>0</v>
      </c>
      <c r="V240" s="106">
        <f t="shared" si="94"/>
        <v>0</v>
      </c>
      <c r="W240" s="106" t="e">
        <f>IF(EXACT(O240,Y240),M240,M240*(1-#REF!))</f>
        <v>#REF!</v>
      </c>
      <c r="X240" s="106" t="e">
        <f t="shared" si="95"/>
        <v>#REF!</v>
      </c>
      <c r="Y240" s="107" t="s">
        <v>72</v>
      </c>
      <c r="Z240" s="103">
        <f t="shared" si="92"/>
        <v>0</v>
      </c>
      <c r="AA240" s="103">
        <f t="shared" si="93"/>
        <v>0</v>
      </c>
      <c r="AB240" s="128" t="str">
        <f t="shared" si="96"/>
        <v/>
      </c>
      <c r="AC240" s="128" t="e">
        <f t="shared" si="97"/>
        <v>#REF!</v>
      </c>
    </row>
    <row r="241" spans="1:29" ht="50.1" customHeight="1">
      <c r="A241" s="169"/>
      <c r="B241" s="169"/>
      <c r="C241" s="172"/>
      <c r="D241" s="172"/>
      <c r="E241" s="131"/>
      <c r="F241" s="175"/>
      <c r="G241" s="178"/>
      <c r="H241" s="189"/>
      <c r="I241" s="163"/>
      <c r="J241" s="166"/>
      <c r="K241" s="62"/>
      <c r="L241" s="63"/>
      <c r="M241" s="63"/>
      <c r="N241" s="65"/>
      <c r="O241" s="127"/>
      <c r="P241" s="100"/>
      <c r="Q241" s="63">
        <f t="shared" si="98"/>
        <v>0</v>
      </c>
      <c r="R241" s="65"/>
      <c r="S241" s="67"/>
      <c r="T241" s="40"/>
      <c r="U241" s="106">
        <f>IF(EXACT(O241,Y241),M241,M241*(1-'Расчет ПРЕДЗАКАЗ'!$D$10))</f>
        <v>0</v>
      </c>
      <c r="V241" s="106">
        <f t="shared" si="94"/>
        <v>0</v>
      </c>
      <c r="W241" s="106" t="e">
        <f>IF(EXACT(O241,Y241),M241,M241*(1-#REF!))</f>
        <v>#REF!</v>
      </c>
      <c r="X241" s="106" t="e">
        <f t="shared" si="95"/>
        <v>#REF!</v>
      </c>
      <c r="Y241" s="107" t="s">
        <v>72</v>
      </c>
      <c r="Z241" s="103">
        <f t="shared" si="92"/>
        <v>0</v>
      </c>
      <c r="AA241" s="103">
        <f t="shared" si="93"/>
        <v>0</v>
      </c>
      <c r="AB241" s="128" t="str">
        <f t="shared" si="96"/>
        <v/>
      </c>
      <c r="AC241" s="128" t="e">
        <f t="shared" si="97"/>
        <v>#REF!</v>
      </c>
    </row>
    <row r="242" spans="1:29" ht="50.1" customHeight="1">
      <c r="A242" s="169"/>
      <c r="B242" s="169"/>
      <c r="C242" s="172"/>
      <c r="D242" s="172"/>
      <c r="E242" s="131"/>
      <c r="F242" s="175"/>
      <c r="G242" s="178"/>
      <c r="H242" s="189"/>
      <c r="I242" s="163"/>
      <c r="J242" s="166"/>
      <c r="K242" s="62"/>
      <c r="L242" s="63"/>
      <c r="M242" s="63"/>
      <c r="N242" s="65"/>
      <c r="O242" s="127"/>
      <c r="P242" s="100"/>
      <c r="Q242" s="63">
        <f t="shared" si="98"/>
        <v>0</v>
      </c>
      <c r="R242" s="65"/>
      <c r="S242" s="67"/>
      <c r="T242" s="40"/>
      <c r="U242" s="106">
        <f>IF(EXACT(O242,Y242),M242,M242*(1-'Расчет ПРЕДЗАКАЗ'!$D$10))</f>
        <v>0</v>
      </c>
      <c r="V242" s="106">
        <f t="shared" si="94"/>
        <v>0</v>
      </c>
      <c r="W242" s="106" t="e">
        <f>IF(EXACT(O242,Y242),M242,M242*(1-#REF!))</f>
        <v>#REF!</v>
      </c>
      <c r="X242" s="106" t="e">
        <f t="shared" si="95"/>
        <v>#REF!</v>
      </c>
      <c r="Y242" s="107" t="s">
        <v>72</v>
      </c>
      <c r="Z242" s="103">
        <f t="shared" si="92"/>
        <v>0</v>
      </c>
      <c r="AA242" s="103">
        <f t="shared" si="93"/>
        <v>0</v>
      </c>
      <c r="AB242" s="128" t="str">
        <f t="shared" si="96"/>
        <v/>
      </c>
      <c r="AC242" s="128" t="e">
        <f t="shared" si="97"/>
        <v>#REF!</v>
      </c>
    </row>
    <row r="243" spans="1:29" ht="50.1" customHeight="1">
      <c r="A243" s="169"/>
      <c r="B243" s="169"/>
      <c r="C243" s="172"/>
      <c r="D243" s="172"/>
      <c r="E243" s="131"/>
      <c r="F243" s="175"/>
      <c r="G243" s="178"/>
      <c r="H243" s="189"/>
      <c r="I243" s="163"/>
      <c r="J243" s="166"/>
      <c r="K243" s="62"/>
      <c r="L243" s="63"/>
      <c r="M243" s="63"/>
      <c r="N243" s="65"/>
      <c r="O243" s="127"/>
      <c r="P243" s="100"/>
      <c r="Q243" s="63">
        <f t="shared" si="98"/>
        <v>0</v>
      </c>
      <c r="R243" s="65"/>
      <c r="S243" s="67"/>
      <c r="T243" s="40"/>
      <c r="U243" s="106">
        <f>IF(EXACT(O243,Y243),M243,M243*(1-'Расчет ПРЕДЗАКАЗ'!$D$10))</f>
        <v>0</v>
      </c>
      <c r="V243" s="106">
        <f t="shared" si="94"/>
        <v>0</v>
      </c>
      <c r="W243" s="106" t="e">
        <f>IF(EXACT(O243,Y243),M243,M243*(1-#REF!))</f>
        <v>#REF!</v>
      </c>
      <c r="X243" s="106" t="e">
        <f t="shared" si="95"/>
        <v>#REF!</v>
      </c>
      <c r="Y243" s="107" t="s">
        <v>72</v>
      </c>
      <c r="Z243" s="103">
        <f t="shared" si="92"/>
        <v>0</v>
      </c>
      <c r="AA243" s="103">
        <f t="shared" si="93"/>
        <v>0</v>
      </c>
      <c r="AB243" s="128" t="str">
        <f t="shared" si="96"/>
        <v/>
      </c>
      <c r="AC243" s="128" t="e">
        <f t="shared" si="97"/>
        <v>#REF!</v>
      </c>
    </row>
    <row r="244" spans="1:29" ht="50.1" customHeight="1">
      <c r="A244" s="169"/>
      <c r="B244" s="169"/>
      <c r="C244" s="172"/>
      <c r="D244" s="172"/>
      <c r="E244" s="131"/>
      <c r="F244" s="175"/>
      <c r="G244" s="178"/>
      <c r="H244" s="189"/>
      <c r="I244" s="163"/>
      <c r="J244" s="166"/>
      <c r="K244" s="62"/>
      <c r="L244" s="63"/>
      <c r="M244" s="63"/>
      <c r="N244" s="65"/>
      <c r="O244" s="127"/>
      <c r="P244" s="100"/>
      <c r="Q244" s="63">
        <f t="shared" si="98"/>
        <v>0</v>
      </c>
      <c r="R244" s="65"/>
      <c r="S244" s="67"/>
      <c r="T244" s="40"/>
      <c r="U244" s="106">
        <f>IF(EXACT(O244,Y244),M244,M244*(1-'Расчет ПРЕДЗАКАЗ'!$D$10))</f>
        <v>0</v>
      </c>
      <c r="V244" s="106">
        <f t="shared" si="94"/>
        <v>0</v>
      </c>
      <c r="W244" s="106" t="e">
        <f>IF(EXACT(O244,Y244),M244,M244*(1-#REF!))</f>
        <v>#REF!</v>
      </c>
      <c r="X244" s="106" t="e">
        <f t="shared" si="95"/>
        <v>#REF!</v>
      </c>
      <c r="Y244" s="107" t="s">
        <v>72</v>
      </c>
      <c r="Z244" s="103">
        <f t="shared" si="92"/>
        <v>0</v>
      </c>
      <c r="AA244" s="103">
        <f t="shared" si="93"/>
        <v>0</v>
      </c>
      <c r="AB244" s="128" t="str">
        <f t="shared" si="96"/>
        <v/>
      </c>
      <c r="AC244" s="128" t="e">
        <f t="shared" si="97"/>
        <v>#REF!</v>
      </c>
    </row>
    <row r="245" spans="1:29" ht="50.1" customHeight="1">
      <c r="A245" s="169"/>
      <c r="B245" s="169"/>
      <c r="C245" s="172"/>
      <c r="D245" s="172"/>
      <c r="E245" s="131"/>
      <c r="F245" s="175"/>
      <c r="G245" s="178"/>
      <c r="H245" s="189"/>
      <c r="I245" s="163"/>
      <c r="J245" s="166"/>
      <c r="K245" s="62"/>
      <c r="L245" s="63"/>
      <c r="M245" s="63"/>
      <c r="N245" s="65"/>
      <c r="O245" s="127"/>
      <c r="P245" s="100"/>
      <c r="Q245" s="63">
        <f t="shared" si="98"/>
        <v>0</v>
      </c>
      <c r="R245" s="65"/>
      <c r="S245" s="67"/>
      <c r="T245" s="40"/>
      <c r="U245" s="106">
        <f>IF(EXACT(O245,Y245),M245,M245*(1-'Расчет ПРЕДЗАКАЗ'!$D$10))</f>
        <v>0</v>
      </c>
      <c r="V245" s="106">
        <f t="shared" si="94"/>
        <v>0</v>
      </c>
      <c r="W245" s="106" t="e">
        <f>IF(EXACT(O245,Y245),M245,M245*(1-#REF!))</f>
        <v>#REF!</v>
      </c>
      <c r="X245" s="106" t="e">
        <f t="shared" si="95"/>
        <v>#REF!</v>
      </c>
      <c r="Y245" s="107" t="s">
        <v>72</v>
      </c>
      <c r="Z245" s="103">
        <f t="shared" si="92"/>
        <v>0</v>
      </c>
      <c r="AA245" s="103">
        <f t="shared" si="93"/>
        <v>0</v>
      </c>
      <c r="AB245" s="128" t="str">
        <f t="shared" si="96"/>
        <v/>
      </c>
      <c r="AC245" s="128" t="e">
        <f t="shared" si="97"/>
        <v>#REF!</v>
      </c>
    </row>
    <row r="246" spans="1:29" ht="50.1" customHeight="1">
      <c r="A246" s="170"/>
      <c r="B246" s="170"/>
      <c r="C246" s="173"/>
      <c r="D246" s="173"/>
      <c r="E246" s="132"/>
      <c r="F246" s="176"/>
      <c r="G246" s="179"/>
      <c r="H246" s="190"/>
      <c r="I246" s="164"/>
      <c r="J246" s="167"/>
      <c r="K246" s="62"/>
      <c r="L246" s="63"/>
      <c r="M246" s="63"/>
      <c r="N246" s="65"/>
      <c r="O246" s="127"/>
      <c r="P246" s="100"/>
      <c r="Q246" s="63">
        <f t="shared" si="98"/>
        <v>0</v>
      </c>
      <c r="R246" s="65"/>
      <c r="S246" s="64"/>
      <c r="T246" s="40"/>
      <c r="U246" s="106">
        <f>IF(EXACT(O246,Y246),M246,M246*(1-'Расчет ПРЕДЗАКАЗ'!$D$10))</f>
        <v>0</v>
      </c>
      <c r="V246" s="106">
        <f t="shared" si="94"/>
        <v>0</v>
      </c>
      <c r="W246" s="106" t="e">
        <f>IF(EXACT(O246,Y246),M246,M246*(1-#REF!))</f>
        <v>#REF!</v>
      </c>
      <c r="X246" s="106" t="e">
        <f t="shared" si="95"/>
        <v>#REF!</v>
      </c>
      <c r="Y246" s="107" t="s">
        <v>72</v>
      </c>
      <c r="Z246" s="103">
        <f t="shared" si="92"/>
        <v>0</v>
      </c>
      <c r="AA246" s="103">
        <f t="shared" si="93"/>
        <v>0</v>
      </c>
      <c r="AB246" s="128" t="str">
        <f t="shared" si="96"/>
        <v/>
      </c>
      <c r="AC246" s="128" t="e">
        <f t="shared" si="97"/>
        <v>#REF!</v>
      </c>
    </row>
    <row r="247" spans="1:29" ht="11.25" customHeight="1" thickBot="1"/>
    <row r="248" spans="1:29" ht="50.1" customHeight="1">
      <c r="A248" s="168">
        <v>154</v>
      </c>
      <c r="B248" s="168" t="s">
        <v>1515</v>
      </c>
      <c r="C248" s="171" t="s">
        <v>1516</v>
      </c>
      <c r="D248" s="171" t="s">
        <v>77</v>
      </c>
      <c r="E248" s="131"/>
      <c r="F248" s="197" t="s">
        <v>424</v>
      </c>
      <c r="G248" s="177" t="s">
        <v>1411</v>
      </c>
      <c r="H248" s="162" t="s">
        <v>1501</v>
      </c>
      <c r="I248" s="198" t="s">
        <v>1502</v>
      </c>
      <c r="J248" s="165" t="s">
        <v>19</v>
      </c>
      <c r="K248" s="62" t="s">
        <v>84</v>
      </c>
      <c r="L248" s="63">
        <v>12410</v>
      </c>
      <c r="M248" s="63">
        <v>7754</v>
      </c>
      <c r="N248" s="142" t="s">
        <v>1517</v>
      </c>
      <c r="O248" s="127"/>
      <c r="P248" s="100"/>
      <c r="Q248" s="63">
        <f>P248*M248</f>
        <v>0</v>
      </c>
      <c r="R248" s="64"/>
      <c r="S248" s="67">
        <v>16</v>
      </c>
      <c r="T248" s="60"/>
      <c r="U248" s="106">
        <f>IF(EXACT(O248,Y248),M248,M248*(1-'Расчет ПРЕДЗАКАЗ'!$D$10))</f>
        <v>7598.92</v>
      </c>
      <c r="V248" s="106">
        <f>P248*U248</f>
        <v>0</v>
      </c>
      <c r="W248" s="106" t="e">
        <f>IF(EXACT(O248,Y248),M248,M248*(1-#REF!))</f>
        <v>#REF!</v>
      </c>
      <c r="X248" s="106" t="e">
        <f>P248*W248</f>
        <v>#REF!</v>
      </c>
      <c r="Y248" s="107" t="s">
        <v>72</v>
      </c>
      <c r="Z248" s="103">
        <f t="shared" ref="Z248:Z262" si="99">IF(EXACT(O248,Y248),Q248,0)</f>
        <v>0</v>
      </c>
      <c r="AA248" s="103">
        <f t="shared" ref="AA248:AA262" si="100">IF(Z248=0,Q248,0)</f>
        <v>0</v>
      </c>
      <c r="AB248" s="128">
        <f>IF(U248=0,"",L248/U248-1)</f>
        <v>0.63312681275760241</v>
      </c>
      <c r="AC248" s="128" t="e">
        <f>IF(W248=0,"",L248/W248-1)</f>
        <v>#REF!</v>
      </c>
    </row>
    <row r="249" spans="1:29" ht="50.1" customHeight="1">
      <c r="A249" s="169"/>
      <c r="B249" s="169"/>
      <c r="C249" s="172"/>
      <c r="D249" s="172"/>
      <c r="E249" s="131"/>
      <c r="F249" s="175"/>
      <c r="G249" s="178"/>
      <c r="H249" s="189"/>
      <c r="I249" s="163"/>
      <c r="J249" s="166"/>
      <c r="K249" s="62" t="s">
        <v>86</v>
      </c>
      <c r="L249" s="63">
        <v>12410</v>
      </c>
      <c r="M249" s="63">
        <v>7754</v>
      </c>
      <c r="N249" s="142" t="s">
        <v>1518</v>
      </c>
      <c r="O249" s="127"/>
      <c r="P249" s="100"/>
      <c r="Q249" s="63">
        <f>P249*M249</f>
        <v>0</v>
      </c>
      <c r="R249" s="64"/>
      <c r="S249" s="67">
        <v>17</v>
      </c>
      <c r="T249" s="46"/>
      <c r="U249" s="106">
        <f>IF(EXACT(O249,Y249),M249,M249*(1-'Расчет ПРЕДЗАКАЗ'!$D$10))</f>
        <v>7598.92</v>
      </c>
      <c r="V249" s="106">
        <f t="shared" ref="V249:V262" si="101">P249*U249</f>
        <v>0</v>
      </c>
      <c r="W249" s="106" t="e">
        <f>IF(EXACT(O249,Y249),M249,M249*(1-#REF!))</f>
        <v>#REF!</v>
      </c>
      <c r="X249" s="106" t="e">
        <f t="shared" ref="X249:X262" si="102">P249*W249</f>
        <v>#REF!</v>
      </c>
      <c r="Y249" s="107" t="s">
        <v>72</v>
      </c>
      <c r="Z249" s="103">
        <f t="shared" si="99"/>
        <v>0</v>
      </c>
      <c r="AA249" s="103">
        <f t="shared" si="100"/>
        <v>0</v>
      </c>
      <c r="AB249" s="128">
        <f t="shared" ref="AB249:AB262" si="103">IF(U249=0,"",L249/U249-1)</f>
        <v>0.63312681275760241</v>
      </c>
      <c r="AC249" s="128" t="e">
        <f t="shared" ref="AC249:AC262" si="104">IF(W249=0,"",L249/W249-1)</f>
        <v>#REF!</v>
      </c>
    </row>
    <row r="250" spans="1:29" ht="50.1" customHeight="1">
      <c r="A250" s="169"/>
      <c r="B250" s="169"/>
      <c r="C250" s="172"/>
      <c r="D250" s="172"/>
      <c r="E250" s="131"/>
      <c r="F250" s="175"/>
      <c r="G250" s="178"/>
      <c r="H250" s="189"/>
      <c r="I250" s="163"/>
      <c r="J250" s="166"/>
      <c r="K250" s="62" t="s">
        <v>109</v>
      </c>
      <c r="L250" s="63">
        <v>12410</v>
      </c>
      <c r="M250" s="63">
        <v>7754</v>
      </c>
      <c r="N250" s="142" t="s">
        <v>1519</v>
      </c>
      <c r="O250" s="127"/>
      <c r="P250" s="100"/>
      <c r="Q250" s="63">
        <f t="shared" ref="Q250:Q262" si="105">P250*M250</f>
        <v>0</v>
      </c>
      <c r="R250" s="64"/>
      <c r="S250" s="67">
        <v>24</v>
      </c>
      <c r="T250" s="46"/>
      <c r="U250" s="106">
        <f>IF(EXACT(O250,Y250),M250,M250*(1-'Расчет ПРЕДЗАКАЗ'!$D$10))</f>
        <v>7598.92</v>
      </c>
      <c r="V250" s="106">
        <f t="shared" si="101"/>
        <v>0</v>
      </c>
      <c r="W250" s="106" t="e">
        <f>IF(EXACT(O250,Y250),M250,M250*(1-#REF!))</f>
        <v>#REF!</v>
      </c>
      <c r="X250" s="106" t="e">
        <f t="shared" si="102"/>
        <v>#REF!</v>
      </c>
      <c r="Y250" s="107" t="s">
        <v>72</v>
      </c>
      <c r="Z250" s="103">
        <f t="shared" si="99"/>
        <v>0</v>
      </c>
      <c r="AA250" s="103">
        <f t="shared" si="100"/>
        <v>0</v>
      </c>
      <c r="AB250" s="128">
        <f t="shared" si="103"/>
        <v>0.63312681275760241</v>
      </c>
      <c r="AC250" s="128" t="e">
        <f t="shared" si="104"/>
        <v>#REF!</v>
      </c>
    </row>
    <row r="251" spans="1:29" ht="50.1" customHeight="1">
      <c r="A251" s="169"/>
      <c r="B251" s="169"/>
      <c r="C251" s="172"/>
      <c r="D251" s="172"/>
      <c r="E251" s="131"/>
      <c r="F251" s="175"/>
      <c r="G251" s="178"/>
      <c r="H251" s="189"/>
      <c r="I251" s="163"/>
      <c r="J251" s="166"/>
      <c r="K251" s="62"/>
      <c r="L251" s="63"/>
      <c r="M251" s="63"/>
      <c r="N251" s="142"/>
      <c r="O251" s="127"/>
      <c r="P251" s="100"/>
      <c r="Q251" s="63">
        <f t="shared" si="105"/>
        <v>0</v>
      </c>
      <c r="R251" s="64"/>
      <c r="S251" s="67"/>
      <c r="T251" s="46"/>
      <c r="U251" s="106">
        <f>IF(EXACT(O251,Y251),M251,M251*(1-'Расчет ПРЕДЗАКАЗ'!$D$10))</f>
        <v>0</v>
      </c>
      <c r="V251" s="106">
        <f t="shared" si="101"/>
        <v>0</v>
      </c>
      <c r="W251" s="106" t="e">
        <f>IF(EXACT(O251,Y251),M251,M251*(1-#REF!))</f>
        <v>#REF!</v>
      </c>
      <c r="X251" s="106" t="e">
        <f t="shared" si="102"/>
        <v>#REF!</v>
      </c>
      <c r="Y251" s="107" t="s">
        <v>72</v>
      </c>
      <c r="Z251" s="103">
        <f t="shared" si="99"/>
        <v>0</v>
      </c>
      <c r="AA251" s="103">
        <f t="shared" si="100"/>
        <v>0</v>
      </c>
      <c r="AB251" s="128" t="str">
        <f t="shared" si="103"/>
        <v/>
      </c>
      <c r="AC251" s="128" t="e">
        <f t="shared" si="104"/>
        <v>#REF!</v>
      </c>
    </row>
    <row r="252" spans="1:29" ht="50.1" customHeight="1">
      <c r="A252" s="169"/>
      <c r="B252" s="169"/>
      <c r="C252" s="172"/>
      <c r="D252" s="172"/>
      <c r="E252" s="131"/>
      <c r="F252" s="175"/>
      <c r="G252" s="178"/>
      <c r="H252" s="189"/>
      <c r="I252" s="163"/>
      <c r="J252" s="166"/>
      <c r="K252" s="62"/>
      <c r="L252" s="63"/>
      <c r="M252" s="63"/>
      <c r="N252" s="142"/>
      <c r="O252" s="127"/>
      <c r="P252" s="100"/>
      <c r="Q252" s="63">
        <f t="shared" si="105"/>
        <v>0</v>
      </c>
      <c r="R252" s="64"/>
      <c r="S252" s="67"/>
      <c r="T252" s="46"/>
      <c r="U252" s="106">
        <f>IF(EXACT(O252,Y252),M252,M252*(1-'Расчет ПРЕДЗАКАЗ'!$D$10))</f>
        <v>0</v>
      </c>
      <c r="V252" s="106">
        <f t="shared" si="101"/>
        <v>0</v>
      </c>
      <c r="W252" s="106" t="e">
        <f>IF(EXACT(O252,Y252),M252,M252*(1-#REF!))</f>
        <v>#REF!</v>
      </c>
      <c r="X252" s="106" t="e">
        <f t="shared" si="102"/>
        <v>#REF!</v>
      </c>
      <c r="Y252" s="107" t="s">
        <v>72</v>
      </c>
      <c r="Z252" s="103">
        <f t="shared" si="99"/>
        <v>0</v>
      </c>
      <c r="AA252" s="103">
        <f t="shared" si="100"/>
        <v>0</v>
      </c>
      <c r="AB252" s="128" t="str">
        <f t="shared" si="103"/>
        <v/>
      </c>
      <c r="AC252" s="128" t="e">
        <f t="shared" si="104"/>
        <v>#REF!</v>
      </c>
    </row>
    <row r="253" spans="1:29" ht="50.1" customHeight="1">
      <c r="A253" s="169"/>
      <c r="B253" s="169"/>
      <c r="C253" s="172"/>
      <c r="D253" s="172"/>
      <c r="E253" s="131"/>
      <c r="F253" s="175"/>
      <c r="G253" s="178"/>
      <c r="H253" s="189"/>
      <c r="I253" s="163"/>
      <c r="J253" s="166"/>
      <c r="K253" s="62"/>
      <c r="L253" s="63"/>
      <c r="M253" s="63"/>
      <c r="N253" s="142"/>
      <c r="O253" s="127"/>
      <c r="P253" s="100"/>
      <c r="Q253" s="63">
        <f t="shared" si="105"/>
        <v>0</v>
      </c>
      <c r="R253" s="64"/>
      <c r="S253" s="67"/>
      <c r="T253" s="46"/>
      <c r="U253" s="106">
        <f>IF(EXACT(O253,Y253),M253,M253*(1-'Расчет ПРЕДЗАКАЗ'!$D$10))</f>
        <v>0</v>
      </c>
      <c r="V253" s="106">
        <f t="shared" si="101"/>
        <v>0</v>
      </c>
      <c r="W253" s="106" t="e">
        <f>IF(EXACT(O253,Y253),M253,M253*(1-#REF!))</f>
        <v>#REF!</v>
      </c>
      <c r="X253" s="106" t="e">
        <f t="shared" si="102"/>
        <v>#REF!</v>
      </c>
      <c r="Y253" s="107" t="s">
        <v>72</v>
      </c>
      <c r="Z253" s="103">
        <f t="shared" si="99"/>
        <v>0</v>
      </c>
      <c r="AA253" s="103">
        <f t="shared" si="100"/>
        <v>0</v>
      </c>
      <c r="AB253" s="128" t="str">
        <f t="shared" si="103"/>
        <v/>
      </c>
      <c r="AC253" s="128" t="e">
        <f t="shared" si="104"/>
        <v>#REF!</v>
      </c>
    </row>
    <row r="254" spans="1:29" ht="50.1" customHeight="1">
      <c r="A254" s="169"/>
      <c r="B254" s="169"/>
      <c r="C254" s="172"/>
      <c r="D254" s="172"/>
      <c r="E254" s="131"/>
      <c r="F254" s="175"/>
      <c r="G254" s="178"/>
      <c r="H254" s="189"/>
      <c r="I254" s="163"/>
      <c r="J254" s="166"/>
      <c r="K254" s="62"/>
      <c r="L254" s="63"/>
      <c r="M254" s="63"/>
      <c r="N254" s="142"/>
      <c r="O254" s="127"/>
      <c r="P254" s="100"/>
      <c r="Q254" s="63">
        <f t="shared" si="105"/>
        <v>0</v>
      </c>
      <c r="R254" s="64"/>
      <c r="S254" s="67"/>
      <c r="T254" s="46"/>
      <c r="U254" s="106">
        <f>IF(EXACT(O254,Y254),M254,M254*(1-'Расчет ПРЕДЗАКАЗ'!$D$10))</f>
        <v>0</v>
      </c>
      <c r="V254" s="106">
        <f t="shared" si="101"/>
        <v>0</v>
      </c>
      <c r="W254" s="106" t="e">
        <f>IF(EXACT(O254,Y254),M254,M254*(1-#REF!))</f>
        <v>#REF!</v>
      </c>
      <c r="X254" s="106" t="e">
        <f t="shared" si="102"/>
        <v>#REF!</v>
      </c>
      <c r="Y254" s="107" t="s">
        <v>72</v>
      </c>
      <c r="Z254" s="103">
        <f t="shared" si="99"/>
        <v>0</v>
      </c>
      <c r="AA254" s="103">
        <f t="shared" si="100"/>
        <v>0</v>
      </c>
      <c r="AB254" s="128" t="str">
        <f t="shared" si="103"/>
        <v/>
      </c>
      <c r="AC254" s="128" t="e">
        <f t="shared" si="104"/>
        <v>#REF!</v>
      </c>
    </row>
    <row r="255" spans="1:29" ht="50.1" customHeight="1">
      <c r="A255" s="169"/>
      <c r="B255" s="169"/>
      <c r="C255" s="172"/>
      <c r="D255" s="172"/>
      <c r="E255" s="131"/>
      <c r="F255" s="175"/>
      <c r="G255" s="178"/>
      <c r="H255" s="189"/>
      <c r="I255" s="163"/>
      <c r="J255" s="166"/>
      <c r="K255" s="62"/>
      <c r="L255" s="63"/>
      <c r="M255" s="63"/>
      <c r="N255" s="142"/>
      <c r="O255" s="127"/>
      <c r="P255" s="100"/>
      <c r="Q255" s="63">
        <f t="shared" si="105"/>
        <v>0</v>
      </c>
      <c r="R255" s="64"/>
      <c r="S255" s="67"/>
      <c r="T255" s="46"/>
      <c r="U255" s="106">
        <f>IF(EXACT(O255,Y255),M255,M255*(1-'Расчет ПРЕДЗАКАЗ'!$D$10))</f>
        <v>0</v>
      </c>
      <c r="V255" s="106">
        <f t="shared" si="101"/>
        <v>0</v>
      </c>
      <c r="W255" s="106" t="e">
        <f>IF(EXACT(O255,Y255),M255,M255*(1-#REF!))</f>
        <v>#REF!</v>
      </c>
      <c r="X255" s="106" t="e">
        <f t="shared" si="102"/>
        <v>#REF!</v>
      </c>
      <c r="Y255" s="107" t="s">
        <v>72</v>
      </c>
      <c r="Z255" s="103">
        <f t="shared" si="99"/>
        <v>0</v>
      </c>
      <c r="AA255" s="103">
        <f t="shared" si="100"/>
        <v>0</v>
      </c>
      <c r="AB255" s="128" t="str">
        <f t="shared" si="103"/>
        <v/>
      </c>
      <c r="AC255" s="128" t="e">
        <f t="shared" si="104"/>
        <v>#REF!</v>
      </c>
    </row>
    <row r="256" spans="1:29" ht="50.1" customHeight="1">
      <c r="A256" s="169"/>
      <c r="B256" s="169"/>
      <c r="C256" s="172"/>
      <c r="D256" s="172"/>
      <c r="E256" s="131"/>
      <c r="F256" s="175"/>
      <c r="G256" s="178"/>
      <c r="H256" s="189"/>
      <c r="I256" s="163"/>
      <c r="J256" s="166"/>
      <c r="K256" s="62"/>
      <c r="L256" s="63"/>
      <c r="M256" s="63"/>
      <c r="N256" s="63"/>
      <c r="O256" s="127"/>
      <c r="P256" s="100"/>
      <c r="Q256" s="63">
        <f t="shared" si="105"/>
        <v>0</v>
      </c>
      <c r="R256" s="64"/>
      <c r="S256" s="67"/>
      <c r="T256" s="46"/>
      <c r="U256" s="106">
        <f>IF(EXACT(O256,Y256),M256,M256*(1-'Расчет ПРЕДЗАКАЗ'!$D$10))</f>
        <v>0</v>
      </c>
      <c r="V256" s="106">
        <f t="shared" si="101"/>
        <v>0</v>
      </c>
      <c r="W256" s="106" t="e">
        <f>IF(EXACT(O256,Y256),M256,M256*(1-#REF!))</f>
        <v>#REF!</v>
      </c>
      <c r="X256" s="106" t="e">
        <f t="shared" si="102"/>
        <v>#REF!</v>
      </c>
      <c r="Y256" s="107" t="s">
        <v>72</v>
      </c>
      <c r="Z256" s="103">
        <f t="shared" si="99"/>
        <v>0</v>
      </c>
      <c r="AA256" s="103">
        <f t="shared" si="100"/>
        <v>0</v>
      </c>
      <c r="AB256" s="128" t="str">
        <f t="shared" si="103"/>
        <v/>
      </c>
      <c r="AC256" s="128" t="e">
        <f t="shared" si="104"/>
        <v>#REF!</v>
      </c>
    </row>
    <row r="257" spans="1:29" ht="50.1" customHeight="1">
      <c r="A257" s="169"/>
      <c r="B257" s="169"/>
      <c r="C257" s="172"/>
      <c r="D257" s="172"/>
      <c r="E257" s="131"/>
      <c r="F257" s="175"/>
      <c r="G257" s="178"/>
      <c r="H257" s="189"/>
      <c r="I257" s="163"/>
      <c r="J257" s="166"/>
      <c r="K257" s="62"/>
      <c r="L257" s="63"/>
      <c r="M257" s="63"/>
      <c r="N257" s="65"/>
      <c r="O257" s="127"/>
      <c r="P257" s="100"/>
      <c r="Q257" s="63">
        <f t="shared" si="105"/>
        <v>0</v>
      </c>
      <c r="R257" s="65"/>
      <c r="S257" s="67"/>
      <c r="T257" s="40"/>
      <c r="U257" s="106">
        <f>IF(EXACT(O257,Y257),M257,M257*(1-'Расчет ПРЕДЗАКАЗ'!$D$10))</f>
        <v>0</v>
      </c>
      <c r="V257" s="106">
        <f t="shared" si="101"/>
        <v>0</v>
      </c>
      <c r="W257" s="106" t="e">
        <f>IF(EXACT(O257,Y257),M257,M257*(1-#REF!))</f>
        <v>#REF!</v>
      </c>
      <c r="X257" s="106" t="e">
        <f t="shared" si="102"/>
        <v>#REF!</v>
      </c>
      <c r="Y257" s="107" t="s">
        <v>72</v>
      </c>
      <c r="Z257" s="103">
        <f t="shared" si="99"/>
        <v>0</v>
      </c>
      <c r="AA257" s="103">
        <f t="shared" si="100"/>
        <v>0</v>
      </c>
      <c r="AB257" s="128" t="str">
        <f t="shared" si="103"/>
        <v/>
      </c>
      <c r="AC257" s="128" t="e">
        <f t="shared" si="104"/>
        <v>#REF!</v>
      </c>
    </row>
    <row r="258" spans="1:29" ht="50.1" customHeight="1">
      <c r="A258" s="169"/>
      <c r="B258" s="169"/>
      <c r="C258" s="172"/>
      <c r="D258" s="172"/>
      <c r="E258" s="131"/>
      <c r="F258" s="175"/>
      <c r="G258" s="178"/>
      <c r="H258" s="189"/>
      <c r="I258" s="163"/>
      <c r="J258" s="166"/>
      <c r="K258" s="62"/>
      <c r="L258" s="63"/>
      <c r="M258" s="63"/>
      <c r="N258" s="65"/>
      <c r="O258" s="127"/>
      <c r="P258" s="100"/>
      <c r="Q258" s="63">
        <f t="shared" si="105"/>
        <v>0</v>
      </c>
      <c r="R258" s="65"/>
      <c r="S258" s="67"/>
      <c r="T258" s="40"/>
      <c r="U258" s="106">
        <f>IF(EXACT(O258,Y258),M258,M258*(1-'Расчет ПРЕДЗАКАЗ'!$D$10))</f>
        <v>0</v>
      </c>
      <c r="V258" s="106">
        <f t="shared" si="101"/>
        <v>0</v>
      </c>
      <c r="W258" s="106" t="e">
        <f>IF(EXACT(O258,Y258),M258,M258*(1-#REF!))</f>
        <v>#REF!</v>
      </c>
      <c r="X258" s="106" t="e">
        <f t="shared" si="102"/>
        <v>#REF!</v>
      </c>
      <c r="Y258" s="107" t="s">
        <v>72</v>
      </c>
      <c r="Z258" s="103">
        <f t="shared" si="99"/>
        <v>0</v>
      </c>
      <c r="AA258" s="103">
        <f t="shared" si="100"/>
        <v>0</v>
      </c>
      <c r="AB258" s="128" t="str">
        <f t="shared" si="103"/>
        <v/>
      </c>
      <c r="AC258" s="128" t="e">
        <f t="shared" si="104"/>
        <v>#REF!</v>
      </c>
    </row>
    <row r="259" spans="1:29" ht="50.1" customHeight="1">
      <c r="A259" s="169"/>
      <c r="B259" s="169"/>
      <c r="C259" s="172"/>
      <c r="D259" s="172"/>
      <c r="E259" s="131"/>
      <c r="F259" s="175"/>
      <c r="G259" s="178"/>
      <c r="H259" s="189"/>
      <c r="I259" s="163"/>
      <c r="J259" s="166"/>
      <c r="K259" s="62"/>
      <c r="L259" s="63"/>
      <c r="M259" s="63"/>
      <c r="N259" s="65"/>
      <c r="O259" s="127"/>
      <c r="P259" s="100"/>
      <c r="Q259" s="63">
        <f t="shared" si="105"/>
        <v>0</v>
      </c>
      <c r="R259" s="65"/>
      <c r="S259" s="67"/>
      <c r="T259" s="40"/>
      <c r="U259" s="106">
        <f>IF(EXACT(O259,Y259),M259,M259*(1-'Расчет ПРЕДЗАКАЗ'!$D$10))</f>
        <v>0</v>
      </c>
      <c r="V259" s="106">
        <f t="shared" si="101"/>
        <v>0</v>
      </c>
      <c r="W259" s="106" t="e">
        <f>IF(EXACT(O259,Y259),M259,M259*(1-#REF!))</f>
        <v>#REF!</v>
      </c>
      <c r="X259" s="106" t="e">
        <f t="shared" si="102"/>
        <v>#REF!</v>
      </c>
      <c r="Y259" s="107" t="s">
        <v>72</v>
      </c>
      <c r="Z259" s="103">
        <f t="shared" si="99"/>
        <v>0</v>
      </c>
      <c r="AA259" s="103">
        <f t="shared" si="100"/>
        <v>0</v>
      </c>
      <c r="AB259" s="128" t="str">
        <f t="shared" si="103"/>
        <v/>
      </c>
      <c r="AC259" s="128" t="e">
        <f t="shared" si="104"/>
        <v>#REF!</v>
      </c>
    </row>
    <row r="260" spans="1:29" ht="50.1" customHeight="1">
      <c r="A260" s="169"/>
      <c r="B260" s="169"/>
      <c r="C260" s="172"/>
      <c r="D260" s="172"/>
      <c r="E260" s="131"/>
      <c r="F260" s="175"/>
      <c r="G260" s="178"/>
      <c r="H260" s="189"/>
      <c r="I260" s="163"/>
      <c r="J260" s="166"/>
      <c r="K260" s="62"/>
      <c r="L260" s="63"/>
      <c r="M260" s="63"/>
      <c r="N260" s="65"/>
      <c r="O260" s="127"/>
      <c r="P260" s="100"/>
      <c r="Q260" s="63">
        <f t="shared" si="105"/>
        <v>0</v>
      </c>
      <c r="R260" s="65"/>
      <c r="S260" s="67"/>
      <c r="T260" s="40"/>
      <c r="U260" s="106">
        <f>IF(EXACT(O260,Y260),M260,M260*(1-'Расчет ПРЕДЗАКАЗ'!$D$10))</f>
        <v>0</v>
      </c>
      <c r="V260" s="106">
        <f t="shared" si="101"/>
        <v>0</v>
      </c>
      <c r="W260" s="106" t="e">
        <f>IF(EXACT(O260,Y260),M260,M260*(1-#REF!))</f>
        <v>#REF!</v>
      </c>
      <c r="X260" s="106" t="e">
        <f t="shared" si="102"/>
        <v>#REF!</v>
      </c>
      <c r="Y260" s="107" t="s">
        <v>72</v>
      </c>
      <c r="Z260" s="103">
        <f t="shared" si="99"/>
        <v>0</v>
      </c>
      <c r="AA260" s="103">
        <f t="shared" si="100"/>
        <v>0</v>
      </c>
      <c r="AB260" s="128" t="str">
        <f t="shared" si="103"/>
        <v/>
      </c>
      <c r="AC260" s="128" t="e">
        <f t="shared" si="104"/>
        <v>#REF!</v>
      </c>
    </row>
    <row r="261" spans="1:29" ht="50.1" customHeight="1">
      <c r="A261" s="169"/>
      <c r="B261" s="169"/>
      <c r="C261" s="172"/>
      <c r="D261" s="172"/>
      <c r="E261" s="131"/>
      <c r="F261" s="175"/>
      <c r="G261" s="178"/>
      <c r="H261" s="189"/>
      <c r="I261" s="163"/>
      <c r="J261" s="166"/>
      <c r="K261" s="62"/>
      <c r="L261" s="63"/>
      <c r="M261" s="63"/>
      <c r="N261" s="65"/>
      <c r="O261" s="127"/>
      <c r="P261" s="100"/>
      <c r="Q261" s="63">
        <f t="shared" si="105"/>
        <v>0</v>
      </c>
      <c r="R261" s="65"/>
      <c r="S261" s="67"/>
      <c r="T261" s="40"/>
      <c r="U261" s="106">
        <f>IF(EXACT(O261,Y261),M261,M261*(1-'Расчет ПРЕДЗАКАЗ'!$D$10))</f>
        <v>0</v>
      </c>
      <c r="V261" s="106">
        <f t="shared" si="101"/>
        <v>0</v>
      </c>
      <c r="W261" s="106" t="e">
        <f>IF(EXACT(O261,Y261),M261,M261*(1-#REF!))</f>
        <v>#REF!</v>
      </c>
      <c r="X261" s="106" t="e">
        <f t="shared" si="102"/>
        <v>#REF!</v>
      </c>
      <c r="Y261" s="107" t="s">
        <v>72</v>
      </c>
      <c r="Z261" s="103">
        <f t="shared" si="99"/>
        <v>0</v>
      </c>
      <c r="AA261" s="103">
        <f t="shared" si="100"/>
        <v>0</v>
      </c>
      <c r="AB261" s="128" t="str">
        <f t="shared" si="103"/>
        <v/>
      </c>
      <c r="AC261" s="128" t="e">
        <f t="shared" si="104"/>
        <v>#REF!</v>
      </c>
    </row>
    <row r="262" spans="1:29" ht="50.1" customHeight="1">
      <c r="A262" s="170"/>
      <c r="B262" s="170"/>
      <c r="C262" s="173"/>
      <c r="D262" s="173"/>
      <c r="E262" s="132"/>
      <c r="F262" s="176"/>
      <c r="G262" s="179"/>
      <c r="H262" s="190"/>
      <c r="I262" s="164"/>
      <c r="J262" s="167"/>
      <c r="K262" s="62"/>
      <c r="L262" s="63"/>
      <c r="M262" s="63"/>
      <c r="N262" s="65"/>
      <c r="O262" s="127"/>
      <c r="P262" s="100"/>
      <c r="Q262" s="63">
        <f t="shared" si="105"/>
        <v>0</v>
      </c>
      <c r="R262" s="65"/>
      <c r="S262" s="64"/>
      <c r="T262" s="40"/>
      <c r="U262" s="106">
        <f>IF(EXACT(O262,Y262),M262,M262*(1-'Расчет ПРЕДЗАКАЗ'!$D$10))</f>
        <v>0</v>
      </c>
      <c r="V262" s="106">
        <f t="shared" si="101"/>
        <v>0</v>
      </c>
      <c r="W262" s="106" t="e">
        <f>IF(EXACT(O262,Y262),M262,M262*(1-#REF!))</f>
        <v>#REF!</v>
      </c>
      <c r="X262" s="106" t="e">
        <f t="shared" si="102"/>
        <v>#REF!</v>
      </c>
      <c r="Y262" s="107" t="s">
        <v>72</v>
      </c>
      <c r="Z262" s="103">
        <f t="shared" si="99"/>
        <v>0</v>
      </c>
      <c r="AA262" s="103">
        <f t="shared" si="100"/>
        <v>0</v>
      </c>
      <c r="AB262" s="128" t="str">
        <f t="shared" si="103"/>
        <v/>
      </c>
      <c r="AC262" s="128" t="e">
        <f t="shared" si="104"/>
        <v>#REF!</v>
      </c>
    </row>
    <row r="263" spans="1:29" ht="11.25" customHeight="1" thickBot="1"/>
    <row r="264" spans="1:29" ht="50.1" customHeight="1">
      <c r="A264" s="168">
        <v>155</v>
      </c>
      <c r="B264" s="168" t="s">
        <v>1520</v>
      </c>
      <c r="C264" s="171" t="s">
        <v>1521</v>
      </c>
      <c r="D264" s="171" t="s">
        <v>77</v>
      </c>
      <c r="E264" s="131"/>
      <c r="F264" s="197" t="s">
        <v>1522</v>
      </c>
      <c r="G264" s="177" t="s">
        <v>251</v>
      </c>
      <c r="H264" s="162" t="s">
        <v>1523</v>
      </c>
      <c r="I264" s="198" t="s">
        <v>1524</v>
      </c>
      <c r="J264" s="165" t="s">
        <v>19</v>
      </c>
      <c r="K264" s="62" t="s">
        <v>82</v>
      </c>
      <c r="L264" s="63">
        <v>7710</v>
      </c>
      <c r="M264" s="63">
        <v>4817</v>
      </c>
      <c r="N264" s="142" t="s">
        <v>1525</v>
      </c>
      <c r="O264" s="127" t="s">
        <v>72</v>
      </c>
      <c r="P264" s="100"/>
      <c r="Q264" s="63">
        <f>P264*M264</f>
        <v>0</v>
      </c>
      <c r="R264" s="64"/>
      <c r="S264" s="67">
        <v>55</v>
      </c>
      <c r="T264" s="60"/>
      <c r="U264" s="106">
        <f>IF(EXACT(O264,Y264),M264,M264*(1-'Расчет ПРЕДЗАКАЗ'!$D$10))</f>
        <v>4817</v>
      </c>
      <c r="V264" s="106">
        <f>P264*U264</f>
        <v>0</v>
      </c>
      <c r="W264" s="106">
        <f>IF(EXACT(O264,Y264),M264,M264*(1-#REF!))</f>
        <v>4817</v>
      </c>
      <c r="X264" s="106">
        <f>P264*W264</f>
        <v>0</v>
      </c>
      <c r="Y264" s="107" t="s">
        <v>72</v>
      </c>
      <c r="Z264" s="103">
        <f t="shared" ref="Z264:Z278" si="106">IF(EXACT(O264,Y264),Q264,0)</f>
        <v>0</v>
      </c>
      <c r="AA264" s="103">
        <f t="shared" ref="AA264:AA278" si="107">IF(Z264=0,Q264,0)</f>
        <v>0</v>
      </c>
      <c r="AB264" s="128">
        <f>IF(U264=0,"",L264/U264-1)</f>
        <v>0.60058127465227318</v>
      </c>
      <c r="AC264" s="128">
        <f>IF(W264=0,"",L264/W264-1)</f>
        <v>0.60058127465227318</v>
      </c>
    </row>
    <row r="265" spans="1:29" ht="50.1" customHeight="1">
      <c r="A265" s="169"/>
      <c r="B265" s="169"/>
      <c r="C265" s="172"/>
      <c r="D265" s="172"/>
      <c r="E265" s="131"/>
      <c r="F265" s="175"/>
      <c r="G265" s="178"/>
      <c r="H265" s="189"/>
      <c r="I265" s="163"/>
      <c r="J265" s="166"/>
      <c r="K265" s="62" t="s">
        <v>104</v>
      </c>
      <c r="L265" s="63">
        <v>7710</v>
      </c>
      <c r="M265" s="63">
        <v>4817</v>
      </c>
      <c r="N265" s="142" t="s">
        <v>1526</v>
      </c>
      <c r="O265" s="127" t="s">
        <v>72</v>
      </c>
      <c r="P265" s="100"/>
      <c r="Q265" s="63">
        <f>P265*M265</f>
        <v>0</v>
      </c>
      <c r="R265" s="64"/>
      <c r="S265" s="67">
        <v>171</v>
      </c>
      <c r="T265" s="46"/>
      <c r="U265" s="106">
        <f>IF(EXACT(O265,Y265),M265,M265*(1-'Расчет ПРЕДЗАКАЗ'!$D$10))</f>
        <v>4817</v>
      </c>
      <c r="V265" s="106">
        <f t="shared" ref="V265:V278" si="108">P265*U265</f>
        <v>0</v>
      </c>
      <c r="W265" s="106">
        <f>IF(EXACT(O265,Y265),M265,M265*(1-#REF!))</f>
        <v>4817</v>
      </c>
      <c r="X265" s="106">
        <f t="shared" ref="X265:X278" si="109">P265*W265</f>
        <v>0</v>
      </c>
      <c r="Y265" s="107" t="s">
        <v>72</v>
      </c>
      <c r="Z265" s="103">
        <f t="shared" si="106"/>
        <v>0</v>
      </c>
      <c r="AA265" s="103">
        <f t="shared" si="107"/>
        <v>0</v>
      </c>
      <c r="AB265" s="128">
        <f t="shared" ref="AB265:AB278" si="110">IF(U265=0,"",L265/U265-1)</f>
        <v>0.60058127465227318</v>
      </c>
      <c r="AC265" s="128">
        <f t="shared" ref="AC265:AC278" si="111">IF(W265=0,"",L265/W265-1)</f>
        <v>0.60058127465227318</v>
      </c>
    </row>
    <row r="266" spans="1:29" ht="50.1" customHeight="1">
      <c r="A266" s="169"/>
      <c r="B266" s="169"/>
      <c r="C266" s="172"/>
      <c r="D266" s="172"/>
      <c r="E266" s="131"/>
      <c r="F266" s="175"/>
      <c r="G266" s="178"/>
      <c r="H266" s="189"/>
      <c r="I266" s="163"/>
      <c r="J266" s="166"/>
      <c r="K266" s="62" t="s">
        <v>134</v>
      </c>
      <c r="L266" s="63">
        <v>7710</v>
      </c>
      <c r="M266" s="63">
        <v>4817</v>
      </c>
      <c r="N266" s="142" t="s">
        <v>1527</v>
      </c>
      <c r="O266" s="127" t="s">
        <v>72</v>
      </c>
      <c r="P266" s="100"/>
      <c r="Q266" s="63">
        <f t="shared" ref="Q266:Q278" si="112">P266*M266</f>
        <v>0</v>
      </c>
      <c r="R266" s="64"/>
      <c r="S266" s="67">
        <v>54</v>
      </c>
      <c r="T266" s="46"/>
      <c r="U266" s="106">
        <f>IF(EXACT(O266,Y266),M266,M266*(1-'Расчет ПРЕДЗАКАЗ'!$D$10))</f>
        <v>4817</v>
      </c>
      <c r="V266" s="106">
        <f t="shared" si="108"/>
        <v>0</v>
      </c>
      <c r="W266" s="106">
        <f>IF(EXACT(O266,Y266),M266,M266*(1-#REF!))</f>
        <v>4817</v>
      </c>
      <c r="X266" s="106">
        <f t="shared" si="109"/>
        <v>0</v>
      </c>
      <c r="Y266" s="107" t="s">
        <v>72</v>
      </c>
      <c r="Z266" s="103">
        <f t="shared" si="106"/>
        <v>0</v>
      </c>
      <c r="AA266" s="103">
        <f t="shared" si="107"/>
        <v>0</v>
      </c>
      <c r="AB266" s="128">
        <f t="shared" si="110"/>
        <v>0.60058127465227318</v>
      </c>
      <c r="AC266" s="128">
        <f t="shared" si="111"/>
        <v>0.60058127465227318</v>
      </c>
    </row>
    <row r="267" spans="1:29" ht="50.1" customHeight="1">
      <c r="A267" s="169"/>
      <c r="B267" s="169"/>
      <c r="C267" s="172"/>
      <c r="D267" s="172"/>
      <c r="E267" s="131"/>
      <c r="F267" s="175"/>
      <c r="G267" s="178"/>
      <c r="H267" s="189"/>
      <c r="I267" s="163"/>
      <c r="J267" s="166"/>
      <c r="K267" s="62" t="s">
        <v>84</v>
      </c>
      <c r="L267" s="63">
        <v>7710</v>
      </c>
      <c r="M267" s="63">
        <v>4817</v>
      </c>
      <c r="N267" s="142" t="s">
        <v>1528</v>
      </c>
      <c r="O267" s="127" t="s">
        <v>72</v>
      </c>
      <c r="P267" s="100"/>
      <c r="Q267" s="63">
        <f t="shared" si="112"/>
        <v>0</v>
      </c>
      <c r="R267" s="64"/>
      <c r="S267" s="67">
        <v>118</v>
      </c>
      <c r="T267" s="46"/>
      <c r="U267" s="106">
        <f>IF(EXACT(O267,Y267),M267,M267*(1-'Расчет ПРЕДЗАКАЗ'!$D$10))</f>
        <v>4817</v>
      </c>
      <c r="V267" s="106">
        <f t="shared" si="108"/>
        <v>0</v>
      </c>
      <c r="W267" s="106">
        <f>IF(EXACT(O267,Y267),M267,M267*(1-#REF!))</f>
        <v>4817</v>
      </c>
      <c r="X267" s="106">
        <f t="shared" si="109"/>
        <v>0</v>
      </c>
      <c r="Y267" s="107" t="s">
        <v>72</v>
      </c>
      <c r="Z267" s="103">
        <f t="shared" si="106"/>
        <v>0</v>
      </c>
      <c r="AA267" s="103">
        <f t="shared" si="107"/>
        <v>0</v>
      </c>
      <c r="AB267" s="128">
        <f t="shared" si="110"/>
        <v>0.60058127465227318</v>
      </c>
      <c r="AC267" s="128">
        <f t="shared" si="111"/>
        <v>0.60058127465227318</v>
      </c>
    </row>
    <row r="268" spans="1:29" ht="50.1" customHeight="1">
      <c r="A268" s="169"/>
      <c r="B268" s="169"/>
      <c r="C268" s="172"/>
      <c r="D268" s="172"/>
      <c r="E268" s="131"/>
      <c r="F268" s="175"/>
      <c r="G268" s="178"/>
      <c r="H268" s="189"/>
      <c r="I268" s="163"/>
      <c r="J268" s="166"/>
      <c r="K268" s="62" t="s">
        <v>137</v>
      </c>
      <c r="L268" s="63">
        <v>7710</v>
      </c>
      <c r="M268" s="63">
        <v>4817</v>
      </c>
      <c r="N268" s="142" t="s">
        <v>1529</v>
      </c>
      <c r="O268" s="127" t="s">
        <v>72</v>
      </c>
      <c r="P268" s="100"/>
      <c r="Q268" s="63">
        <f t="shared" si="112"/>
        <v>0</v>
      </c>
      <c r="R268" s="64"/>
      <c r="S268" s="67">
        <v>73</v>
      </c>
      <c r="T268" s="46"/>
      <c r="U268" s="106">
        <f>IF(EXACT(O268,Y268),M268,M268*(1-'Расчет ПРЕДЗАКАЗ'!$D$10))</f>
        <v>4817</v>
      </c>
      <c r="V268" s="106">
        <f t="shared" si="108"/>
        <v>0</v>
      </c>
      <c r="W268" s="106">
        <f>IF(EXACT(O268,Y268),M268,M268*(1-#REF!))</f>
        <v>4817</v>
      </c>
      <c r="X268" s="106">
        <f t="shared" si="109"/>
        <v>0</v>
      </c>
      <c r="Y268" s="107" t="s">
        <v>72</v>
      </c>
      <c r="Z268" s="103">
        <f t="shared" si="106"/>
        <v>0</v>
      </c>
      <c r="AA268" s="103">
        <f t="shared" si="107"/>
        <v>0</v>
      </c>
      <c r="AB268" s="128">
        <f t="shared" si="110"/>
        <v>0.60058127465227318</v>
      </c>
      <c r="AC268" s="128">
        <f t="shared" si="111"/>
        <v>0.60058127465227318</v>
      </c>
    </row>
    <row r="269" spans="1:29" ht="50.1" customHeight="1">
      <c r="A269" s="169"/>
      <c r="B269" s="169"/>
      <c r="C269" s="172"/>
      <c r="D269" s="172"/>
      <c r="E269" s="131"/>
      <c r="F269" s="175"/>
      <c r="G269" s="178"/>
      <c r="H269" s="189"/>
      <c r="I269" s="163"/>
      <c r="J269" s="166"/>
      <c r="K269" s="62" t="s">
        <v>86</v>
      </c>
      <c r="L269" s="63">
        <v>7710</v>
      </c>
      <c r="M269" s="63">
        <v>4817</v>
      </c>
      <c r="N269" s="142" t="s">
        <v>1530</v>
      </c>
      <c r="O269" s="127" t="s">
        <v>72</v>
      </c>
      <c r="P269" s="100"/>
      <c r="Q269" s="63">
        <f t="shared" si="112"/>
        <v>0</v>
      </c>
      <c r="R269" s="64"/>
      <c r="S269" s="67">
        <v>56</v>
      </c>
      <c r="T269" s="46"/>
      <c r="U269" s="106">
        <f>IF(EXACT(O269,Y269),M269,M269*(1-'Расчет ПРЕДЗАКАЗ'!$D$10))</f>
        <v>4817</v>
      </c>
      <c r="V269" s="106">
        <f t="shared" si="108"/>
        <v>0</v>
      </c>
      <c r="W269" s="106">
        <f>IF(EXACT(O269,Y269),M269,M269*(1-#REF!))</f>
        <v>4817</v>
      </c>
      <c r="X269" s="106">
        <f t="shared" si="109"/>
        <v>0</v>
      </c>
      <c r="Y269" s="107" t="s">
        <v>72</v>
      </c>
      <c r="Z269" s="103">
        <f t="shared" si="106"/>
        <v>0</v>
      </c>
      <c r="AA269" s="103">
        <f t="shared" si="107"/>
        <v>0</v>
      </c>
      <c r="AB269" s="128">
        <f t="shared" si="110"/>
        <v>0.60058127465227318</v>
      </c>
      <c r="AC269" s="128">
        <f t="shared" si="111"/>
        <v>0.60058127465227318</v>
      </c>
    </row>
    <row r="270" spans="1:29" ht="50.1" customHeight="1">
      <c r="A270" s="169"/>
      <c r="B270" s="169"/>
      <c r="C270" s="172"/>
      <c r="D270" s="172"/>
      <c r="E270" s="131"/>
      <c r="F270" s="175"/>
      <c r="G270" s="178"/>
      <c r="H270" s="189"/>
      <c r="I270" s="163"/>
      <c r="J270" s="166"/>
      <c r="K270" s="62" t="s">
        <v>88</v>
      </c>
      <c r="L270" s="63">
        <v>7710</v>
      </c>
      <c r="M270" s="63">
        <v>4817</v>
      </c>
      <c r="N270" s="142" t="s">
        <v>1531</v>
      </c>
      <c r="O270" s="127" t="s">
        <v>72</v>
      </c>
      <c r="P270" s="100"/>
      <c r="Q270" s="63">
        <f t="shared" si="112"/>
        <v>0</v>
      </c>
      <c r="R270" s="64"/>
      <c r="S270" s="67">
        <v>41</v>
      </c>
      <c r="T270" s="46"/>
      <c r="U270" s="106">
        <f>IF(EXACT(O270,Y270),M270,M270*(1-'Расчет ПРЕДЗАКАЗ'!$D$10))</f>
        <v>4817</v>
      </c>
      <c r="V270" s="106">
        <f t="shared" si="108"/>
        <v>0</v>
      </c>
      <c r="W270" s="106">
        <f>IF(EXACT(O270,Y270),M270,M270*(1-#REF!))</f>
        <v>4817</v>
      </c>
      <c r="X270" s="106">
        <f t="shared" si="109"/>
        <v>0</v>
      </c>
      <c r="Y270" s="107" t="s">
        <v>72</v>
      </c>
      <c r="Z270" s="103">
        <f t="shared" si="106"/>
        <v>0</v>
      </c>
      <c r="AA270" s="103">
        <f t="shared" si="107"/>
        <v>0</v>
      </c>
      <c r="AB270" s="128">
        <f t="shared" si="110"/>
        <v>0.60058127465227318</v>
      </c>
      <c r="AC270" s="128">
        <f t="shared" si="111"/>
        <v>0.60058127465227318</v>
      </c>
    </row>
    <row r="271" spans="1:29" ht="50.1" customHeight="1">
      <c r="A271" s="169"/>
      <c r="B271" s="169"/>
      <c r="C271" s="172"/>
      <c r="D271" s="172"/>
      <c r="E271" s="131"/>
      <c r="F271" s="175"/>
      <c r="G271" s="178"/>
      <c r="H271" s="189"/>
      <c r="I271" s="163"/>
      <c r="J271" s="166"/>
      <c r="K271" s="62" t="s">
        <v>109</v>
      </c>
      <c r="L271" s="63">
        <v>7710</v>
      </c>
      <c r="M271" s="63">
        <v>4817</v>
      </c>
      <c r="N271" s="142" t="s">
        <v>1532</v>
      </c>
      <c r="O271" s="127" t="s">
        <v>72</v>
      </c>
      <c r="P271" s="100"/>
      <c r="Q271" s="63">
        <f t="shared" si="112"/>
        <v>0</v>
      </c>
      <c r="R271" s="64"/>
      <c r="S271" s="67">
        <v>20</v>
      </c>
      <c r="T271" s="46"/>
      <c r="U271" s="106">
        <f>IF(EXACT(O271,Y271),M271,M271*(1-'Расчет ПРЕДЗАКАЗ'!$D$10))</f>
        <v>4817</v>
      </c>
      <c r="V271" s="106">
        <f t="shared" si="108"/>
        <v>0</v>
      </c>
      <c r="W271" s="106">
        <f>IF(EXACT(O271,Y271),M271,M271*(1-#REF!))</f>
        <v>4817</v>
      </c>
      <c r="X271" s="106">
        <f t="shared" si="109"/>
        <v>0</v>
      </c>
      <c r="Y271" s="107" t="s">
        <v>72</v>
      </c>
      <c r="Z271" s="103">
        <f t="shared" si="106"/>
        <v>0</v>
      </c>
      <c r="AA271" s="103">
        <f t="shared" si="107"/>
        <v>0</v>
      </c>
      <c r="AB271" s="128">
        <f t="shared" si="110"/>
        <v>0.60058127465227318</v>
      </c>
      <c r="AC271" s="128">
        <f t="shared" si="111"/>
        <v>0.60058127465227318</v>
      </c>
    </row>
    <row r="272" spans="1:29" ht="50.1" customHeight="1">
      <c r="A272" s="169"/>
      <c r="B272" s="169"/>
      <c r="C272" s="172"/>
      <c r="D272" s="172"/>
      <c r="E272" s="131"/>
      <c r="F272" s="175"/>
      <c r="G272" s="178"/>
      <c r="H272" s="189"/>
      <c r="I272" s="163"/>
      <c r="J272" s="166"/>
      <c r="K272" s="62" t="s">
        <v>142</v>
      </c>
      <c r="L272" s="63">
        <v>7710</v>
      </c>
      <c r="M272" s="63">
        <v>4817</v>
      </c>
      <c r="N272" s="142" t="s">
        <v>1533</v>
      </c>
      <c r="O272" s="127" t="s">
        <v>72</v>
      </c>
      <c r="P272" s="100"/>
      <c r="Q272" s="63">
        <f t="shared" si="112"/>
        <v>0</v>
      </c>
      <c r="R272" s="64"/>
      <c r="S272" s="67">
        <v>1</v>
      </c>
      <c r="T272" s="46"/>
      <c r="U272" s="106">
        <f>IF(EXACT(O272,Y272),M272,M272*(1-'Расчет ПРЕДЗАКАЗ'!$D$10))</f>
        <v>4817</v>
      </c>
      <c r="V272" s="106">
        <f t="shared" si="108"/>
        <v>0</v>
      </c>
      <c r="W272" s="106">
        <f>IF(EXACT(O272,Y272),M272,M272*(1-#REF!))</f>
        <v>4817</v>
      </c>
      <c r="X272" s="106">
        <f t="shared" si="109"/>
        <v>0</v>
      </c>
      <c r="Y272" s="107" t="s">
        <v>72</v>
      </c>
      <c r="Z272" s="103">
        <f t="shared" si="106"/>
        <v>0</v>
      </c>
      <c r="AA272" s="103">
        <f t="shared" si="107"/>
        <v>0</v>
      </c>
      <c r="AB272" s="128">
        <f t="shared" si="110"/>
        <v>0.60058127465227318</v>
      </c>
      <c r="AC272" s="128">
        <f t="shared" si="111"/>
        <v>0.60058127465227318</v>
      </c>
    </row>
    <row r="273" spans="1:29" ht="50.1" customHeight="1">
      <c r="A273" s="169"/>
      <c r="B273" s="169"/>
      <c r="C273" s="172"/>
      <c r="D273" s="172"/>
      <c r="E273" s="131"/>
      <c r="F273" s="175"/>
      <c r="G273" s="178"/>
      <c r="H273" s="189"/>
      <c r="I273" s="163"/>
      <c r="J273" s="166"/>
      <c r="K273" s="62"/>
      <c r="L273" s="63"/>
      <c r="M273" s="63"/>
      <c r="N273" s="65"/>
      <c r="O273" s="127"/>
      <c r="P273" s="100"/>
      <c r="Q273" s="63">
        <f t="shared" si="112"/>
        <v>0</v>
      </c>
      <c r="R273" s="65"/>
      <c r="S273" s="67"/>
      <c r="T273" s="40"/>
      <c r="U273" s="106">
        <f>IF(EXACT(O273,Y273),M273,M273*(1-'Расчет ПРЕДЗАКАЗ'!$D$10))</f>
        <v>0</v>
      </c>
      <c r="V273" s="106">
        <f t="shared" si="108"/>
        <v>0</v>
      </c>
      <c r="W273" s="106" t="e">
        <f>IF(EXACT(O273,Y273),M273,M273*(1-#REF!))</f>
        <v>#REF!</v>
      </c>
      <c r="X273" s="106" t="e">
        <f t="shared" si="109"/>
        <v>#REF!</v>
      </c>
      <c r="Y273" s="107" t="s">
        <v>72</v>
      </c>
      <c r="Z273" s="103">
        <f t="shared" si="106"/>
        <v>0</v>
      </c>
      <c r="AA273" s="103">
        <f t="shared" si="107"/>
        <v>0</v>
      </c>
      <c r="AB273" s="128" t="str">
        <f t="shared" si="110"/>
        <v/>
      </c>
      <c r="AC273" s="128" t="e">
        <f t="shared" si="111"/>
        <v>#REF!</v>
      </c>
    </row>
    <row r="274" spans="1:29" ht="50.1" customHeight="1">
      <c r="A274" s="169"/>
      <c r="B274" s="169"/>
      <c r="C274" s="172"/>
      <c r="D274" s="172"/>
      <c r="E274" s="131"/>
      <c r="F274" s="175"/>
      <c r="G274" s="178"/>
      <c r="H274" s="189"/>
      <c r="I274" s="163"/>
      <c r="J274" s="166"/>
      <c r="K274" s="62"/>
      <c r="L274" s="63"/>
      <c r="M274" s="63"/>
      <c r="N274" s="65"/>
      <c r="O274" s="127"/>
      <c r="P274" s="100"/>
      <c r="Q274" s="63">
        <f t="shared" si="112"/>
        <v>0</v>
      </c>
      <c r="R274" s="65"/>
      <c r="S274" s="67"/>
      <c r="T274" s="40"/>
      <c r="U274" s="106">
        <f>IF(EXACT(O274,Y274),M274,M274*(1-'Расчет ПРЕДЗАКАЗ'!$D$10))</f>
        <v>0</v>
      </c>
      <c r="V274" s="106">
        <f t="shared" si="108"/>
        <v>0</v>
      </c>
      <c r="W274" s="106" t="e">
        <f>IF(EXACT(O274,Y274),M274,M274*(1-#REF!))</f>
        <v>#REF!</v>
      </c>
      <c r="X274" s="106" t="e">
        <f t="shared" si="109"/>
        <v>#REF!</v>
      </c>
      <c r="Y274" s="107" t="s">
        <v>72</v>
      </c>
      <c r="Z274" s="103">
        <f t="shared" si="106"/>
        <v>0</v>
      </c>
      <c r="AA274" s="103">
        <f t="shared" si="107"/>
        <v>0</v>
      </c>
      <c r="AB274" s="128" t="str">
        <f t="shared" si="110"/>
        <v/>
      </c>
      <c r="AC274" s="128" t="e">
        <f t="shared" si="111"/>
        <v>#REF!</v>
      </c>
    </row>
    <row r="275" spans="1:29" ht="50.1" customHeight="1">
      <c r="A275" s="169"/>
      <c r="B275" s="169"/>
      <c r="C275" s="172"/>
      <c r="D275" s="172"/>
      <c r="E275" s="131"/>
      <c r="F275" s="175"/>
      <c r="G275" s="178"/>
      <c r="H275" s="189"/>
      <c r="I275" s="163"/>
      <c r="J275" s="166"/>
      <c r="K275" s="62"/>
      <c r="L275" s="63"/>
      <c r="M275" s="63"/>
      <c r="N275" s="65"/>
      <c r="O275" s="127"/>
      <c r="P275" s="100"/>
      <c r="Q275" s="63">
        <f t="shared" si="112"/>
        <v>0</v>
      </c>
      <c r="R275" s="65"/>
      <c r="S275" s="67"/>
      <c r="T275" s="40"/>
      <c r="U275" s="106">
        <f>IF(EXACT(O275,Y275),M275,M275*(1-'Расчет ПРЕДЗАКАЗ'!$D$10))</f>
        <v>0</v>
      </c>
      <c r="V275" s="106">
        <f t="shared" si="108"/>
        <v>0</v>
      </c>
      <c r="W275" s="106" t="e">
        <f>IF(EXACT(O275,Y275),M275,M275*(1-#REF!))</f>
        <v>#REF!</v>
      </c>
      <c r="X275" s="106" t="e">
        <f t="shared" si="109"/>
        <v>#REF!</v>
      </c>
      <c r="Y275" s="107" t="s">
        <v>72</v>
      </c>
      <c r="Z275" s="103">
        <f t="shared" si="106"/>
        <v>0</v>
      </c>
      <c r="AA275" s="103">
        <f t="shared" si="107"/>
        <v>0</v>
      </c>
      <c r="AB275" s="128" t="str">
        <f t="shared" si="110"/>
        <v/>
      </c>
      <c r="AC275" s="128" t="e">
        <f t="shared" si="111"/>
        <v>#REF!</v>
      </c>
    </row>
    <row r="276" spans="1:29" ht="50.1" customHeight="1">
      <c r="A276" s="169"/>
      <c r="B276" s="169"/>
      <c r="C276" s="172"/>
      <c r="D276" s="172"/>
      <c r="E276" s="131"/>
      <c r="F276" s="175"/>
      <c r="G276" s="178"/>
      <c r="H276" s="189"/>
      <c r="I276" s="163"/>
      <c r="J276" s="166"/>
      <c r="K276" s="62"/>
      <c r="L276" s="63"/>
      <c r="M276" s="63"/>
      <c r="N276" s="65"/>
      <c r="O276" s="127"/>
      <c r="P276" s="100"/>
      <c r="Q276" s="63">
        <f t="shared" si="112"/>
        <v>0</v>
      </c>
      <c r="R276" s="65"/>
      <c r="S276" s="67"/>
      <c r="T276" s="40"/>
      <c r="U276" s="106">
        <f>IF(EXACT(O276,Y276),M276,M276*(1-'Расчет ПРЕДЗАКАЗ'!$D$10))</f>
        <v>0</v>
      </c>
      <c r="V276" s="106">
        <f t="shared" si="108"/>
        <v>0</v>
      </c>
      <c r="W276" s="106" t="e">
        <f>IF(EXACT(O276,Y276),M276,M276*(1-#REF!))</f>
        <v>#REF!</v>
      </c>
      <c r="X276" s="106" t="e">
        <f t="shared" si="109"/>
        <v>#REF!</v>
      </c>
      <c r="Y276" s="107" t="s">
        <v>72</v>
      </c>
      <c r="Z276" s="103">
        <f t="shared" si="106"/>
        <v>0</v>
      </c>
      <c r="AA276" s="103">
        <f t="shared" si="107"/>
        <v>0</v>
      </c>
      <c r="AB276" s="128" t="str">
        <f t="shared" si="110"/>
        <v/>
      </c>
      <c r="AC276" s="128" t="e">
        <f t="shared" si="111"/>
        <v>#REF!</v>
      </c>
    </row>
    <row r="277" spans="1:29" ht="50.1" customHeight="1">
      <c r="A277" s="169"/>
      <c r="B277" s="169"/>
      <c r="C277" s="172"/>
      <c r="D277" s="172"/>
      <c r="E277" s="131"/>
      <c r="F277" s="175"/>
      <c r="G277" s="178"/>
      <c r="H277" s="189"/>
      <c r="I277" s="163"/>
      <c r="J277" s="166"/>
      <c r="K277" s="62"/>
      <c r="L277" s="63"/>
      <c r="M277" s="63"/>
      <c r="N277" s="65"/>
      <c r="O277" s="127"/>
      <c r="P277" s="100"/>
      <c r="Q277" s="63">
        <f t="shared" si="112"/>
        <v>0</v>
      </c>
      <c r="R277" s="65"/>
      <c r="S277" s="67"/>
      <c r="T277" s="40"/>
      <c r="U277" s="106">
        <f>IF(EXACT(O277,Y277),M277,M277*(1-'Расчет ПРЕДЗАКАЗ'!$D$10))</f>
        <v>0</v>
      </c>
      <c r="V277" s="106">
        <f t="shared" si="108"/>
        <v>0</v>
      </c>
      <c r="W277" s="106" t="e">
        <f>IF(EXACT(O277,Y277),M277,M277*(1-#REF!))</f>
        <v>#REF!</v>
      </c>
      <c r="X277" s="106" t="e">
        <f t="shared" si="109"/>
        <v>#REF!</v>
      </c>
      <c r="Y277" s="107" t="s">
        <v>72</v>
      </c>
      <c r="Z277" s="103">
        <f t="shared" si="106"/>
        <v>0</v>
      </c>
      <c r="AA277" s="103">
        <f t="shared" si="107"/>
        <v>0</v>
      </c>
      <c r="AB277" s="128" t="str">
        <f t="shared" si="110"/>
        <v/>
      </c>
      <c r="AC277" s="128" t="e">
        <f t="shared" si="111"/>
        <v>#REF!</v>
      </c>
    </row>
    <row r="278" spans="1:29" ht="50.1" customHeight="1">
      <c r="A278" s="170"/>
      <c r="B278" s="170"/>
      <c r="C278" s="173"/>
      <c r="D278" s="173"/>
      <c r="E278" s="132"/>
      <c r="F278" s="176"/>
      <c r="G278" s="179"/>
      <c r="H278" s="190"/>
      <c r="I278" s="164"/>
      <c r="J278" s="167"/>
      <c r="K278" s="62"/>
      <c r="L278" s="63"/>
      <c r="M278" s="63"/>
      <c r="N278" s="65"/>
      <c r="O278" s="127"/>
      <c r="P278" s="100"/>
      <c r="Q278" s="63">
        <f t="shared" si="112"/>
        <v>0</v>
      </c>
      <c r="R278" s="65"/>
      <c r="S278" s="64"/>
      <c r="T278" s="40"/>
      <c r="U278" s="106">
        <f>IF(EXACT(O278,Y278),M278,M278*(1-'Расчет ПРЕДЗАКАЗ'!$D$10))</f>
        <v>0</v>
      </c>
      <c r="V278" s="106">
        <f t="shared" si="108"/>
        <v>0</v>
      </c>
      <c r="W278" s="106" t="e">
        <f>IF(EXACT(O278,Y278),M278,M278*(1-#REF!))</f>
        <v>#REF!</v>
      </c>
      <c r="X278" s="106" t="e">
        <f t="shared" si="109"/>
        <v>#REF!</v>
      </c>
      <c r="Y278" s="107" t="s">
        <v>72</v>
      </c>
      <c r="Z278" s="103">
        <f t="shared" si="106"/>
        <v>0</v>
      </c>
      <c r="AA278" s="103">
        <f t="shared" si="107"/>
        <v>0</v>
      </c>
      <c r="AB278" s="128" t="str">
        <f t="shared" si="110"/>
        <v/>
      </c>
      <c r="AC278" s="128" t="e">
        <f t="shared" si="111"/>
        <v>#REF!</v>
      </c>
    </row>
    <row r="279" spans="1:29" ht="11.25" customHeight="1" thickBot="1"/>
    <row r="280" spans="1:29" ht="50.1" customHeight="1">
      <c r="A280" s="168">
        <v>156</v>
      </c>
      <c r="B280" s="168" t="s">
        <v>1534</v>
      </c>
      <c r="C280" s="171" t="s">
        <v>1535</v>
      </c>
      <c r="D280" s="171" t="s">
        <v>77</v>
      </c>
      <c r="E280" s="131"/>
      <c r="F280" s="197" t="s">
        <v>1522</v>
      </c>
      <c r="G280" s="177" t="s">
        <v>1411</v>
      </c>
      <c r="H280" s="162" t="s">
        <v>1536</v>
      </c>
      <c r="I280" s="198" t="s">
        <v>1537</v>
      </c>
      <c r="J280" s="165" t="s">
        <v>19</v>
      </c>
      <c r="K280" s="62" t="s">
        <v>82</v>
      </c>
      <c r="L280" s="63">
        <v>8730</v>
      </c>
      <c r="M280" s="63">
        <v>5454</v>
      </c>
      <c r="N280" s="142" t="s">
        <v>1538</v>
      </c>
      <c r="O280" s="127" t="s">
        <v>72</v>
      </c>
      <c r="P280" s="100"/>
      <c r="Q280" s="63">
        <f>P280*M280</f>
        <v>0</v>
      </c>
      <c r="R280" s="64"/>
      <c r="S280" s="67">
        <v>15</v>
      </c>
      <c r="T280" s="60"/>
      <c r="U280" s="106">
        <f>IF(EXACT(O280,Y280),M280,M280*(1-'Расчет ПРЕДЗАКАЗ'!$D$10))</f>
        <v>5454</v>
      </c>
      <c r="V280" s="106">
        <f>P280*U280</f>
        <v>0</v>
      </c>
      <c r="W280" s="106">
        <f>IF(EXACT(O280,Y280),M280,M280*(1-#REF!))</f>
        <v>5454</v>
      </c>
      <c r="X280" s="106">
        <f>P280*W280</f>
        <v>0</v>
      </c>
      <c r="Y280" s="107" t="s">
        <v>72</v>
      </c>
      <c r="Z280" s="103">
        <f t="shared" ref="Z280:Z294" si="113">IF(EXACT(O280,Y280),Q280,0)</f>
        <v>0</v>
      </c>
      <c r="AA280" s="103">
        <f t="shared" ref="AA280:AA294" si="114">IF(Z280=0,Q280,0)</f>
        <v>0</v>
      </c>
      <c r="AB280" s="128">
        <f>IF(U280=0,"",L280/U280-1)</f>
        <v>0.6006600660066006</v>
      </c>
      <c r="AC280" s="128">
        <f>IF(W280=0,"",L280/W280-1)</f>
        <v>0.6006600660066006</v>
      </c>
    </row>
    <row r="281" spans="1:29" ht="50.1" customHeight="1">
      <c r="A281" s="169"/>
      <c r="B281" s="169"/>
      <c r="C281" s="172"/>
      <c r="D281" s="172"/>
      <c r="E281" s="131"/>
      <c r="F281" s="175"/>
      <c r="G281" s="178"/>
      <c r="H281" s="189"/>
      <c r="I281" s="163"/>
      <c r="J281" s="166"/>
      <c r="K281" s="62" t="s">
        <v>1539</v>
      </c>
      <c r="L281" s="63">
        <v>8730</v>
      </c>
      <c r="M281" s="63">
        <v>5454</v>
      </c>
      <c r="N281" s="142" t="s">
        <v>1540</v>
      </c>
      <c r="O281" s="127" t="s">
        <v>72</v>
      </c>
      <c r="P281" s="100"/>
      <c r="Q281" s="63">
        <f>P281*M281</f>
        <v>0</v>
      </c>
      <c r="R281" s="64"/>
      <c r="S281" s="67">
        <v>202</v>
      </c>
      <c r="T281" s="46"/>
      <c r="U281" s="106">
        <f>IF(EXACT(O281,Y281),M281,M281*(1-'Расчет ПРЕДЗАКАЗ'!$D$10))</f>
        <v>5454</v>
      </c>
      <c r="V281" s="106">
        <f t="shared" ref="V281:V294" si="115">P281*U281</f>
        <v>0</v>
      </c>
      <c r="W281" s="106">
        <f>IF(EXACT(O281,Y281),M281,M281*(1-#REF!))</f>
        <v>5454</v>
      </c>
      <c r="X281" s="106">
        <f t="shared" ref="X281:X294" si="116">P281*W281</f>
        <v>0</v>
      </c>
      <c r="Y281" s="107" t="s">
        <v>72</v>
      </c>
      <c r="Z281" s="103">
        <f t="shared" si="113"/>
        <v>0</v>
      </c>
      <c r="AA281" s="103">
        <f t="shared" si="114"/>
        <v>0</v>
      </c>
      <c r="AB281" s="128">
        <f t="shared" ref="AB281:AB294" si="117">IF(U281=0,"",L281/U281-1)</f>
        <v>0.6006600660066006</v>
      </c>
      <c r="AC281" s="128">
        <f t="shared" ref="AC281:AC294" si="118">IF(W281=0,"",L281/W281-1)</f>
        <v>0.6006600660066006</v>
      </c>
    </row>
    <row r="282" spans="1:29" ht="50.1" customHeight="1">
      <c r="A282" s="169"/>
      <c r="B282" s="169"/>
      <c r="C282" s="172"/>
      <c r="D282" s="172"/>
      <c r="E282" s="131"/>
      <c r="F282" s="175"/>
      <c r="G282" s="178"/>
      <c r="H282" s="189"/>
      <c r="I282" s="163"/>
      <c r="J282" s="166"/>
      <c r="K282" s="62" t="s">
        <v>134</v>
      </c>
      <c r="L282" s="63">
        <v>8730</v>
      </c>
      <c r="M282" s="63">
        <v>5454</v>
      </c>
      <c r="N282" s="142" t="s">
        <v>1541</v>
      </c>
      <c r="O282" s="127" t="s">
        <v>72</v>
      </c>
      <c r="P282" s="100"/>
      <c r="Q282" s="63">
        <f t="shared" ref="Q282:Q294" si="119">P282*M282</f>
        <v>0</v>
      </c>
      <c r="R282" s="64"/>
      <c r="S282" s="67">
        <v>58</v>
      </c>
      <c r="T282" s="46"/>
      <c r="U282" s="106">
        <f>IF(EXACT(O282,Y282),M282,M282*(1-'Расчет ПРЕДЗАКАЗ'!$D$10))</f>
        <v>5454</v>
      </c>
      <c r="V282" s="106">
        <f t="shared" si="115"/>
        <v>0</v>
      </c>
      <c r="W282" s="106">
        <f>IF(EXACT(O282,Y282),M282,M282*(1-#REF!))</f>
        <v>5454</v>
      </c>
      <c r="X282" s="106">
        <f t="shared" si="116"/>
        <v>0</v>
      </c>
      <c r="Y282" s="107" t="s">
        <v>72</v>
      </c>
      <c r="Z282" s="103">
        <f t="shared" si="113"/>
        <v>0</v>
      </c>
      <c r="AA282" s="103">
        <f t="shared" si="114"/>
        <v>0</v>
      </c>
      <c r="AB282" s="128">
        <f t="shared" si="117"/>
        <v>0.6006600660066006</v>
      </c>
      <c r="AC282" s="128">
        <f t="shared" si="118"/>
        <v>0.6006600660066006</v>
      </c>
    </row>
    <row r="283" spans="1:29" ht="50.1" customHeight="1">
      <c r="A283" s="169"/>
      <c r="B283" s="169"/>
      <c r="C283" s="172"/>
      <c r="D283" s="172"/>
      <c r="E283" s="131"/>
      <c r="F283" s="175"/>
      <c r="G283" s="178"/>
      <c r="H283" s="189"/>
      <c r="I283" s="163"/>
      <c r="J283" s="166"/>
      <c r="K283" s="62" t="s">
        <v>84</v>
      </c>
      <c r="L283" s="63">
        <v>8730</v>
      </c>
      <c r="M283" s="63">
        <v>5454</v>
      </c>
      <c r="N283" s="142" t="s">
        <v>1542</v>
      </c>
      <c r="O283" s="127" t="s">
        <v>72</v>
      </c>
      <c r="P283" s="100"/>
      <c r="Q283" s="63">
        <f t="shared" si="119"/>
        <v>0</v>
      </c>
      <c r="R283" s="64"/>
      <c r="S283" s="67">
        <v>140</v>
      </c>
      <c r="T283" s="46"/>
      <c r="U283" s="106">
        <f>IF(EXACT(O283,Y283),M283,M283*(1-'Расчет ПРЕДЗАКАЗ'!$D$10))</f>
        <v>5454</v>
      </c>
      <c r="V283" s="106">
        <f t="shared" si="115"/>
        <v>0</v>
      </c>
      <c r="W283" s="106">
        <f>IF(EXACT(O283,Y283),M283,M283*(1-#REF!))</f>
        <v>5454</v>
      </c>
      <c r="X283" s="106">
        <f t="shared" si="116"/>
        <v>0</v>
      </c>
      <c r="Y283" s="107" t="s">
        <v>72</v>
      </c>
      <c r="Z283" s="103">
        <f t="shared" si="113"/>
        <v>0</v>
      </c>
      <c r="AA283" s="103">
        <f t="shared" si="114"/>
        <v>0</v>
      </c>
      <c r="AB283" s="128">
        <f t="shared" si="117"/>
        <v>0.6006600660066006</v>
      </c>
      <c r="AC283" s="128">
        <f t="shared" si="118"/>
        <v>0.6006600660066006</v>
      </c>
    </row>
    <row r="284" spans="1:29" ht="50.1" customHeight="1">
      <c r="A284" s="169"/>
      <c r="B284" s="169"/>
      <c r="C284" s="172"/>
      <c r="D284" s="172"/>
      <c r="E284" s="131"/>
      <c r="F284" s="175"/>
      <c r="G284" s="178"/>
      <c r="H284" s="189"/>
      <c r="I284" s="163"/>
      <c r="J284" s="166"/>
      <c r="K284" s="62" t="s">
        <v>137</v>
      </c>
      <c r="L284" s="63">
        <v>8730</v>
      </c>
      <c r="M284" s="63">
        <v>5454</v>
      </c>
      <c r="N284" s="142" t="s">
        <v>1543</v>
      </c>
      <c r="O284" s="127" t="s">
        <v>72</v>
      </c>
      <c r="P284" s="100"/>
      <c r="Q284" s="63">
        <f t="shared" si="119"/>
        <v>0</v>
      </c>
      <c r="R284" s="64"/>
      <c r="S284" s="67">
        <v>93</v>
      </c>
      <c r="T284" s="46"/>
      <c r="U284" s="106">
        <f>IF(EXACT(O284,Y284),M284,M284*(1-'Расчет ПРЕДЗАКАЗ'!$D$10))</f>
        <v>5454</v>
      </c>
      <c r="V284" s="106">
        <f t="shared" si="115"/>
        <v>0</v>
      </c>
      <c r="W284" s="106">
        <f>IF(EXACT(O284,Y284),M284,M284*(1-#REF!))</f>
        <v>5454</v>
      </c>
      <c r="X284" s="106">
        <f t="shared" si="116"/>
        <v>0</v>
      </c>
      <c r="Y284" s="107" t="s">
        <v>72</v>
      </c>
      <c r="Z284" s="103">
        <f t="shared" si="113"/>
        <v>0</v>
      </c>
      <c r="AA284" s="103">
        <f t="shared" si="114"/>
        <v>0</v>
      </c>
      <c r="AB284" s="128">
        <f t="shared" si="117"/>
        <v>0.6006600660066006</v>
      </c>
      <c r="AC284" s="128">
        <f t="shared" si="118"/>
        <v>0.6006600660066006</v>
      </c>
    </row>
    <row r="285" spans="1:29" ht="50.1" customHeight="1">
      <c r="A285" s="169"/>
      <c r="B285" s="169"/>
      <c r="C285" s="172"/>
      <c r="D285" s="172"/>
      <c r="E285" s="131"/>
      <c r="F285" s="175"/>
      <c r="G285" s="178"/>
      <c r="H285" s="189"/>
      <c r="I285" s="163"/>
      <c r="J285" s="166"/>
      <c r="K285" s="62" t="s">
        <v>86</v>
      </c>
      <c r="L285" s="63">
        <v>8730</v>
      </c>
      <c r="M285" s="63">
        <v>5454</v>
      </c>
      <c r="N285" s="142" t="s">
        <v>1544</v>
      </c>
      <c r="O285" s="127" t="s">
        <v>72</v>
      </c>
      <c r="P285" s="100"/>
      <c r="Q285" s="63">
        <f t="shared" si="119"/>
        <v>0</v>
      </c>
      <c r="R285" s="64"/>
      <c r="S285" s="67">
        <v>61</v>
      </c>
      <c r="T285" s="46"/>
      <c r="U285" s="106">
        <f>IF(EXACT(O285,Y285),M285,M285*(1-'Расчет ПРЕДЗАКАЗ'!$D$10))</f>
        <v>5454</v>
      </c>
      <c r="V285" s="106">
        <f t="shared" si="115"/>
        <v>0</v>
      </c>
      <c r="W285" s="106">
        <f>IF(EXACT(O285,Y285),M285,M285*(1-#REF!))</f>
        <v>5454</v>
      </c>
      <c r="X285" s="106">
        <f t="shared" si="116"/>
        <v>0</v>
      </c>
      <c r="Y285" s="107" t="s">
        <v>72</v>
      </c>
      <c r="Z285" s="103">
        <f t="shared" si="113"/>
        <v>0</v>
      </c>
      <c r="AA285" s="103">
        <f t="shared" si="114"/>
        <v>0</v>
      </c>
      <c r="AB285" s="128">
        <f t="shared" si="117"/>
        <v>0.6006600660066006</v>
      </c>
      <c r="AC285" s="128">
        <f t="shared" si="118"/>
        <v>0.6006600660066006</v>
      </c>
    </row>
    <row r="286" spans="1:29" ht="50.1" customHeight="1">
      <c r="A286" s="169"/>
      <c r="B286" s="169"/>
      <c r="C286" s="172"/>
      <c r="D286" s="172"/>
      <c r="E286" s="131"/>
      <c r="F286" s="175"/>
      <c r="G286" s="178"/>
      <c r="H286" s="189"/>
      <c r="I286" s="163"/>
      <c r="J286" s="166"/>
      <c r="K286" s="62" t="s">
        <v>88</v>
      </c>
      <c r="L286" s="63">
        <v>8730</v>
      </c>
      <c r="M286" s="63">
        <v>5454</v>
      </c>
      <c r="N286" s="142" t="s">
        <v>1545</v>
      </c>
      <c r="O286" s="127" t="s">
        <v>72</v>
      </c>
      <c r="P286" s="100"/>
      <c r="Q286" s="63">
        <f t="shared" si="119"/>
        <v>0</v>
      </c>
      <c r="R286" s="64"/>
      <c r="S286" s="67">
        <v>45</v>
      </c>
      <c r="T286" s="46"/>
      <c r="U286" s="106">
        <f>IF(EXACT(O286,Y286),M286,M286*(1-'Расчет ПРЕДЗАКАЗ'!$D$10))</f>
        <v>5454</v>
      </c>
      <c r="V286" s="106">
        <f t="shared" si="115"/>
        <v>0</v>
      </c>
      <c r="W286" s="106">
        <f>IF(EXACT(O286,Y286),M286,M286*(1-#REF!))</f>
        <v>5454</v>
      </c>
      <c r="X286" s="106">
        <f t="shared" si="116"/>
        <v>0</v>
      </c>
      <c r="Y286" s="107" t="s">
        <v>72</v>
      </c>
      <c r="Z286" s="103">
        <f t="shared" si="113"/>
        <v>0</v>
      </c>
      <c r="AA286" s="103">
        <f t="shared" si="114"/>
        <v>0</v>
      </c>
      <c r="AB286" s="128">
        <f t="shared" si="117"/>
        <v>0.6006600660066006</v>
      </c>
      <c r="AC286" s="128">
        <f t="shared" si="118"/>
        <v>0.6006600660066006</v>
      </c>
    </row>
    <row r="287" spans="1:29" ht="50.1" customHeight="1">
      <c r="A287" s="169"/>
      <c r="B287" s="169"/>
      <c r="C287" s="172"/>
      <c r="D287" s="172"/>
      <c r="E287" s="131"/>
      <c r="F287" s="175"/>
      <c r="G287" s="178"/>
      <c r="H287" s="189"/>
      <c r="I287" s="163"/>
      <c r="J287" s="166"/>
      <c r="K287" s="62" t="s">
        <v>109</v>
      </c>
      <c r="L287" s="63">
        <v>8730</v>
      </c>
      <c r="M287" s="63">
        <v>5454</v>
      </c>
      <c r="N287" s="142" t="s">
        <v>1546</v>
      </c>
      <c r="O287" s="127" t="s">
        <v>72</v>
      </c>
      <c r="P287" s="100"/>
      <c r="Q287" s="63">
        <f t="shared" si="119"/>
        <v>0</v>
      </c>
      <c r="R287" s="64"/>
      <c r="S287" s="67">
        <v>24</v>
      </c>
      <c r="T287" s="46"/>
      <c r="U287" s="106">
        <f>IF(EXACT(O287,Y287),M287,M287*(1-'Расчет ПРЕДЗАКАЗ'!$D$10))</f>
        <v>5454</v>
      </c>
      <c r="V287" s="106">
        <f t="shared" si="115"/>
        <v>0</v>
      </c>
      <c r="W287" s="106">
        <f>IF(EXACT(O287,Y287),M287,M287*(1-#REF!))</f>
        <v>5454</v>
      </c>
      <c r="X287" s="106">
        <f t="shared" si="116"/>
        <v>0</v>
      </c>
      <c r="Y287" s="107" t="s">
        <v>72</v>
      </c>
      <c r="Z287" s="103">
        <f t="shared" si="113"/>
        <v>0</v>
      </c>
      <c r="AA287" s="103">
        <f t="shared" si="114"/>
        <v>0</v>
      </c>
      <c r="AB287" s="128">
        <f t="shared" si="117"/>
        <v>0.6006600660066006</v>
      </c>
      <c r="AC287" s="128">
        <f t="shared" si="118"/>
        <v>0.6006600660066006</v>
      </c>
    </row>
    <row r="288" spans="1:29" ht="50.1" customHeight="1">
      <c r="A288" s="169"/>
      <c r="B288" s="169"/>
      <c r="C288" s="172"/>
      <c r="D288" s="172"/>
      <c r="E288" s="131"/>
      <c r="F288" s="175"/>
      <c r="G288" s="178"/>
      <c r="H288" s="189"/>
      <c r="I288" s="163"/>
      <c r="J288" s="166"/>
      <c r="K288" s="62"/>
      <c r="L288" s="63"/>
      <c r="M288" s="63"/>
      <c r="N288" s="142"/>
      <c r="O288" s="127"/>
      <c r="P288" s="100"/>
      <c r="Q288" s="63">
        <f t="shared" si="119"/>
        <v>0</v>
      </c>
      <c r="R288" s="64"/>
      <c r="S288" s="67"/>
      <c r="T288" s="46"/>
      <c r="U288" s="106">
        <f>IF(EXACT(O288,Y288),M288,M288*(1-'Расчет ПРЕДЗАКАЗ'!$D$10))</f>
        <v>0</v>
      </c>
      <c r="V288" s="106">
        <f t="shared" si="115"/>
        <v>0</v>
      </c>
      <c r="W288" s="106" t="e">
        <f>IF(EXACT(O288,Y288),M288,M288*(1-#REF!))</f>
        <v>#REF!</v>
      </c>
      <c r="X288" s="106" t="e">
        <f t="shared" si="116"/>
        <v>#REF!</v>
      </c>
      <c r="Y288" s="107" t="s">
        <v>72</v>
      </c>
      <c r="Z288" s="103">
        <f t="shared" si="113"/>
        <v>0</v>
      </c>
      <c r="AA288" s="103">
        <f t="shared" si="114"/>
        <v>0</v>
      </c>
      <c r="AB288" s="128" t="str">
        <f t="shared" si="117"/>
        <v/>
      </c>
      <c r="AC288" s="128" t="e">
        <f t="shared" si="118"/>
        <v>#REF!</v>
      </c>
    </row>
    <row r="289" spans="1:29" ht="50.1" customHeight="1">
      <c r="A289" s="169"/>
      <c r="B289" s="169"/>
      <c r="C289" s="172"/>
      <c r="D289" s="172"/>
      <c r="E289" s="131"/>
      <c r="F289" s="175"/>
      <c r="G289" s="178"/>
      <c r="H289" s="189"/>
      <c r="I289" s="163"/>
      <c r="J289" s="166"/>
      <c r="K289" s="62"/>
      <c r="L289" s="63"/>
      <c r="M289" s="63"/>
      <c r="N289" s="65"/>
      <c r="O289" s="127"/>
      <c r="P289" s="100"/>
      <c r="Q289" s="63">
        <f t="shared" si="119"/>
        <v>0</v>
      </c>
      <c r="R289" s="65"/>
      <c r="S289" s="67"/>
      <c r="T289" s="40"/>
      <c r="U289" s="106">
        <f>IF(EXACT(O289,Y289),M289,M289*(1-'Расчет ПРЕДЗАКАЗ'!$D$10))</f>
        <v>0</v>
      </c>
      <c r="V289" s="106">
        <f t="shared" si="115"/>
        <v>0</v>
      </c>
      <c r="W289" s="106" t="e">
        <f>IF(EXACT(O289,Y289),M289,M289*(1-#REF!))</f>
        <v>#REF!</v>
      </c>
      <c r="X289" s="106" t="e">
        <f t="shared" si="116"/>
        <v>#REF!</v>
      </c>
      <c r="Y289" s="107" t="s">
        <v>72</v>
      </c>
      <c r="Z289" s="103">
        <f t="shared" si="113"/>
        <v>0</v>
      </c>
      <c r="AA289" s="103">
        <f t="shared" si="114"/>
        <v>0</v>
      </c>
      <c r="AB289" s="128" t="str">
        <f t="shared" si="117"/>
        <v/>
      </c>
      <c r="AC289" s="128" t="e">
        <f t="shared" si="118"/>
        <v>#REF!</v>
      </c>
    </row>
    <row r="290" spans="1:29" ht="50.1" customHeight="1">
      <c r="A290" s="169"/>
      <c r="B290" s="169"/>
      <c r="C290" s="172"/>
      <c r="D290" s="172"/>
      <c r="E290" s="131"/>
      <c r="F290" s="175"/>
      <c r="G290" s="178"/>
      <c r="H290" s="189"/>
      <c r="I290" s="163"/>
      <c r="J290" s="166"/>
      <c r="K290" s="62"/>
      <c r="L290" s="63"/>
      <c r="M290" s="63"/>
      <c r="N290" s="65"/>
      <c r="O290" s="127"/>
      <c r="P290" s="100"/>
      <c r="Q290" s="63">
        <f t="shared" si="119"/>
        <v>0</v>
      </c>
      <c r="R290" s="65"/>
      <c r="S290" s="67"/>
      <c r="T290" s="40"/>
      <c r="U290" s="106">
        <f>IF(EXACT(O290,Y290),M290,M290*(1-'Расчет ПРЕДЗАКАЗ'!$D$10))</f>
        <v>0</v>
      </c>
      <c r="V290" s="106">
        <f t="shared" si="115"/>
        <v>0</v>
      </c>
      <c r="W290" s="106" t="e">
        <f>IF(EXACT(O290,Y290),M290,M290*(1-#REF!))</f>
        <v>#REF!</v>
      </c>
      <c r="X290" s="106" t="e">
        <f t="shared" si="116"/>
        <v>#REF!</v>
      </c>
      <c r="Y290" s="107" t="s">
        <v>72</v>
      </c>
      <c r="Z290" s="103">
        <f t="shared" si="113"/>
        <v>0</v>
      </c>
      <c r="AA290" s="103">
        <f t="shared" si="114"/>
        <v>0</v>
      </c>
      <c r="AB290" s="128" t="str">
        <f t="shared" si="117"/>
        <v/>
      </c>
      <c r="AC290" s="128" t="e">
        <f t="shared" si="118"/>
        <v>#REF!</v>
      </c>
    </row>
    <row r="291" spans="1:29" ht="50.1" customHeight="1">
      <c r="A291" s="169"/>
      <c r="B291" s="169"/>
      <c r="C291" s="172"/>
      <c r="D291" s="172"/>
      <c r="E291" s="131"/>
      <c r="F291" s="175"/>
      <c r="G291" s="178"/>
      <c r="H291" s="189"/>
      <c r="I291" s="163"/>
      <c r="J291" s="166"/>
      <c r="K291" s="62"/>
      <c r="L291" s="63"/>
      <c r="M291" s="63"/>
      <c r="N291" s="65"/>
      <c r="O291" s="127"/>
      <c r="P291" s="100"/>
      <c r="Q291" s="63">
        <f t="shared" si="119"/>
        <v>0</v>
      </c>
      <c r="R291" s="65"/>
      <c r="S291" s="67"/>
      <c r="T291" s="40"/>
      <c r="U291" s="106">
        <f>IF(EXACT(O291,Y291),M291,M291*(1-'Расчет ПРЕДЗАКАЗ'!$D$10))</f>
        <v>0</v>
      </c>
      <c r="V291" s="106">
        <f t="shared" si="115"/>
        <v>0</v>
      </c>
      <c r="W291" s="106" t="e">
        <f>IF(EXACT(O291,Y291),M291,M291*(1-#REF!))</f>
        <v>#REF!</v>
      </c>
      <c r="X291" s="106" t="e">
        <f t="shared" si="116"/>
        <v>#REF!</v>
      </c>
      <c r="Y291" s="107" t="s">
        <v>72</v>
      </c>
      <c r="Z291" s="103">
        <f t="shared" si="113"/>
        <v>0</v>
      </c>
      <c r="AA291" s="103">
        <f t="shared" si="114"/>
        <v>0</v>
      </c>
      <c r="AB291" s="128" t="str">
        <f t="shared" si="117"/>
        <v/>
      </c>
      <c r="AC291" s="128" t="e">
        <f t="shared" si="118"/>
        <v>#REF!</v>
      </c>
    </row>
    <row r="292" spans="1:29" ht="50.1" customHeight="1">
      <c r="A292" s="169"/>
      <c r="B292" s="169"/>
      <c r="C292" s="172"/>
      <c r="D292" s="172"/>
      <c r="E292" s="131"/>
      <c r="F292" s="175"/>
      <c r="G292" s="178"/>
      <c r="H292" s="189"/>
      <c r="I292" s="163"/>
      <c r="J292" s="166"/>
      <c r="K292" s="62"/>
      <c r="L292" s="63"/>
      <c r="M292" s="63"/>
      <c r="N292" s="65"/>
      <c r="O292" s="127"/>
      <c r="P292" s="100"/>
      <c r="Q292" s="63">
        <f t="shared" si="119"/>
        <v>0</v>
      </c>
      <c r="R292" s="65"/>
      <c r="S292" s="67"/>
      <c r="T292" s="40"/>
      <c r="U292" s="106">
        <f>IF(EXACT(O292,Y292),M292,M292*(1-'Расчет ПРЕДЗАКАЗ'!$D$10))</f>
        <v>0</v>
      </c>
      <c r="V292" s="106">
        <f t="shared" si="115"/>
        <v>0</v>
      </c>
      <c r="W292" s="106" t="e">
        <f>IF(EXACT(O292,Y292),M292,M292*(1-#REF!))</f>
        <v>#REF!</v>
      </c>
      <c r="X292" s="106" t="e">
        <f t="shared" si="116"/>
        <v>#REF!</v>
      </c>
      <c r="Y292" s="107" t="s">
        <v>72</v>
      </c>
      <c r="Z292" s="103">
        <f t="shared" si="113"/>
        <v>0</v>
      </c>
      <c r="AA292" s="103">
        <f t="shared" si="114"/>
        <v>0</v>
      </c>
      <c r="AB292" s="128" t="str">
        <f t="shared" si="117"/>
        <v/>
      </c>
      <c r="AC292" s="128" t="e">
        <f t="shared" si="118"/>
        <v>#REF!</v>
      </c>
    </row>
    <row r="293" spans="1:29" ht="50.1" customHeight="1">
      <c r="A293" s="169"/>
      <c r="B293" s="169"/>
      <c r="C293" s="172"/>
      <c r="D293" s="172"/>
      <c r="E293" s="131"/>
      <c r="F293" s="175"/>
      <c r="G293" s="178"/>
      <c r="H293" s="189"/>
      <c r="I293" s="163"/>
      <c r="J293" s="166"/>
      <c r="K293" s="62"/>
      <c r="L293" s="63"/>
      <c r="M293" s="63"/>
      <c r="N293" s="65"/>
      <c r="O293" s="127"/>
      <c r="P293" s="100"/>
      <c r="Q293" s="63">
        <f t="shared" si="119"/>
        <v>0</v>
      </c>
      <c r="R293" s="65"/>
      <c r="S293" s="67"/>
      <c r="T293" s="40"/>
      <c r="U293" s="106">
        <f>IF(EXACT(O293,Y293),M293,M293*(1-'Расчет ПРЕДЗАКАЗ'!$D$10))</f>
        <v>0</v>
      </c>
      <c r="V293" s="106">
        <f t="shared" si="115"/>
        <v>0</v>
      </c>
      <c r="W293" s="106" t="e">
        <f>IF(EXACT(O293,Y293),M293,M293*(1-#REF!))</f>
        <v>#REF!</v>
      </c>
      <c r="X293" s="106" t="e">
        <f t="shared" si="116"/>
        <v>#REF!</v>
      </c>
      <c r="Y293" s="107" t="s">
        <v>72</v>
      </c>
      <c r="Z293" s="103">
        <f t="shared" si="113"/>
        <v>0</v>
      </c>
      <c r="AA293" s="103">
        <f t="shared" si="114"/>
        <v>0</v>
      </c>
      <c r="AB293" s="128" t="str">
        <f t="shared" si="117"/>
        <v/>
      </c>
      <c r="AC293" s="128" t="e">
        <f t="shared" si="118"/>
        <v>#REF!</v>
      </c>
    </row>
    <row r="294" spans="1:29" ht="50.1" customHeight="1">
      <c r="A294" s="170"/>
      <c r="B294" s="170"/>
      <c r="C294" s="173"/>
      <c r="D294" s="173"/>
      <c r="E294" s="132"/>
      <c r="F294" s="176"/>
      <c r="G294" s="179"/>
      <c r="H294" s="190"/>
      <c r="I294" s="164"/>
      <c r="J294" s="167"/>
      <c r="K294" s="62"/>
      <c r="L294" s="63"/>
      <c r="M294" s="63"/>
      <c r="N294" s="65"/>
      <c r="O294" s="127"/>
      <c r="P294" s="100"/>
      <c r="Q294" s="63">
        <f t="shared" si="119"/>
        <v>0</v>
      </c>
      <c r="R294" s="65"/>
      <c r="S294" s="64"/>
      <c r="T294" s="40"/>
      <c r="U294" s="106">
        <f>IF(EXACT(O294,Y294),M294,M294*(1-'Расчет ПРЕДЗАКАЗ'!$D$10))</f>
        <v>0</v>
      </c>
      <c r="V294" s="106">
        <f t="shared" si="115"/>
        <v>0</v>
      </c>
      <c r="W294" s="106" t="e">
        <f>IF(EXACT(O294,Y294),M294,M294*(1-#REF!))</f>
        <v>#REF!</v>
      </c>
      <c r="X294" s="106" t="e">
        <f t="shared" si="116"/>
        <v>#REF!</v>
      </c>
      <c r="Y294" s="107" t="s">
        <v>72</v>
      </c>
      <c r="Z294" s="103">
        <f t="shared" si="113"/>
        <v>0</v>
      </c>
      <c r="AA294" s="103">
        <f t="shared" si="114"/>
        <v>0</v>
      </c>
      <c r="AB294" s="128" t="str">
        <f t="shared" si="117"/>
        <v/>
      </c>
      <c r="AC294" s="128" t="e">
        <f t="shared" si="118"/>
        <v>#REF!</v>
      </c>
    </row>
    <row r="295" spans="1:29" ht="11.25" customHeight="1" thickBot="1"/>
    <row r="296" spans="1:29" ht="50.1" customHeight="1">
      <c r="A296" s="168">
        <v>157</v>
      </c>
      <c r="B296" s="168" t="s">
        <v>1547</v>
      </c>
      <c r="C296" s="171" t="s">
        <v>1548</v>
      </c>
      <c r="D296" s="171" t="s">
        <v>77</v>
      </c>
      <c r="E296" s="131"/>
      <c r="F296" s="197" t="s">
        <v>1549</v>
      </c>
      <c r="G296" s="177" t="s">
        <v>251</v>
      </c>
      <c r="H296" s="162" t="s">
        <v>1550</v>
      </c>
      <c r="I296" s="198" t="s">
        <v>1551</v>
      </c>
      <c r="J296" s="165" t="s">
        <v>19</v>
      </c>
      <c r="K296" s="62" t="s">
        <v>461</v>
      </c>
      <c r="L296" s="63">
        <v>10160</v>
      </c>
      <c r="M296" s="63">
        <v>6350</v>
      </c>
      <c r="N296" s="142" t="s">
        <v>1552</v>
      </c>
      <c r="O296" s="127"/>
      <c r="P296" s="100"/>
      <c r="Q296" s="63">
        <f>P296*M296</f>
        <v>0</v>
      </c>
      <c r="R296" s="64"/>
      <c r="S296" s="67">
        <v>28</v>
      </c>
      <c r="T296" s="60"/>
      <c r="U296" s="106">
        <f>IF(EXACT(O296,Y296),M296,M296*(1-'Расчет ПРЕДЗАКАЗ'!$D$10))</f>
        <v>6223</v>
      </c>
      <c r="V296" s="106">
        <f>P296*U296</f>
        <v>0</v>
      </c>
      <c r="W296" s="106" t="e">
        <f>IF(EXACT(O296,Y296),M296,M296*(1-#REF!))</f>
        <v>#REF!</v>
      </c>
      <c r="X296" s="106" t="e">
        <f>P296*W296</f>
        <v>#REF!</v>
      </c>
      <c r="Y296" s="107" t="s">
        <v>72</v>
      </c>
      <c r="Z296" s="103">
        <f t="shared" ref="Z296:Z310" si="120">IF(EXACT(O296,Y296),Q296,0)</f>
        <v>0</v>
      </c>
      <c r="AA296" s="103">
        <f t="shared" ref="AA296:AA310" si="121">IF(Z296=0,Q296,0)</f>
        <v>0</v>
      </c>
      <c r="AB296" s="128">
        <f>IF(U296=0,"",L296/U296-1)</f>
        <v>0.63265306122448983</v>
      </c>
      <c r="AC296" s="128" t="e">
        <f>IF(W296=0,"",L296/W296-1)</f>
        <v>#REF!</v>
      </c>
    </row>
    <row r="297" spans="1:29" ht="50.1" customHeight="1">
      <c r="A297" s="169"/>
      <c r="B297" s="169"/>
      <c r="C297" s="172"/>
      <c r="D297" s="172"/>
      <c r="E297" s="131"/>
      <c r="F297" s="175"/>
      <c r="G297" s="178"/>
      <c r="H297" s="189"/>
      <c r="I297" s="163"/>
      <c r="J297" s="166"/>
      <c r="K297" s="62" t="s">
        <v>463</v>
      </c>
      <c r="L297" s="63">
        <v>10160</v>
      </c>
      <c r="M297" s="63">
        <v>6350</v>
      </c>
      <c r="N297" s="142" t="s">
        <v>1553</v>
      </c>
      <c r="O297" s="127"/>
      <c r="P297" s="100"/>
      <c r="Q297" s="63">
        <f>P297*M297</f>
        <v>0</v>
      </c>
      <c r="R297" s="64"/>
      <c r="S297" s="67">
        <v>24</v>
      </c>
      <c r="T297" s="46"/>
      <c r="U297" s="106">
        <f>IF(EXACT(O297,Y297),M297,M297*(1-'Расчет ПРЕДЗАКАЗ'!$D$10))</f>
        <v>6223</v>
      </c>
      <c r="V297" s="106">
        <f t="shared" ref="V297:V310" si="122">P297*U297</f>
        <v>0</v>
      </c>
      <c r="W297" s="106" t="e">
        <f>IF(EXACT(O297,Y297),M297,M297*(1-#REF!))</f>
        <v>#REF!</v>
      </c>
      <c r="X297" s="106" t="e">
        <f t="shared" ref="X297:X310" si="123">P297*W297</f>
        <v>#REF!</v>
      </c>
      <c r="Y297" s="107" t="s">
        <v>72</v>
      </c>
      <c r="Z297" s="103">
        <f t="shared" si="120"/>
        <v>0</v>
      </c>
      <c r="AA297" s="103">
        <f t="shared" si="121"/>
        <v>0</v>
      </c>
      <c r="AB297" s="128">
        <f t="shared" ref="AB297:AB310" si="124">IF(U297=0,"",L297/U297-1)</f>
        <v>0.63265306122448983</v>
      </c>
      <c r="AC297" s="128" t="e">
        <f t="shared" ref="AC297:AC310" si="125">IF(W297=0,"",L297/W297-1)</f>
        <v>#REF!</v>
      </c>
    </row>
    <row r="298" spans="1:29" ht="50.1" customHeight="1">
      <c r="A298" s="169"/>
      <c r="B298" s="169"/>
      <c r="C298" s="172"/>
      <c r="D298" s="172"/>
      <c r="E298" s="131"/>
      <c r="F298" s="175"/>
      <c r="G298" s="178"/>
      <c r="H298" s="189"/>
      <c r="I298" s="163"/>
      <c r="J298" s="166"/>
      <c r="K298" s="62" t="s">
        <v>465</v>
      </c>
      <c r="L298" s="63">
        <v>10160</v>
      </c>
      <c r="M298" s="63">
        <v>6350</v>
      </c>
      <c r="N298" s="142" t="s">
        <v>1554</v>
      </c>
      <c r="O298" s="127"/>
      <c r="P298" s="100"/>
      <c r="Q298" s="63">
        <f t="shared" ref="Q298:Q310" si="126">P298*M298</f>
        <v>0</v>
      </c>
      <c r="R298" s="64"/>
      <c r="S298" s="67">
        <v>39</v>
      </c>
      <c r="T298" s="46"/>
      <c r="U298" s="106">
        <f>IF(EXACT(O298,Y298),M298,M298*(1-'Расчет ПРЕДЗАКАЗ'!$D$10))</f>
        <v>6223</v>
      </c>
      <c r="V298" s="106">
        <f t="shared" si="122"/>
        <v>0</v>
      </c>
      <c r="W298" s="106" t="e">
        <f>IF(EXACT(O298,Y298),M298,M298*(1-#REF!))</f>
        <v>#REF!</v>
      </c>
      <c r="X298" s="106" t="e">
        <f t="shared" si="123"/>
        <v>#REF!</v>
      </c>
      <c r="Y298" s="107" t="s">
        <v>72</v>
      </c>
      <c r="Z298" s="103">
        <f t="shared" si="120"/>
        <v>0</v>
      </c>
      <c r="AA298" s="103">
        <f t="shared" si="121"/>
        <v>0</v>
      </c>
      <c r="AB298" s="128">
        <f t="shared" si="124"/>
        <v>0.63265306122448983</v>
      </c>
      <c r="AC298" s="128" t="e">
        <f t="shared" si="125"/>
        <v>#REF!</v>
      </c>
    </row>
    <row r="299" spans="1:29" ht="50.1" customHeight="1">
      <c r="A299" s="169"/>
      <c r="B299" s="169"/>
      <c r="C299" s="172"/>
      <c r="D299" s="172"/>
      <c r="E299" s="131"/>
      <c r="F299" s="175"/>
      <c r="G299" s="178"/>
      <c r="H299" s="189"/>
      <c r="I299" s="163"/>
      <c r="J299" s="166"/>
      <c r="K299" s="62" t="s">
        <v>467</v>
      </c>
      <c r="L299" s="63">
        <v>10160</v>
      </c>
      <c r="M299" s="63">
        <v>6350</v>
      </c>
      <c r="N299" s="142" t="s">
        <v>1555</v>
      </c>
      <c r="O299" s="127"/>
      <c r="P299" s="100"/>
      <c r="Q299" s="63">
        <f t="shared" si="126"/>
        <v>0</v>
      </c>
      <c r="R299" s="64"/>
      <c r="S299" s="67">
        <v>24</v>
      </c>
      <c r="T299" s="46"/>
      <c r="U299" s="106">
        <f>IF(EXACT(O299,Y299),M299,M299*(1-'Расчет ПРЕДЗАКАЗ'!$D$10))</f>
        <v>6223</v>
      </c>
      <c r="V299" s="106">
        <f t="shared" si="122"/>
        <v>0</v>
      </c>
      <c r="W299" s="106" t="e">
        <f>IF(EXACT(O299,Y299),M299,M299*(1-#REF!))</f>
        <v>#REF!</v>
      </c>
      <c r="X299" s="106" t="e">
        <f t="shared" si="123"/>
        <v>#REF!</v>
      </c>
      <c r="Y299" s="107" t="s">
        <v>72</v>
      </c>
      <c r="Z299" s="103">
        <f t="shared" si="120"/>
        <v>0</v>
      </c>
      <c r="AA299" s="103">
        <f t="shared" si="121"/>
        <v>0</v>
      </c>
      <c r="AB299" s="128">
        <f t="shared" si="124"/>
        <v>0.63265306122448983</v>
      </c>
      <c r="AC299" s="128" t="e">
        <f t="shared" si="125"/>
        <v>#REF!</v>
      </c>
    </row>
    <row r="300" spans="1:29" ht="50.1" customHeight="1">
      <c r="A300" s="169"/>
      <c r="B300" s="169"/>
      <c r="C300" s="172"/>
      <c r="D300" s="172"/>
      <c r="E300" s="131"/>
      <c r="F300" s="175"/>
      <c r="G300" s="178"/>
      <c r="H300" s="189"/>
      <c r="I300" s="163"/>
      <c r="J300" s="166"/>
      <c r="K300" s="62" t="s">
        <v>469</v>
      </c>
      <c r="L300" s="63">
        <v>10160</v>
      </c>
      <c r="M300" s="63">
        <v>6350</v>
      </c>
      <c r="N300" s="142" t="s">
        <v>1556</v>
      </c>
      <c r="O300" s="127"/>
      <c r="P300" s="100"/>
      <c r="Q300" s="63">
        <f t="shared" si="126"/>
        <v>0</v>
      </c>
      <c r="R300" s="64"/>
      <c r="S300" s="67">
        <v>35</v>
      </c>
      <c r="T300" s="46"/>
      <c r="U300" s="106">
        <f>IF(EXACT(O300,Y300),M300,M300*(1-'Расчет ПРЕДЗАКАЗ'!$D$10))</f>
        <v>6223</v>
      </c>
      <c r="V300" s="106">
        <f t="shared" si="122"/>
        <v>0</v>
      </c>
      <c r="W300" s="106" t="e">
        <f>IF(EXACT(O300,Y300),M300,M300*(1-#REF!))</f>
        <v>#REF!</v>
      </c>
      <c r="X300" s="106" t="e">
        <f t="shared" si="123"/>
        <v>#REF!</v>
      </c>
      <c r="Y300" s="107" t="s">
        <v>72</v>
      </c>
      <c r="Z300" s="103">
        <f t="shared" si="120"/>
        <v>0</v>
      </c>
      <c r="AA300" s="103">
        <f t="shared" si="121"/>
        <v>0</v>
      </c>
      <c r="AB300" s="128">
        <f t="shared" si="124"/>
        <v>0.63265306122448983</v>
      </c>
      <c r="AC300" s="128" t="e">
        <f t="shared" si="125"/>
        <v>#REF!</v>
      </c>
    </row>
    <row r="301" spans="1:29" ht="50.1" customHeight="1">
      <c r="A301" s="169"/>
      <c r="B301" s="169"/>
      <c r="C301" s="172"/>
      <c r="D301" s="172"/>
      <c r="E301" s="131"/>
      <c r="F301" s="175"/>
      <c r="G301" s="178"/>
      <c r="H301" s="189"/>
      <c r="I301" s="163"/>
      <c r="J301" s="166"/>
      <c r="K301" s="62" t="s">
        <v>471</v>
      </c>
      <c r="L301" s="63">
        <v>10160</v>
      </c>
      <c r="M301" s="63">
        <v>6350</v>
      </c>
      <c r="N301" s="142" t="s">
        <v>1557</v>
      </c>
      <c r="O301" s="127"/>
      <c r="P301" s="100"/>
      <c r="Q301" s="63">
        <f t="shared" si="126"/>
        <v>0</v>
      </c>
      <c r="R301" s="64"/>
      <c r="S301" s="67">
        <v>46</v>
      </c>
      <c r="T301" s="46"/>
      <c r="U301" s="106">
        <f>IF(EXACT(O301,Y301),M301,M301*(1-'Расчет ПРЕДЗАКАЗ'!$D$10))</f>
        <v>6223</v>
      </c>
      <c r="V301" s="106">
        <f t="shared" si="122"/>
        <v>0</v>
      </c>
      <c r="W301" s="106" t="e">
        <f>IF(EXACT(O301,Y301),M301,M301*(1-#REF!))</f>
        <v>#REF!</v>
      </c>
      <c r="X301" s="106" t="e">
        <f t="shared" si="123"/>
        <v>#REF!</v>
      </c>
      <c r="Y301" s="107" t="s">
        <v>72</v>
      </c>
      <c r="Z301" s="103">
        <f t="shared" si="120"/>
        <v>0</v>
      </c>
      <c r="AA301" s="103">
        <f t="shared" si="121"/>
        <v>0</v>
      </c>
      <c r="AB301" s="128">
        <f t="shared" si="124"/>
        <v>0.63265306122448983</v>
      </c>
      <c r="AC301" s="128" t="e">
        <f t="shared" si="125"/>
        <v>#REF!</v>
      </c>
    </row>
    <row r="302" spans="1:29" ht="50.1" customHeight="1">
      <c r="A302" s="169"/>
      <c r="B302" s="169"/>
      <c r="C302" s="172"/>
      <c r="D302" s="172"/>
      <c r="E302" s="131"/>
      <c r="F302" s="175"/>
      <c r="G302" s="178"/>
      <c r="H302" s="189"/>
      <c r="I302" s="163"/>
      <c r="J302" s="166"/>
      <c r="K302" s="62" t="s">
        <v>510</v>
      </c>
      <c r="L302" s="63">
        <v>10160</v>
      </c>
      <c r="M302" s="63">
        <v>6350</v>
      </c>
      <c r="N302" s="142" t="s">
        <v>1558</v>
      </c>
      <c r="O302" s="127"/>
      <c r="P302" s="100"/>
      <c r="Q302" s="63">
        <f t="shared" si="126"/>
        <v>0</v>
      </c>
      <c r="R302" s="64"/>
      <c r="S302" s="67">
        <v>33</v>
      </c>
      <c r="T302" s="46"/>
      <c r="U302" s="106">
        <f>IF(EXACT(O302,Y302),M302,M302*(1-'Расчет ПРЕДЗАКАЗ'!$D$10))</f>
        <v>6223</v>
      </c>
      <c r="V302" s="106">
        <f t="shared" si="122"/>
        <v>0</v>
      </c>
      <c r="W302" s="106" t="e">
        <f>IF(EXACT(O302,Y302),M302,M302*(1-#REF!))</f>
        <v>#REF!</v>
      </c>
      <c r="X302" s="106" t="e">
        <f t="shared" si="123"/>
        <v>#REF!</v>
      </c>
      <c r="Y302" s="107" t="s">
        <v>72</v>
      </c>
      <c r="Z302" s="103">
        <f t="shared" si="120"/>
        <v>0</v>
      </c>
      <c r="AA302" s="103">
        <f t="shared" si="121"/>
        <v>0</v>
      </c>
      <c r="AB302" s="128">
        <f t="shared" si="124"/>
        <v>0.63265306122448983</v>
      </c>
      <c r="AC302" s="128" t="e">
        <f t="shared" si="125"/>
        <v>#REF!</v>
      </c>
    </row>
    <row r="303" spans="1:29" ht="50.1" customHeight="1">
      <c r="A303" s="169"/>
      <c r="B303" s="169"/>
      <c r="C303" s="172"/>
      <c r="D303" s="172"/>
      <c r="E303" s="131"/>
      <c r="F303" s="175"/>
      <c r="G303" s="178"/>
      <c r="H303" s="189"/>
      <c r="I303" s="163"/>
      <c r="J303" s="166"/>
      <c r="K303" s="62"/>
      <c r="L303" s="63"/>
      <c r="M303" s="63"/>
      <c r="N303" s="142"/>
      <c r="O303" s="127"/>
      <c r="P303" s="100"/>
      <c r="Q303" s="63">
        <f t="shared" si="126"/>
        <v>0</v>
      </c>
      <c r="R303" s="64"/>
      <c r="S303" s="67"/>
      <c r="T303" s="46"/>
      <c r="U303" s="106">
        <f>IF(EXACT(O303,Y303),M303,M303*(1-'Расчет ПРЕДЗАКАЗ'!$D$10))</f>
        <v>0</v>
      </c>
      <c r="V303" s="106">
        <f t="shared" si="122"/>
        <v>0</v>
      </c>
      <c r="W303" s="106" t="e">
        <f>IF(EXACT(O303,Y303),M303,M303*(1-#REF!))</f>
        <v>#REF!</v>
      </c>
      <c r="X303" s="106" t="e">
        <f t="shared" si="123"/>
        <v>#REF!</v>
      </c>
      <c r="Y303" s="107" t="s">
        <v>72</v>
      </c>
      <c r="Z303" s="103">
        <f t="shared" si="120"/>
        <v>0</v>
      </c>
      <c r="AA303" s="103">
        <f t="shared" si="121"/>
        <v>0</v>
      </c>
      <c r="AB303" s="128" t="str">
        <f t="shared" si="124"/>
        <v/>
      </c>
      <c r="AC303" s="128" t="e">
        <f t="shared" si="125"/>
        <v>#REF!</v>
      </c>
    </row>
    <row r="304" spans="1:29" ht="50.1" customHeight="1">
      <c r="A304" s="169"/>
      <c r="B304" s="169"/>
      <c r="C304" s="172"/>
      <c r="D304" s="172"/>
      <c r="E304" s="131"/>
      <c r="F304" s="175"/>
      <c r="G304" s="178"/>
      <c r="H304" s="189"/>
      <c r="I304" s="163"/>
      <c r="J304" s="166"/>
      <c r="K304" s="62"/>
      <c r="L304" s="63"/>
      <c r="M304" s="63"/>
      <c r="N304" s="142"/>
      <c r="O304" s="127"/>
      <c r="P304" s="100"/>
      <c r="Q304" s="63">
        <f t="shared" si="126"/>
        <v>0</v>
      </c>
      <c r="R304" s="64"/>
      <c r="S304" s="67"/>
      <c r="T304" s="46"/>
      <c r="U304" s="106">
        <f>IF(EXACT(O304,Y304),M304,M304*(1-'Расчет ПРЕДЗАКАЗ'!$D$10))</f>
        <v>0</v>
      </c>
      <c r="V304" s="106">
        <f t="shared" si="122"/>
        <v>0</v>
      </c>
      <c r="W304" s="106" t="e">
        <f>IF(EXACT(O304,Y304),M304,M304*(1-#REF!))</f>
        <v>#REF!</v>
      </c>
      <c r="X304" s="106" t="e">
        <f t="shared" si="123"/>
        <v>#REF!</v>
      </c>
      <c r="Y304" s="107" t="s">
        <v>72</v>
      </c>
      <c r="Z304" s="103">
        <f t="shared" si="120"/>
        <v>0</v>
      </c>
      <c r="AA304" s="103">
        <f t="shared" si="121"/>
        <v>0</v>
      </c>
      <c r="AB304" s="128" t="str">
        <f t="shared" si="124"/>
        <v/>
      </c>
      <c r="AC304" s="128" t="e">
        <f t="shared" si="125"/>
        <v>#REF!</v>
      </c>
    </row>
    <row r="305" spans="1:29" ht="50.1" customHeight="1">
      <c r="A305" s="169"/>
      <c r="B305" s="169"/>
      <c r="C305" s="172"/>
      <c r="D305" s="172"/>
      <c r="E305" s="131"/>
      <c r="F305" s="175"/>
      <c r="G305" s="178"/>
      <c r="H305" s="189"/>
      <c r="I305" s="163"/>
      <c r="J305" s="166"/>
      <c r="K305" s="62"/>
      <c r="L305" s="63"/>
      <c r="M305" s="63"/>
      <c r="N305" s="65"/>
      <c r="O305" s="127"/>
      <c r="P305" s="100"/>
      <c r="Q305" s="63">
        <f t="shared" si="126"/>
        <v>0</v>
      </c>
      <c r="R305" s="65"/>
      <c r="S305" s="67"/>
      <c r="T305" s="40"/>
      <c r="U305" s="106">
        <f>IF(EXACT(O305,Y305),M305,M305*(1-'Расчет ПРЕДЗАКАЗ'!$D$10))</f>
        <v>0</v>
      </c>
      <c r="V305" s="106">
        <f t="shared" si="122"/>
        <v>0</v>
      </c>
      <c r="W305" s="106" t="e">
        <f>IF(EXACT(O305,Y305),M305,M305*(1-#REF!))</f>
        <v>#REF!</v>
      </c>
      <c r="X305" s="106" t="e">
        <f t="shared" si="123"/>
        <v>#REF!</v>
      </c>
      <c r="Y305" s="107" t="s">
        <v>72</v>
      </c>
      <c r="Z305" s="103">
        <f t="shared" si="120"/>
        <v>0</v>
      </c>
      <c r="AA305" s="103">
        <f t="shared" si="121"/>
        <v>0</v>
      </c>
      <c r="AB305" s="128" t="str">
        <f t="shared" si="124"/>
        <v/>
      </c>
      <c r="AC305" s="128" t="e">
        <f t="shared" si="125"/>
        <v>#REF!</v>
      </c>
    </row>
    <row r="306" spans="1:29" ht="50.1" customHeight="1">
      <c r="A306" s="169"/>
      <c r="B306" s="169"/>
      <c r="C306" s="172"/>
      <c r="D306" s="172"/>
      <c r="E306" s="131"/>
      <c r="F306" s="175"/>
      <c r="G306" s="178"/>
      <c r="H306" s="189"/>
      <c r="I306" s="163"/>
      <c r="J306" s="166"/>
      <c r="K306" s="62"/>
      <c r="L306" s="63"/>
      <c r="M306" s="63"/>
      <c r="N306" s="65"/>
      <c r="O306" s="127"/>
      <c r="P306" s="100"/>
      <c r="Q306" s="63">
        <f t="shared" si="126"/>
        <v>0</v>
      </c>
      <c r="R306" s="65"/>
      <c r="S306" s="67"/>
      <c r="T306" s="40"/>
      <c r="U306" s="106">
        <f>IF(EXACT(O306,Y306),M306,M306*(1-'Расчет ПРЕДЗАКАЗ'!$D$10))</f>
        <v>0</v>
      </c>
      <c r="V306" s="106">
        <f t="shared" si="122"/>
        <v>0</v>
      </c>
      <c r="W306" s="106" t="e">
        <f>IF(EXACT(O306,Y306),M306,M306*(1-#REF!))</f>
        <v>#REF!</v>
      </c>
      <c r="X306" s="106" t="e">
        <f t="shared" si="123"/>
        <v>#REF!</v>
      </c>
      <c r="Y306" s="107" t="s">
        <v>72</v>
      </c>
      <c r="Z306" s="103">
        <f t="shared" si="120"/>
        <v>0</v>
      </c>
      <c r="AA306" s="103">
        <f t="shared" si="121"/>
        <v>0</v>
      </c>
      <c r="AB306" s="128" t="str">
        <f t="shared" si="124"/>
        <v/>
      </c>
      <c r="AC306" s="128" t="e">
        <f t="shared" si="125"/>
        <v>#REF!</v>
      </c>
    </row>
    <row r="307" spans="1:29" ht="50.1" customHeight="1">
      <c r="A307" s="169"/>
      <c r="B307" s="169"/>
      <c r="C307" s="172"/>
      <c r="D307" s="172"/>
      <c r="E307" s="131"/>
      <c r="F307" s="175"/>
      <c r="G307" s="178"/>
      <c r="H307" s="189"/>
      <c r="I307" s="163"/>
      <c r="J307" s="166"/>
      <c r="K307" s="62"/>
      <c r="L307" s="63"/>
      <c r="M307" s="63"/>
      <c r="N307" s="65"/>
      <c r="O307" s="127"/>
      <c r="P307" s="100"/>
      <c r="Q307" s="63">
        <f t="shared" si="126"/>
        <v>0</v>
      </c>
      <c r="R307" s="65"/>
      <c r="S307" s="67"/>
      <c r="T307" s="40"/>
      <c r="U307" s="106">
        <f>IF(EXACT(O307,Y307),M307,M307*(1-'Расчет ПРЕДЗАКАЗ'!$D$10))</f>
        <v>0</v>
      </c>
      <c r="V307" s="106">
        <f t="shared" si="122"/>
        <v>0</v>
      </c>
      <c r="W307" s="106" t="e">
        <f>IF(EXACT(O307,Y307),M307,M307*(1-#REF!))</f>
        <v>#REF!</v>
      </c>
      <c r="X307" s="106" t="e">
        <f t="shared" si="123"/>
        <v>#REF!</v>
      </c>
      <c r="Y307" s="107" t="s">
        <v>72</v>
      </c>
      <c r="Z307" s="103">
        <f t="shared" si="120"/>
        <v>0</v>
      </c>
      <c r="AA307" s="103">
        <f t="shared" si="121"/>
        <v>0</v>
      </c>
      <c r="AB307" s="128" t="str">
        <f t="shared" si="124"/>
        <v/>
      </c>
      <c r="AC307" s="128" t="e">
        <f t="shared" si="125"/>
        <v>#REF!</v>
      </c>
    </row>
    <row r="308" spans="1:29" ht="50.1" customHeight="1">
      <c r="A308" s="169"/>
      <c r="B308" s="169"/>
      <c r="C308" s="172"/>
      <c r="D308" s="172"/>
      <c r="E308" s="131"/>
      <c r="F308" s="175"/>
      <c r="G308" s="178"/>
      <c r="H308" s="189"/>
      <c r="I308" s="163"/>
      <c r="J308" s="166"/>
      <c r="K308" s="62"/>
      <c r="L308" s="63"/>
      <c r="M308" s="63"/>
      <c r="N308" s="65"/>
      <c r="O308" s="127"/>
      <c r="P308" s="100"/>
      <c r="Q308" s="63">
        <f t="shared" si="126"/>
        <v>0</v>
      </c>
      <c r="R308" s="65"/>
      <c r="S308" s="67"/>
      <c r="T308" s="40"/>
      <c r="U308" s="106">
        <f>IF(EXACT(O308,Y308),M308,M308*(1-'Расчет ПРЕДЗАКАЗ'!$D$10))</f>
        <v>0</v>
      </c>
      <c r="V308" s="106">
        <f t="shared" si="122"/>
        <v>0</v>
      </c>
      <c r="W308" s="106" t="e">
        <f>IF(EXACT(O308,Y308),M308,M308*(1-#REF!))</f>
        <v>#REF!</v>
      </c>
      <c r="X308" s="106" t="e">
        <f t="shared" si="123"/>
        <v>#REF!</v>
      </c>
      <c r="Y308" s="107" t="s">
        <v>72</v>
      </c>
      <c r="Z308" s="103">
        <f t="shared" si="120"/>
        <v>0</v>
      </c>
      <c r="AA308" s="103">
        <f t="shared" si="121"/>
        <v>0</v>
      </c>
      <c r="AB308" s="128" t="str">
        <f t="shared" si="124"/>
        <v/>
      </c>
      <c r="AC308" s="128" t="e">
        <f t="shared" si="125"/>
        <v>#REF!</v>
      </c>
    </row>
    <row r="309" spans="1:29" ht="50.1" customHeight="1">
      <c r="A309" s="169"/>
      <c r="B309" s="169"/>
      <c r="C309" s="172"/>
      <c r="D309" s="172"/>
      <c r="E309" s="131"/>
      <c r="F309" s="175"/>
      <c r="G309" s="178"/>
      <c r="H309" s="189"/>
      <c r="I309" s="163"/>
      <c r="J309" s="166"/>
      <c r="K309" s="62"/>
      <c r="L309" s="63"/>
      <c r="M309" s="63"/>
      <c r="N309" s="65"/>
      <c r="O309" s="127"/>
      <c r="P309" s="100"/>
      <c r="Q309" s="63">
        <f t="shared" si="126"/>
        <v>0</v>
      </c>
      <c r="R309" s="65"/>
      <c r="S309" s="67"/>
      <c r="T309" s="40"/>
      <c r="U309" s="106">
        <f>IF(EXACT(O309,Y309),M309,M309*(1-'Расчет ПРЕДЗАКАЗ'!$D$10))</f>
        <v>0</v>
      </c>
      <c r="V309" s="106">
        <f t="shared" si="122"/>
        <v>0</v>
      </c>
      <c r="W309" s="106" t="e">
        <f>IF(EXACT(O309,Y309),M309,M309*(1-#REF!))</f>
        <v>#REF!</v>
      </c>
      <c r="X309" s="106" t="e">
        <f t="shared" si="123"/>
        <v>#REF!</v>
      </c>
      <c r="Y309" s="107" t="s">
        <v>72</v>
      </c>
      <c r="Z309" s="103">
        <f t="shared" si="120"/>
        <v>0</v>
      </c>
      <c r="AA309" s="103">
        <f t="shared" si="121"/>
        <v>0</v>
      </c>
      <c r="AB309" s="128" t="str">
        <f t="shared" si="124"/>
        <v/>
      </c>
      <c r="AC309" s="128" t="e">
        <f t="shared" si="125"/>
        <v>#REF!</v>
      </c>
    </row>
    <row r="310" spans="1:29" ht="50.1" customHeight="1">
      <c r="A310" s="170"/>
      <c r="B310" s="170"/>
      <c r="C310" s="173"/>
      <c r="D310" s="173"/>
      <c r="E310" s="132"/>
      <c r="F310" s="176"/>
      <c r="G310" s="179"/>
      <c r="H310" s="190"/>
      <c r="I310" s="164"/>
      <c r="J310" s="167"/>
      <c r="K310" s="62"/>
      <c r="L310" s="63"/>
      <c r="M310" s="63"/>
      <c r="N310" s="65"/>
      <c r="O310" s="127"/>
      <c r="P310" s="100"/>
      <c r="Q310" s="63">
        <f t="shared" si="126"/>
        <v>0</v>
      </c>
      <c r="R310" s="65"/>
      <c r="S310" s="64"/>
      <c r="T310" s="40"/>
      <c r="U310" s="106">
        <f>IF(EXACT(O310,Y310),M310,M310*(1-'Расчет ПРЕДЗАКАЗ'!$D$10))</f>
        <v>0</v>
      </c>
      <c r="V310" s="106">
        <f t="shared" si="122"/>
        <v>0</v>
      </c>
      <c r="W310" s="106" t="e">
        <f>IF(EXACT(O310,Y310),M310,M310*(1-#REF!))</f>
        <v>#REF!</v>
      </c>
      <c r="X310" s="106" t="e">
        <f t="shared" si="123"/>
        <v>#REF!</v>
      </c>
      <c r="Y310" s="107" t="s">
        <v>72</v>
      </c>
      <c r="Z310" s="103">
        <f t="shared" si="120"/>
        <v>0</v>
      </c>
      <c r="AA310" s="103">
        <f t="shared" si="121"/>
        <v>0</v>
      </c>
      <c r="AB310" s="128" t="str">
        <f t="shared" si="124"/>
        <v/>
      </c>
      <c r="AC310" s="128" t="e">
        <f t="shared" si="125"/>
        <v>#REF!</v>
      </c>
    </row>
    <row r="311" spans="1:29" ht="11.25" customHeight="1" thickBot="1"/>
    <row r="312" spans="1:29" ht="50.1" customHeight="1">
      <c r="A312" s="168">
        <v>158</v>
      </c>
      <c r="B312" s="168" t="s">
        <v>1559</v>
      </c>
      <c r="C312" s="171" t="s">
        <v>1560</v>
      </c>
      <c r="D312" s="171" t="s">
        <v>77</v>
      </c>
      <c r="E312" s="131"/>
      <c r="F312" s="197" t="s">
        <v>1549</v>
      </c>
      <c r="G312" s="177" t="s">
        <v>1411</v>
      </c>
      <c r="H312" s="162" t="s">
        <v>1550</v>
      </c>
      <c r="I312" s="198" t="s">
        <v>1561</v>
      </c>
      <c r="J312" s="165" t="s">
        <v>19</v>
      </c>
      <c r="K312" s="62" t="s">
        <v>461</v>
      </c>
      <c r="L312" s="63">
        <v>10160</v>
      </c>
      <c r="M312" s="63">
        <v>6350</v>
      </c>
      <c r="N312" s="142" t="s">
        <v>1562</v>
      </c>
      <c r="O312" s="127"/>
      <c r="P312" s="100"/>
      <c r="Q312" s="63">
        <f>P312*M312</f>
        <v>0</v>
      </c>
      <c r="R312" s="64"/>
      <c r="S312" s="67">
        <v>48</v>
      </c>
      <c r="T312" s="60"/>
      <c r="U312" s="106">
        <f>IF(EXACT(O312,Y312),M312,M312*(1-'Расчет ПРЕДЗАКАЗ'!$D$10))</f>
        <v>6223</v>
      </c>
      <c r="V312" s="106">
        <f>P312*U312</f>
        <v>0</v>
      </c>
      <c r="W312" s="106" t="e">
        <f>IF(EXACT(O312,Y312),M312,M312*(1-#REF!))</f>
        <v>#REF!</v>
      </c>
      <c r="X312" s="106" t="e">
        <f>P312*W312</f>
        <v>#REF!</v>
      </c>
      <c r="Y312" s="107" t="s">
        <v>72</v>
      </c>
      <c r="Z312" s="103">
        <f t="shared" ref="Z312:Z326" si="127">IF(EXACT(O312,Y312),Q312,0)</f>
        <v>0</v>
      </c>
      <c r="AA312" s="103">
        <f t="shared" ref="AA312:AA326" si="128">IF(Z312=0,Q312,0)</f>
        <v>0</v>
      </c>
      <c r="AB312" s="128">
        <f>IF(U312=0,"",L312/U312-1)</f>
        <v>0.63265306122448983</v>
      </c>
      <c r="AC312" s="128" t="e">
        <f>IF(W312=0,"",L312/W312-1)</f>
        <v>#REF!</v>
      </c>
    </row>
    <row r="313" spans="1:29" ht="50.1" customHeight="1">
      <c r="A313" s="169"/>
      <c r="B313" s="169"/>
      <c r="C313" s="172"/>
      <c r="D313" s="172"/>
      <c r="E313" s="131"/>
      <c r="F313" s="175"/>
      <c r="G313" s="178"/>
      <c r="H313" s="189"/>
      <c r="I313" s="163"/>
      <c r="J313" s="166"/>
      <c r="K313" s="62" t="s">
        <v>463</v>
      </c>
      <c r="L313" s="63">
        <v>10160</v>
      </c>
      <c r="M313" s="63">
        <v>6350</v>
      </c>
      <c r="N313" s="142" t="s">
        <v>1563</v>
      </c>
      <c r="O313" s="127"/>
      <c r="P313" s="100"/>
      <c r="Q313" s="63">
        <f>P313*M313</f>
        <v>0</v>
      </c>
      <c r="R313" s="64"/>
      <c r="S313" s="67">
        <v>54</v>
      </c>
      <c r="T313" s="46"/>
      <c r="U313" s="106">
        <f>IF(EXACT(O313,Y313),M313,M313*(1-'Расчет ПРЕДЗАКАЗ'!$D$10))</f>
        <v>6223</v>
      </c>
      <c r="V313" s="106">
        <f t="shared" ref="V313:V326" si="129">P313*U313</f>
        <v>0</v>
      </c>
      <c r="W313" s="106" t="e">
        <f>IF(EXACT(O313,Y313),M313,M313*(1-#REF!))</f>
        <v>#REF!</v>
      </c>
      <c r="X313" s="106" t="e">
        <f t="shared" ref="X313:X326" si="130">P313*W313</f>
        <v>#REF!</v>
      </c>
      <c r="Y313" s="107" t="s">
        <v>72</v>
      </c>
      <c r="Z313" s="103">
        <f t="shared" si="127"/>
        <v>0</v>
      </c>
      <c r="AA313" s="103">
        <f t="shared" si="128"/>
        <v>0</v>
      </c>
      <c r="AB313" s="128">
        <f t="shared" ref="AB313:AB326" si="131">IF(U313=0,"",L313/U313-1)</f>
        <v>0.63265306122448983</v>
      </c>
      <c r="AC313" s="128" t="e">
        <f t="shared" ref="AC313:AC326" si="132">IF(W313=0,"",L313/W313-1)</f>
        <v>#REF!</v>
      </c>
    </row>
    <row r="314" spans="1:29" ht="50.1" customHeight="1">
      <c r="A314" s="169"/>
      <c r="B314" s="169"/>
      <c r="C314" s="172"/>
      <c r="D314" s="172"/>
      <c r="E314" s="131"/>
      <c r="F314" s="175"/>
      <c r="G314" s="178"/>
      <c r="H314" s="189"/>
      <c r="I314" s="163"/>
      <c r="J314" s="166"/>
      <c r="K314" s="62" t="s">
        <v>465</v>
      </c>
      <c r="L314" s="63">
        <v>10160</v>
      </c>
      <c r="M314" s="63">
        <v>6350</v>
      </c>
      <c r="N314" s="142" t="s">
        <v>1564</v>
      </c>
      <c r="O314" s="127"/>
      <c r="P314" s="100"/>
      <c r="Q314" s="63">
        <f t="shared" ref="Q314:Q326" si="133">P314*M314</f>
        <v>0</v>
      </c>
      <c r="R314" s="64"/>
      <c r="S314" s="67">
        <v>74</v>
      </c>
      <c r="T314" s="46"/>
      <c r="U314" s="106">
        <f>IF(EXACT(O314,Y314),M314,M314*(1-'Расчет ПРЕДЗАКАЗ'!$D$10))</f>
        <v>6223</v>
      </c>
      <c r="V314" s="106">
        <f t="shared" si="129"/>
        <v>0</v>
      </c>
      <c r="W314" s="106" t="e">
        <f>IF(EXACT(O314,Y314),M314,M314*(1-#REF!))</f>
        <v>#REF!</v>
      </c>
      <c r="X314" s="106" t="e">
        <f t="shared" si="130"/>
        <v>#REF!</v>
      </c>
      <c r="Y314" s="107" t="s">
        <v>72</v>
      </c>
      <c r="Z314" s="103">
        <f t="shared" si="127"/>
        <v>0</v>
      </c>
      <c r="AA314" s="103">
        <f t="shared" si="128"/>
        <v>0</v>
      </c>
      <c r="AB314" s="128">
        <f t="shared" si="131"/>
        <v>0.63265306122448983</v>
      </c>
      <c r="AC314" s="128" t="e">
        <f t="shared" si="132"/>
        <v>#REF!</v>
      </c>
    </row>
    <row r="315" spans="1:29" ht="50.1" customHeight="1">
      <c r="A315" s="169"/>
      <c r="B315" s="169"/>
      <c r="C315" s="172"/>
      <c r="D315" s="172"/>
      <c r="E315" s="131"/>
      <c r="F315" s="175"/>
      <c r="G315" s="178"/>
      <c r="H315" s="189"/>
      <c r="I315" s="163"/>
      <c r="J315" s="166"/>
      <c r="K315" s="62" t="s">
        <v>467</v>
      </c>
      <c r="L315" s="63">
        <v>10160</v>
      </c>
      <c r="M315" s="63">
        <v>6350</v>
      </c>
      <c r="N315" s="142" t="s">
        <v>1565</v>
      </c>
      <c r="O315" s="127"/>
      <c r="P315" s="100"/>
      <c r="Q315" s="63">
        <f t="shared" si="133"/>
        <v>0</v>
      </c>
      <c r="R315" s="64"/>
      <c r="S315" s="67">
        <v>64</v>
      </c>
      <c r="T315" s="46"/>
      <c r="U315" s="106">
        <f>IF(EXACT(O315,Y315),M315,M315*(1-'Расчет ПРЕДЗАКАЗ'!$D$10))</f>
        <v>6223</v>
      </c>
      <c r="V315" s="106">
        <f t="shared" si="129"/>
        <v>0</v>
      </c>
      <c r="W315" s="106" t="e">
        <f>IF(EXACT(O315,Y315),M315,M315*(1-#REF!))</f>
        <v>#REF!</v>
      </c>
      <c r="X315" s="106" t="e">
        <f t="shared" si="130"/>
        <v>#REF!</v>
      </c>
      <c r="Y315" s="107" t="s">
        <v>72</v>
      </c>
      <c r="Z315" s="103">
        <f t="shared" si="127"/>
        <v>0</v>
      </c>
      <c r="AA315" s="103">
        <f t="shared" si="128"/>
        <v>0</v>
      </c>
      <c r="AB315" s="128">
        <f t="shared" si="131"/>
        <v>0.63265306122448983</v>
      </c>
      <c r="AC315" s="128" t="e">
        <f t="shared" si="132"/>
        <v>#REF!</v>
      </c>
    </row>
    <row r="316" spans="1:29" ht="50.1" customHeight="1">
      <c r="A316" s="169"/>
      <c r="B316" s="169"/>
      <c r="C316" s="172"/>
      <c r="D316" s="172"/>
      <c r="E316" s="131"/>
      <c r="F316" s="175"/>
      <c r="G316" s="178"/>
      <c r="H316" s="189"/>
      <c r="I316" s="163"/>
      <c r="J316" s="166"/>
      <c r="K316" s="62" t="s">
        <v>469</v>
      </c>
      <c r="L316" s="63">
        <v>10160</v>
      </c>
      <c r="M316" s="63">
        <v>6350</v>
      </c>
      <c r="N316" s="142" t="s">
        <v>1566</v>
      </c>
      <c r="O316" s="127"/>
      <c r="P316" s="100"/>
      <c r="Q316" s="63">
        <f t="shared" si="133"/>
        <v>0</v>
      </c>
      <c r="R316" s="64"/>
      <c r="S316" s="67">
        <v>76</v>
      </c>
      <c r="T316" s="46"/>
      <c r="U316" s="106">
        <f>IF(EXACT(O316,Y316),M316,M316*(1-'Расчет ПРЕДЗАКАЗ'!$D$10))</f>
        <v>6223</v>
      </c>
      <c r="V316" s="106">
        <f t="shared" si="129"/>
        <v>0</v>
      </c>
      <c r="W316" s="106" t="e">
        <f>IF(EXACT(O316,Y316),M316,M316*(1-#REF!))</f>
        <v>#REF!</v>
      </c>
      <c r="X316" s="106" t="e">
        <f t="shared" si="130"/>
        <v>#REF!</v>
      </c>
      <c r="Y316" s="107" t="s">
        <v>72</v>
      </c>
      <c r="Z316" s="103">
        <f t="shared" si="127"/>
        <v>0</v>
      </c>
      <c r="AA316" s="103">
        <f t="shared" si="128"/>
        <v>0</v>
      </c>
      <c r="AB316" s="128">
        <f t="shared" si="131"/>
        <v>0.63265306122448983</v>
      </c>
      <c r="AC316" s="128" t="e">
        <f t="shared" si="132"/>
        <v>#REF!</v>
      </c>
    </row>
    <row r="317" spans="1:29" ht="50.1" customHeight="1">
      <c r="A317" s="169"/>
      <c r="B317" s="169"/>
      <c r="C317" s="172"/>
      <c r="D317" s="172"/>
      <c r="E317" s="131"/>
      <c r="F317" s="175"/>
      <c r="G317" s="178"/>
      <c r="H317" s="189"/>
      <c r="I317" s="163"/>
      <c r="J317" s="166"/>
      <c r="K317" s="62" t="s">
        <v>471</v>
      </c>
      <c r="L317" s="63">
        <v>10160</v>
      </c>
      <c r="M317" s="63">
        <v>6350</v>
      </c>
      <c r="N317" s="142" t="s">
        <v>1567</v>
      </c>
      <c r="O317" s="127"/>
      <c r="P317" s="100"/>
      <c r="Q317" s="63">
        <f t="shared" si="133"/>
        <v>0</v>
      </c>
      <c r="R317" s="64"/>
      <c r="S317" s="67">
        <v>72</v>
      </c>
      <c r="T317" s="46"/>
      <c r="U317" s="106">
        <f>IF(EXACT(O317,Y317),M317,M317*(1-'Расчет ПРЕДЗАКАЗ'!$D$10))</f>
        <v>6223</v>
      </c>
      <c r="V317" s="106">
        <f t="shared" si="129"/>
        <v>0</v>
      </c>
      <c r="W317" s="106" t="e">
        <f>IF(EXACT(O317,Y317),M317,M317*(1-#REF!))</f>
        <v>#REF!</v>
      </c>
      <c r="X317" s="106" t="e">
        <f t="shared" si="130"/>
        <v>#REF!</v>
      </c>
      <c r="Y317" s="107" t="s">
        <v>72</v>
      </c>
      <c r="Z317" s="103">
        <f t="shared" si="127"/>
        <v>0</v>
      </c>
      <c r="AA317" s="103">
        <f t="shared" si="128"/>
        <v>0</v>
      </c>
      <c r="AB317" s="128">
        <f t="shared" si="131"/>
        <v>0.63265306122448983</v>
      </c>
      <c r="AC317" s="128" t="e">
        <f t="shared" si="132"/>
        <v>#REF!</v>
      </c>
    </row>
    <row r="318" spans="1:29" ht="50.1" customHeight="1">
      <c r="A318" s="169"/>
      <c r="B318" s="169"/>
      <c r="C318" s="172"/>
      <c r="D318" s="172"/>
      <c r="E318" s="131"/>
      <c r="F318" s="175"/>
      <c r="G318" s="178"/>
      <c r="H318" s="189"/>
      <c r="I318" s="163"/>
      <c r="J318" s="166"/>
      <c r="K318" s="62" t="s">
        <v>510</v>
      </c>
      <c r="L318" s="63">
        <v>10160</v>
      </c>
      <c r="M318" s="63">
        <v>6350</v>
      </c>
      <c r="N318" s="142" t="s">
        <v>1568</v>
      </c>
      <c r="O318" s="127"/>
      <c r="P318" s="100"/>
      <c r="Q318" s="63">
        <f t="shared" si="133"/>
        <v>0</v>
      </c>
      <c r="R318" s="64"/>
      <c r="S318" s="67">
        <v>53</v>
      </c>
      <c r="T318" s="46"/>
      <c r="U318" s="106">
        <f>IF(EXACT(O318,Y318),M318,M318*(1-'Расчет ПРЕДЗАКАЗ'!$D$10))</f>
        <v>6223</v>
      </c>
      <c r="V318" s="106">
        <f t="shared" si="129"/>
        <v>0</v>
      </c>
      <c r="W318" s="106" t="e">
        <f>IF(EXACT(O318,Y318),M318,M318*(1-#REF!))</f>
        <v>#REF!</v>
      </c>
      <c r="X318" s="106" t="e">
        <f t="shared" si="130"/>
        <v>#REF!</v>
      </c>
      <c r="Y318" s="107" t="s">
        <v>72</v>
      </c>
      <c r="Z318" s="103">
        <f t="shared" si="127"/>
        <v>0</v>
      </c>
      <c r="AA318" s="103">
        <f t="shared" si="128"/>
        <v>0</v>
      </c>
      <c r="AB318" s="128">
        <f t="shared" si="131"/>
        <v>0.63265306122448983</v>
      </c>
      <c r="AC318" s="128" t="e">
        <f t="shared" si="132"/>
        <v>#REF!</v>
      </c>
    </row>
    <row r="319" spans="1:29" ht="50.1" customHeight="1">
      <c r="A319" s="169"/>
      <c r="B319" s="169"/>
      <c r="C319" s="172"/>
      <c r="D319" s="172"/>
      <c r="E319" s="131"/>
      <c r="F319" s="175"/>
      <c r="G319" s="178"/>
      <c r="H319" s="189"/>
      <c r="I319" s="163"/>
      <c r="J319" s="166"/>
      <c r="K319" s="62"/>
      <c r="L319" s="63"/>
      <c r="M319" s="63"/>
      <c r="N319" s="142"/>
      <c r="O319" s="127"/>
      <c r="P319" s="100"/>
      <c r="Q319" s="63">
        <f t="shared" si="133"/>
        <v>0</v>
      </c>
      <c r="R319" s="64"/>
      <c r="S319" s="67"/>
      <c r="T319" s="46"/>
      <c r="U319" s="106">
        <f>IF(EXACT(O319,Y319),M319,M319*(1-'Расчет ПРЕДЗАКАЗ'!$D$10))</f>
        <v>0</v>
      </c>
      <c r="V319" s="106">
        <f t="shared" si="129"/>
        <v>0</v>
      </c>
      <c r="W319" s="106" t="e">
        <f>IF(EXACT(O319,Y319),M319,M319*(1-#REF!))</f>
        <v>#REF!</v>
      </c>
      <c r="X319" s="106" t="e">
        <f t="shared" si="130"/>
        <v>#REF!</v>
      </c>
      <c r="Y319" s="107" t="s">
        <v>72</v>
      </c>
      <c r="Z319" s="103">
        <f t="shared" si="127"/>
        <v>0</v>
      </c>
      <c r="AA319" s="103">
        <f t="shared" si="128"/>
        <v>0</v>
      </c>
      <c r="AB319" s="128" t="str">
        <f t="shared" si="131"/>
        <v/>
      </c>
      <c r="AC319" s="128" t="e">
        <f t="shared" si="132"/>
        <v>#REF!</v>
      </c>
    </row>
    <row r="320" spans="1:29" ht="50.1" customHeight="1">
      <c r="A320" s="169"/>
      <c r="B320" s="169"/>
      <c r="C320" s="172"/>
      <c r="D320" s="172"/>
      <c r="E320" s="131"/>
      <c r="F320" s="175"/>
      <c r="G320" s="178"/>
      <c r="H320" s="189"/>
      <c r="I320" s="163"/>
      <c r="J320" s="166"/>
      <c r="K320" s="62"/>
      <c r="L320" s="63"/>
      <c r="M320" s="63"/>
      <c r="N320" s="142"/>
      <c r="O320" s="127"/>
      <c r="P320" s="100"/>
      <c r="Q320" s="63">
        <f t="shared" si="133"/>
        <v>0</v>
      </c>
      <c r="R320" s="64"/>
      <c r="S320" s="67"/>
      <c r="T320" s="46"/>
      <c r="U320" s="106">
        <f>IF(EXACT(O320,Y320),M320,M320*(1-'Расчет ПРЕДЗАКАЗ'!$D$10))</f>
        <v>0</v>
      </c>
      <c r="V320" s="106">
        <f t="shared" si="129"/>
        <v>0</v>
      </c>
      <c r="W320" s="106" t="e">
        <f>IF(EXACT(O320,Y320),M320,M320*(1-#REF!))</f>
        <v>#REF!</v>
      </c>
      <c r="X320" s="106" t="e">
        <f t="shared" si="130"/>
        <v>#REF!</v>
      </c>
      <c r="Y320" s="107" t="s">
        <v>72</v>
      </c>
      <c r="Z320" s="103">
        <f t="shared" si="127"/>
        <v>0</v>
      </c>
      <c r="AA320" s="103">
        <f t="shared" si="128"/>
        <v>0</v>
      </c>
      <c r="AB320" s="128" t="str">
        <f t="shared" si="131"/>
        <v/>
      </c>
      <c r="AC320" s="128" t="e">
        <f t="shared" si="132"/>
        <v>#REF!</v>
      </c>
    </row>
    <row r="321" spans="1:29" ht="50.1" customHeight="1">
      <c r="A321" s="169"/>
      <c r="B321" s="169"/>
      <c r="C321" s="172"/>
      <c r="D321" s="172"/>
      <c r="E321" s="131"/>
      <c r="F321" s="175"/>
      <c r="G321" s="178"/>
      <c r="H321" s="189"/>
      <c r="I321" s="163"/>
      <c r="J321" s="166"/>
      <c r="K321" s="62"/>
      <c r="L321" s="63"/>
      <c r="M321" s="63"/>
      <c r="N321" s="65"/>
      <c r="O321" s="127"/>
      <c r="P321" s="100"/>
      <c r="Q321" s="63">
        <f t="shared" si="133"/>
        <v>0</v>
      </c>
      <c r="R321" s="65"/>
      <c r="S321" s="67"/>
      <c r="T321" s="40"/>
      <c r="U321" s="106">
        <f>IF(EXACT(O321,Y321),M321,M321*(1-'Расчет ПРЕДЗАКАЗ'!$D$10))</f>
        <v>0</v>
      </c>
      <c r="V321" s="106">
        <f t="shared" si="129"/>
        <v>0</v>
      </c>
      <c r="W321" s="106" t="e">
        <f>IF(EXACT(O321,Y321),M321,M321*(1-#REF!))</f>
        <v>#REF!</v>
      </c>
      <c r="X321" s="106" t="e">
        <f t="shared" si="130"/>
        <v>#REF!</v>
      </c>
      <c r="Y321" s="107" t="s">
        <v>72</v>
      </c>
      <c r="Z321" s="103">
        <f t="shared" si="127"/>
        <v>0</v>
      </c>
      <c r="AA321" s="103">
        <f t="shared" si="128"/>
        <v>0</v>
      </c>
      <c r="AB321" s="128" t="str">
        <f t="shared" si="131"/>
        <v/>
      </c>
      <c r="AC321" s="128" t="e">
        <f t="shared" si="132"/>
        <v>#REF!</v>
      </c>
    </row>
    <row r="322" spans="1:29" ht="50.1" customHeight="1">
      <c r="A322" s="169"/>
      <c r="B322" s="169"/>
      <c r="C322" s="172"/>
      <c r="D322" s="172"/>
      <c r="E322" s="131"/>
      <c r="F322" s="175"/>
      <c r="G322" s="178"/>
      <c r="H322" s="189"/>
      <c r="I322" s="163"/>
      <c r="J322" s="166"/>
      <c r="K322" s="62"/>
      <c r="L322" s="63"/>
      <c r="M322" s="63"/>
      <c r="N322" s="65"/>
      <c r="O322" s="127"/>
      <c r="P322" s="100"/>
      <c r="Q322" s="63">
        <f t="shared" si="133"/>
        <v>0</v>
      </c>
      <c r="R322" s="65"/>
      <c r="S322" s="67"/>
      <c r="T322" s="40"/>
      <c r="U322" s="106">
        <f>IF(EXACT(O322,Y322),M322,M322*(1-'Расчет ПРЕДЗАКАЗ'!$D$10))</f>
        <v>0</v>
      </c>
      <c r="V322" s="106">
        <f t="shared" si="129"/>
        <v>0</v>
      </c>
      <c r="W322" s="106" t="e">
        <f>IF(EXACT(O322,Y322),M322,M322*(1-#REF!))</f>
        <v>#REF!</v>
      </c>
      <c r="X322" s="106" t="e">
        <f t="shared" si="130"/>
        <v>#REF!</v>
      </c>
      <c r="Y322" s="107" t="s">
        <v>72</v>
      </c>
      <c r="Z322" s="103">
        <f t="shared" si="127"/>
        <v>0</v>
      </c>
      <c r="AA322" s="103">
        <f t="shared" si="128"/>
        <v>0</v>
      </c>
      <c r="AB322" s="128" t="str">
        <f t="shared" si="131"/>
        <v/>
      </c>
      <c r="AC322" s="128" t="e">
        <f t="shared" si="132"/>
        <v>#REF!</v>
      </c>
    </row>
    <row r="323" spans="1:29" ht="50.1" customHeight="1">
      <c r="A323" s="169"/>
      <c r="B323" s="169"/>
      <c r="C323" s="172"/>
      <c r="D323" s="172"/>
      <c r="E323" s="131"/>
      <c r="F323" s="175"/>
      <c r="G323" s="178"/>
      <c r="H323" s="189"/>
      <c r="I323" s="163"/>
      <c r="J323" s="166"/>
      <c r="K323" s="62"/>
      <c r="L323" s="63"/>
      <c r="M323" s="63"/>
      <c r="N323" s="65"/>
      <c r="O323" s="127"/>
      <c r="P323" s="100"/>
      <c r="Q323" s="63">
        <f t="shared" si="133"/>
        <v>0</v>
      </c>
      <c r="R323" s="65"/>
      <c r="S323" s="67"/>
      <c r="T323" s="40"/>
      <c r="U323" s="106">
        <f>IF(EXACT(O323,Y323),M323,M323*(1-'Расчет ПРЕДЗАКАЗ'!$D$10))</f>
        <v>0</v>
      </c>
      <c r="V323" s="106">
        <f t="shared" si="129"/>
        <v>0</v>
      </c>
      <c r="W323" s="106" t="e">
        <f>IF(EXACT(O323,Y323),M323,M323*(1-#REF!))</f>
        <v>#REF!</v>
      </c>
      <c r="X323" s="106" t="e">
        <f t="shared" si="130"/>
        <v>#REF!</v>
      </c>
      <c r="Y323" s="107" t="s">
        <v>72</v>
      </c>
      <c r="Z323" s="103">
        <f t="shared" si="127"/>
        <v>0</v>
      </c>
      <c r="AA323" s="103">
        <f t="shared" si="128"/>
        <v>0</v>
      </c>
      <c r="AB323" s="128" t="str">
        <f t="shared" si="131"/>
        <v/>
      </c>
      <c r="AC323" s="128" t="e">
        <f t="shared" si="132"/>
        <v>#REF!</v>
      </c>
    </row>
    <row r="324" spans="1:29" ht="50.1" customHeight="1">
      <c r="A324" s="169"/>
      <c r="B324" s="169"/>
      <c r="C324" s="172"/>
      <c r="D324" s="172"/>
      <c r="E324" s="131"/>
      <c r="F324" s="175"/>
      <c r="G324" s="178"/>
      <c r="H324" s="189"/>
      <c r="I324" s="163"/>
      <c r="J324" s="166"/>
      <c r="K324" s="62"/>
      <c r="L324" s="63"/>
      <c r="M324" s="63"/>
      <c r="N324" s="65"/>
      <c r="O324" s="127"/>
      <c r="P324" s="100"/>
      <c r="Q324" s="63">
        <f t="shared" si="133"/>
        <v>0</v>
      </c>
      <c r="R324" s="65"/>
      <c r="S324" s="67"/>
      <c r="T324" s="40"/>
      <c r="U324" s="106">
        <f>IF(EXACT(O324,Y324),M324,M324*(1-'Расчет ПРЕДЗАКАЗ'!$D$10))</f>
        <v>0</v>
      </c>
      <c r="V324" s="106">
        <f t="shared" si="129"/>
        <v>0</v>
      </c>
      <c r="W324" s="106" t="e">
        <f>IF(EXACT(O324,Y324),M324,M324*(1-#REF!))</f>
        <v>#REF!</v>
      </c>
      <c r="X324" s="106" t="e">
        <f t="shared" si="130"/>
        <v>#REF!</v>
      </c>
      <c r="Y324" s="107" t="s">
        <v>72</v>
      </c>
      <c r="Z324" s="103">
        <f t="shared" si="127"/>
        <v>0</v>
      </c>
      <c r="AA324" s="103">
        <f t="shared" si="128"/>
        <v>0</v>
      </c>
      <c r="AB324" s="128" t="str">
        <f t="shared" si="131"/>
        <v/>
      </c>
      <c r="AC324" s="128" t="e">
        <f t="shared" si="132"/>
        <v>#REF!</v>
      </c>
    </row>
    <row r="325" spans="1:29" ht="50.1" customHeight="1">
      <c r="A325" s="169"/>
      <c r="B325" s="169"/>
      <c r="C325" s="172"/>
      <c r="D325" s="172"/>
      <c r="E325" s="131"/>
      <c r="F325" s="175"/>
      <c r="G325" s="178"/>
      <c r="H325" s="189"/>
      <c r="I325" s="163"/>
      <c r="J325" s="166"/>
      <c r="K325" s="62"/>
      <c r="L325" s="63"/>
      <c r="M325" s="63"/>
      <c r="N325" s="65"/>
      <c r="O325" s="127"/>
      <c r="P325" s="100"/>
      <c r="Q325" s="63">
        <f t="shared" si="133"/>
        <v>0</v>
      </c>
      <c r="R325" s="65"/>
      <c r="S325" s="67"/>
      <c r="T325" s="40"/>
      <c r="U325" s="106">
        <f>IF(EXACT(O325,Y325),M325,M325*(1-'Расчет ПРЕДЗАКАЗ'!$D$10))</f>
        <v>0</v>
      </c>
      <c r="V325" s="106">
        <f t="shared" si="129"/>
        <v>0</v>
      </c>
      <c r="W325" s="106" t="e">
        <f>IF(EXACT(O325,Y325),M325,M325*(1-#REF!))</f>
        <v>#REF!</v>
      </c>
      <c r="X325" s="106" t="e">
        <f t="shared" si="130"/>
        <v>#REF!</v>
      </c>
      <c r="Y325" s="107" t="s">
        <v>72</v>
      </c>
      <c r="Z325" s="103">
        <f t="shared" si="127"/>
        <v>0</v>
      </c>
      <c r="AA325" s="103">
        <f t="shared" si="128"/>
        <v>0</v>
      </c>
      <c r="AB325" s="128" t="str">
        <f t="shared" si="131"/>
        <v/>
      </c>
      <c r="AC325" s="128" t="e">
        <f t="shared" si="132"/>
        <v>#REF!</v>
      </c>
    </row>
    <row r="326" spans="1:29" ht="50.1" customHeight="1">
      <c r="A326" s="170"/>
      <c r="B326" s="170"/>
      <c r="C326" s="173"/>
      <c r="D326" s="173"/>
      <c r="E326" s="132"/>
      <c r="F326" s="176"/>
      <c r="G326" s="179"/>
      <c r="H326" s="190"/>
      <c r="I326" s="164"/>
      <c r="J326" s="167"/>
      <c r="K326" s="62"/>
      <c r="L326" s="63"/>
      <c r="M326" s="63"/>
      <c r="N326" s="65"/>
      <c r="O326" s="127"/>
      <c r="P326" s="100"/>
      <c r="Q326" s="63">
        <f t="shared" si="133"/>
        <v>0</v>
      </c>
      <c r="R326" s="65"/>
      <c r="S326" s="64"/>
      <c r="T326" s="40"/>
      <c r="U326" s="106">
        <f>IF(EXACT(O326,Y326),M326,M326*(1-'Расчет ПРЕДЗАКАЗ'!$D$10))</f>
        <v>0</v>
      </c>
      <c r="V326" s="106">
        <f t="shared" si="129"/>
        <v>0</v>
      </c>
      <c r="W326" s="106" t="e">
        <f>IF(EXACT(O326,Y326),M326,M326*(1-#REF!))</f>
        <v>#REF!</v>
      </c>
      <c r="X326" s="106" t="e">
        <f t="shared" si="130"/>
        <v>#REF!</v>
      </c>
      <c r="Y326" s="107" t="s">
        <v>72</v>
      </c>
      <c r="Z326" s="103">
        <f t="shared" si="127"/>
        <v>0</v>
      </c>
      <c r="AA326" s="103">
        <f t="shared" si="128"/>
        <v>0</v>
      </c>
      <c r="AB326" s="128" t="str">
        <f t="shared" si="131"/>
        <v/>
      </c>
      <c r="AC326" s="128" t="e">
        <f t="shared" si="132"/>
        <v>#REF!</v>
      </c>
    </row>
    <row r="327" spans="1:29" ht="11.25" customHeight="1" thickBot="1"/>
    <row r="328" spans="1:29" ht="50.1" customHeight="1">
      <c r="A328" s="168">
        <v>159</v>
      </c>
      <c r="B328" s="168" t="s">
        <v>1569</v>
      </c>
      <c r="C328" s="171" t="s">
        <v>1570</v>
      </c>
      <c r="D328" s="171" t="s">
        <v>77</v>
      </c>
      <c r="E328" s="131"/>
      <c r="F328" s="197" t="s">
        <v>1549</v>
      </c>
      <c r="G328" s="177" t="s">
        <v>213</v>
      </c>
      <c r="H328" s="162" t="s">
        <v>1550</v>
      </c>
      <c r="I328" s="198" t="s">
        <v>1561</v>
      </c>
      <c r="J328" s="165" t="s">
        <v>19</v>
      </c>
      <c r="K328" s="62" t="s">
        <v>461</v>
      </c>
      <c r="L328" s="63">
        <v>10160</v>
      </c>
      <c r="M328" s="63">
        <v>6350</v>
      </c>
      <c r="N328" s="142" t="s">
        <v>1571</v>
      </c>
      <c r="O328" s="127"/>
      <c r="P328" s="100"/>
      <c r="Q328" s="63">
        <f>P328*M328</f>
        <v>0</v>
      </c>
      <c r="R328" s="64"/>
      <c r="S328" s="67">
        <v>32</v>
      </c>
      <c r="T328" s="60"/>
      <c r="U328" s="106">
        <f>IF(EXACT(O328,Y328),M328,M328*(1-'Расчет ПРЕДЗАКАЗ'!$D$10))</f>
        <v>6223</v>
      </c>
      <c r="V328" s="106">
        <f>P328*U328</f>
        <v>0</v>
      </c>
      <c r="W328" s="106" t="e">
        <f>IF(EXACT(O328,Y328),M328,M328*(1-#REF!))</f>
        <v>#REF!</v>
      </c>
      <c r="X328" s="106" t="e">
        <f>P328*W328</f>
        <v>#REF!</v>
      </c>
      <c r="Y328" s="107" t="s">
        <v>72</v>
      </c>
      <c r="Z328" s="103">
        <f t="shared" ref="Z328:Z342" si="134">IF(EXACT(O328,Y328),Q328,0)</f>
        <v>0</v>
      </c>
      <c r="AA328" s="103">
        <f t="shared" ref="AA328:AA342" si="135">IF(Z328=0,Q328,0)</f>
        <v>0</v>
      </c>
      <c r="AB328" s="128">
        <f>IF(U328=0,"",L328/U328-1)</f>
        <v>0.63265306122448983</v>
      </c>
      <c r="AC328" s="128" t="e">
        <f>IF(W328=0,"",L328/W328-1)</f>
        <v>#REF!</v>
      </c>
    </row>
    <row r="329" spans="1:29" ht="50.1" customHeight="1">
      <c r="A329" s="169"/>
      <c r="B329" s="169"/>
      <c r="C329" s="172"/>
      <c r="D329" s="172"/>
      <c r="E329" s="131"/>
      <c r="F329" s="175"/>
      <c r="G329" s="178"/>
      <c r="H329" s="189"/>
      <c r="I329" s="163"/>
      <c r="J329" s="166"/>
      <c r="K329" s="62" t="s">
        <v>463</v>
      </c>
      <c r="L329" s="63">
        <v>10160</v>
      </c>
      <c r="M329" s="63">
        <v>6350</v>
      </c>
      <c r="N329" s="142" t="s">
        <v>1572</v>
      </c>
      <c r="O329" s="127"/>
      <c r="P329" s="100"/>
      <c r="Q329" s="63">
        <f>P329*M329</f>
        <v>0</v>
      </c>
      <c r="R329" s="64"/>
      <c r="S329" s="67">
        <v>51</v>
      </c>
      <c r="T329" s="46"/>
      <c r="U329" s="106">
        <f>IF(EXACT(O329,Y329),M329,M329*(1-'Расчет ПРЕДЗАКАЗ'!$D$10))</f>
        <v>6223</v>
      </c>
      <c r="V329" s="106">
        <f t="shared" ref="V329:V342" si="136">P329*U329</f>
        <v>0</v>
      </c>
      <c r="W329" s="106" t="e">
        <f>IF(EXACT(O329,Y329),M329,M329*(1-#REF!))</f>
        <v>#REF!</v>
      </c>
      <c r="X329" s="106" t="e">
        <f t="shared" ref="X329:X342" si="137">P329*W329</f>
        <v>#REF!</v>
      </c>
      <c r="Y329" s="107" t="s">
        <v>72</v>
      </c>
      <c r="Z329" s="103">
        <f t="shared" si="134"/>
        <v>0</v>
      </c>
      <c r="AA329" s="103">
        <f t="shared" si="135"/>
        <v>0</v>
      </c>
      <c r="AB329" s="128">
        <f t="shared" ref="AB329:AB342" si="138">IF(U329=0,"",L329/U329-1)</f>
        <v>0.63265306122448983</v>
      </c>
      <c r="AC329" s="128" t="e">
        <f t="shared" ref="AC329:AC342" si="139">IF(W329=0,"",L329/W329-1)</f>
        <v>#REF!</v>
      </c>
    </row>
    <row r="330" spans="1:29" ht="50.1" customHeight="1">
      <c r="A330" s="169"/>
      <c r="B330" s="169"/>
      <c r="C330" s="172"/>
      <c r="D330" s="172"/>
      <c r="E330" s="131"/>
      <c r="F330" s="175"/>
      <c r="G330" s="178"/>
      <c r="H330" s="189"/>
      <c r="I330" s="163"/>
      <c r="J330" s="166"/>
      <c r="K330" s="62" t="s">
        <v>465</v>
      </c>
      <c r="L330" s="63">
        <v>10160</v>
      </c>
      <c r="M330" s="63">
        <v>6350</v>
      </c>
      <c r="N330" s="142" t="s">
        <v>1573</v>
      </c>
      <c r="O330" s="127"/>
      <c r="P330" s="100"/>
      <c r="Q330" s="63">
        <f t="shared" ref="Q330:Q342" si="140">P330*M330</f>
        <v>0</v>
      </c>
      <c r="R330" s="64"/>
      <c r="S330" s="67">
        <v>55</v>
      </c>
      <c r="T330" s="46"/>
      <c r="U330" s="106">
        <f>IF(EXACT(O330,Y330),M330,M330*(1-'Расчет ПРЕДЗАКАЗ'!$D$10))</f>
        <v>6223</v>
      </c>
      <c r="V330" s="106">
        <f t="shared" si="136"/>
        <v>0</v>
      </c>
      <c r="W330" s="106" t="e">
        <f>IF(EXACT(O330,Y330),M330,M330*(1-#REF!))</f>
        <v>#REF!</v>
      </c>
      <c r="X330" s="106" t="e">
        <f t="shared" si="137"/>
        <v>#REF!</v>
      </c>
      <c r="Y330" s="107" t="s">
        <v>72</v>
      </c>
      <c r="Z330" s="103">
        <f t="shared" si="134"/>
        <v>0</v>
      </c>
      <c r="AA330" s="103">
        <f t="shared" si="135"/>
        <v>0</v>
      </c>
      <c r="AB330" s="128">
        <f t="shared" si="138"/>
        <v>0.63265306122448983</v>
      </c>
      <c r="AC330" s="128" t="e">
        <f t="shared" si="139"/>
        <v>#REF!</v>
      </c>
    </row>
    <row r="331" spans="1:29" ht="50.1" customHeight="1">
      <c r="A331" s="169"/>
      <c r="B331" s="169"/>
      <c r="C331" s="172"/>
      <c r="D331" s="172"/>
      <c r="E331" s="131"/>
      <c r="F331" s="175"/>
      <c r="G331" s="178"/>
      <c r="H331" s="189"/>
      <c r="I331" s="163"/>
      <c r="J331" s="166"/>
      <c r="K331" s="62" t="s">
        <v>467</v>
      </c>
      <c r="L331" s="63">
        <v>10160</v>
      </c>
      <c r="M331" s="63">
        <v>6350</v>
      </c>
      <c r="N331" s="142" t="s">
        <v>1574</v>
      </c>
      <c r="O331" s="127"/>
      <c r="P331" s="100"/>
      <c r="Q331" s="63">
        <f t="shared" si="140"/>
        <v>0</v>
      </c>
      <c r="R331" s="64"/>
      <c r="S331" s="67">
        <v>59</v>
      </c>
      <c r="T331" s="46"/>
      <c r="U331" s="106">
        <f>IF(EXACT(O331,Y331),M331,M331*(1-'Расчет ПРЕДЗАКАЗ'!$D$10))</f>
        <v>6223</v>
      </c>
      <c r="V331" s="106">
        <f t="shared" si="136"/>
        <v>0</v>
      </c>
      <c r="W331" s="106" t="e">
        <f>IF(EXACT(O331,Y331),M331,M331*(1-#REF!))</f>
        <v>#REF!</v>
      </c>
      <c r="X331" s="106" t="e">
        <f t="shared" si="137"/>
        <v>#REF!</v>
      </c>
      <c r="Y331" s="107" t="s">
        <v>72</v>
      </c>
      <c r="Z331" s="103">
        <f t="shared" si="134"/>
        <v>0</v>
      </c>
      <c r="AA331" s="103">
        <f t="shared" si="135"/>
        <v>0</v>
      </c>
      <c r="AB331" s="128">
        <f t="shared" si="138"/>
        <v>0.63265306122448983</v>
      </c>
      <c r="AC331" s="128" t="e">
        <f t="shared" si="139"/>
        <v>#REF!</v>
      </c>
    </row>
    <row r="332" spans="1:29" ht="50.1" customHeight="1">
      <c r="A332" s="169"/>
      <c r="B332" s="169"/>
      <c r="C332" s="172"/>
      <c r="D332" s="172"/>
      <c r="E332" s="131"/>
      <c r="F332" s="175"/>
      <c r="G332" s="178"/>
      <c r="H332" s="189"/>
      <c r="I332" s="163"/>
      <c r="J332" s="166"/>
      <c r="K332" s="62" t="s">
        <v>469</v>
      </c>
      <c r="L332" s="63">
        <v>10160</v>
      </c>
      <c r="M332" s="63">
        <v>6350</v>
      </c>
      <c r="N332" s="142" t="s">
        <v>1575</v>
      </c>
      <c r="O332" s="127"/>
      <c r="P332" s="100"/>
      <c r="Q332" s="63">
        <f t="shared" si="140"/>
        <v>0</v>
      </c>
      <c r="R332" s="64"/>
      <c r="S332" s="67">
        <v>60</v>
      </c>
      <c r="T332" s="46"/>
      <c r="U332" s="106">
        <f>IF(EXACT(O332,Y332),M332,M332*(1-'Расчет ПРЕДЗАКАЗ'!$D$10))</f>
        <v>6223</v>
      </c>
      <c r="V332" s="106">
        <f t="shared" si="136"/>
        <v>0</v>
      </c>
      <c r="W332" s="106" t="e">
        <f>IF(EXACT(O332,Y332),M332,M332*(1-#REF!))</f>
        <v>#REF!</v>
      </c>
      <c r="X332" s="106" t="e">
        <f t="shared" si="137"/>
        <v>#REF!</v>
      </c>
      <c r="Y332" s="107" t="s">
        <v>72</v>
      </c>
      <c r="Z332" s="103">
        <f t="shared" si="134"/>
        <v>0</v>
      </c>
      <c r="AA332" s="103">
        <f t="shared" si="135"/>
        <v>0</v>
      </c>
      <c r="AB332" s="128">
        <f t="shared" si="138"/>
        <v>0.63265306122448983</v>
      </c>
      <c r="AC332" s="128" t="e">
        <f t="shared" si="139"/>
        <v>#REF!</v>
      </c>
    </row>
    <row r="333" spans="1:29" ht="50.1" customHeight="1">
      <c r="A333" s="169"/>
      <c r="B333" s="169"/>
      <c r="C333" s="172"/>
      <c r="D333" s="172"/>
      <c r="E333" s="131"/>
      <c r="F333" s="175"/>
      <c r="G333" s="178"/>
      <c r="H333" s="189"/>
      <c r="I333" s="163"/>
      <c r="J333" s="166"/>
      <c r="K333" s="62" t="s">
        <v>471</v>
      </c>
      <c r="L333" s="63">
        <v>10160</v>
      </c>
      <c r="M333" s="63">
        <v>6350</v>
      </c>
      <c r="N333" s="142" t="s">
        <v>1576</v>
      </c>
      <c r="O333" s="127"/>
      <c r="P333" s="100"/>
      <c r="Q333" s="63">
        <f t="shared" si="140"/>
        <v>0</v>
      </c>
      <c r="R333" s="64"/>
      <c r="S333" s="67">
        <v>49</v>
      </c>
      <c r="T333" s="46"/>
      <c r="U333" s="106">
        <f>IF(EXACT(O333,Y333),M333,M333*(1-'Расчет ПРЕДЗАКАЗ'!$D$10))</f>
        <v>6223</v>
      </c>
      <c r="V333" s="106">
        <f t="shared" si="136"/>
        <v>0</v>
      </c>
      <c r="W333" s="106" t="e">
        <f>IF(EXACT(O333,Y333),M333,M333*(1-#REF!))</f>
        <v>#REF!</v>
      </c>
      <c r="X333" s="106" t="e">
        <f t="shared" si="137"/>
        <v>#REF!</v>
      </c>
      <c r="Y333" s="107" t="s">
        <v>72</v>
      </c>
      <c r="Z333" s="103">
        <f t="shared" si="134"/>
        <v>0</v>
      </c>
      <c r="AA333" s="103">
        <f t="shared" si="135"/>
        <v>0</v>
      </c>
      <c r="AB333" s="128">
        <f t="shared" si="138"/>
        <v>0.63265306122448983</v>
      </c>
      <c r="AC333" s="128" t="e">
        <f t="shared" si="139"/>
        <v>#REF!</v>
      </c>
    </row>
    <row r="334" spans="1:29" ht="50.1" customHeight="1">
      <c r="A334" s="169"/>
      <c r="B334" s="169"/>
      <c r="C334" s="172"/>
      <c r="D334" s="172"/>
      <c r="E334" s="131"/>
      <c r="F334" s="175"/>
      <c r="G334" s="178"/>
      <c r="H334" s="189"/>
      <c r="I334" s="163"/>
      <c r="J334" s="166"/>
      <c r="K334" s="62" t="s">
        <v>510</v>
      </c>
      <c r="L334" s="63">
        <v>10160</v>
      </c>
      <c r="M334" s="63">
        <v>6350</v>
      </c>
      <c r="N334" s="142" t="s">
        <v>1577</v>
      </c>
      <c r="O334" s="127"/>
      <c r="P334" s="100"/>
      <c r="Q334" s="63">
        <f t="shared" si="140"/>
        <v>0</v>
      </c>
      <c r="R334" s="64"/>
      <c r="S334" s="67">
        <v>37</v>
      </c>
      <c r="T334" s="46"/>
      <c r="U334" s="106">
        <f>IF(EXACT(O334,Y334),M334,M334*(1-'Расчет ПРЕДЗАКАЗ'!$D$10))</f>
        <v>6223</v>
      </c>
      <c r="V334" s="106">
        <f t="shared" si="136"/>
        <v>0</v>
      </c>
      <c r="W334" s="106" t="e">
        <f>IF(EXACT(O334,Y334),M334,M334*(1-#REF!))</f>
        <v>#REF!</v>
      </c>
      <c r="X334" s="106" t="e">
        <f t="shared" si="137"/>
        <v>#REF!</v>
      </c>
      <c r="Y334" s="107" t="s">
        <v>72</v>
      </c>
      <c r="Z334" s="103">
        <f t="shared" si="134"/>
        <v>0</v>
      </c>
      <c r="AA334" s="103">
        <f t="shared" si="135"/>
        <v>0</v>
      </c>
      <c r="AB334" s="128">
        <f t="shared" si="138"/>
        <v>0.63265306122448983</v>
      </c>
      <c r="AC334" s="128" t="e">
        <f t="shared" si="139"/>
        <v>#REF!</v>
      </c>
    </row>
    <row r="335" spans="1:29" ht="50.1" customHeight="1">
      <c r="A335" s="169"/>
      <c r="B335" s="169"/>
      <c r="C335" s="172"/>
      <c r="D335" s="172"/>
      <c r="E335" s="131"/>
      <c r="F335" s="175"/>
      <c r="G335" s="178"/>
      <c r="H335" s="189"/>
      <c r="I335" s="163"/>
      <c r="J335" s="166"/>
      <c r="K335" s="62"/>
      <c r="L335" s="63"/>
      <c r="M335" s="63"/>
      <c r="N335" s="142"/>
      <c r="O335" s="127"/>
      <c r="P335" s="100"/>
      <c r="Q335" s="63">
        <f t="shared" si="140"/>
        <v>0</v>
      </c>
      <c r="R335" s="64"/>
      <c r="S335" s="67"/>
      <c r="T335" s="46"/>
      <c r="U335" s="106">
        <f>IF(EXACT(O335,Y335),M335,M335*(1-'Расчет ПРЕДЗАКАЗ'!$D$10))</f>
        <v>0</v>
      </c>
      <c r="V335" s="106">
        <f t="shared" si="136"/>
        <v>0</v>
      </c>
      <c r="W335" s="106" t="e">
        <f>IF(EXACT(O335,Y335),M335,M335*(1-#REF!))</f>
        <v>#REF!</v>
      </c>
      <c r="X335" s="106" t="e">
        <f t="shared" si="137"/>
        <v>#REF!</v>
      </c>
      <c r="Y335" s="107" t="s">
        <v>72</v>
      </c>
      <c r="Z335" s="103">
        <f t="shared" si="134"/>
        <v>0</v>
      </c>
      <c r="AA335" s="103">
        <f t="shared" si="135"/>
        <v>0</v>
      </c>
      <c r="AB335" s="128" t="str">
        <f t="shared" si="138"/>
        <v/>
      </c>
      <c r="AC335" s="128" t="e">
        <f t="shared" si="139"/>
        <v>#REF!</v>
      </c>
    </row>
    <row r="336" spans="1:29" ht="50.1" customHeight="1">
      <c r="A336" s="169"/>
      <c r="B336" s="169"/>
      <c r="C336" s="172"/>
      <c r="D336" s="172"/>
      <c r="E336" s="131"/>
      <c r="F336" s="175"/>
      <c r="G336" s="178"/>
      <c r="H336" s="189"/>
      <c r="I336" s="163"/>
      <c r="J336" s="166"/>
      <c r="K336" s="62"/>
      <c r="L336" s="63"/>
      <c r="M336" s="63"/>
      <c r="N336" s="142"/>
      <c r="O336" s="127"/>
      <c r="P336" s="100"/>
      <c r="Q336" s="63">
        <f t="shared" si="140"/>
        <v>0</v>
      </c>
      <c r="R336" s="64"/>
      <c r="S336" s="67"/>
      <c r="T336" s="46"/>
      <c r="U336" s="106">
        <f>IF(EXACT(O336,Y336),M336,M336*(1-'Расчет ПРЕДЗАКАЗ'!$D$10))</f>
        <v>0</v>
      </c>
      <c r="V336" s="106">
        <f t="shared" si="136"/>
        <v>0</v>
      </c>
      <c r="W336" s="106" t="e">
        <f>IF(EXACT(O336,Y336),M336,M336*(1-#REF!))</f>
        <v>#REF!</v>
      </c>
      <c r="X336" s="106" t="e">
        <f t="shared" si="137"/>
        <v>#REF!</v>
      </c>
      <c r="Y336" s="107" t="s">
        <v>72</v>
      </c>
      <c r="Z336" s="103">
        <f t="shared" si="134"/>
        <v>0</v>
      </c>
      <c r="AA336" s="103">
        <f t="shared" si="135"/>
        <v>0</v>
      </c>
      <c r="AB336" s="128" t="str">
        <f t="shared" si="138"/>
        <v/>
      </c>
      <c r="AC336" s="128" t="e">
        <f t="shared" si="139"/>
        <v>#REF!</v>
      </c>
    </row>
    <row r="337" spans="1:29" ht="50.1" customHeight="1">
      <c r="A337" s="169"/>
      <c r="B337" s="169"/>
      <c r="C337" s="172"/>
      <c r="D337" s="172"/>
      <c r="E337" s="131"/>
      <c r="F337" s="175"/>
      <c r="G337" s="178"/>
      <c r="H337" s="189"/>
      <c r="I337" s="163"/>
      <c r="J337" s="166"/>
      <c r="K337" s="62"/>
      <c r="L337" s="63"/>
      <c r="M337" s="63"/>
      <c r="N337" s="65"/>
      <c r="O337" s="127"/>
      <c r="P337" s="100"/>
      <c r="Q337" s="63">
        <f t="shared" si="140"/>
        <v>0</v>
      </c>
      <c r="R337" s="65"/>
      <c r="S337" s="67"/>
      <c r="T337" s="40"/>
      <c r="U337" s="106">
        <f>IF(EXACT(O337,Y337),M337,M337*(1-'Расчет ПРЕДЗАКАЗ'!$D$10))</f>
        <v>0</v>
      </c>
      <c r="V337" s="106">
        <f t="shared" si="136"/>
        <v>0</v>
      </c>
      <c r="W337" s="106" t="e">
        <f>IF(EXACT(O337,Y337),M337,M337*(1-#REF!))</f>
        <v>#REF!</v>
      </c>
      <c r="X337" s="106" t="e">
        <f t="shared" si="137"/>
        <v>#REF!</v>
      </c>
      <c r="Y337" s="107" t="s">
        <v>72</v>
      </c>
      <c r="Z337" s="103">
        <f t="shared" si="134"/>
        <v>0</v>
      </c>
      <c r="AA337" s="103">
        <f t="shared" si="135"/>
        <v>0</v>
      </c>
      <c r="AB337" s="128" t="str">
        <f t="shared" si="138"/>
        <v/>
      </c>
      <c r="AC337" s="128" t="e">
        <f t="shared" si="139"/>
        <v>#REF!</v>
      </c>
    </row>
    <row r="338" spans="1:29" ht="50.1" customHeight="1">
      <c r="A338" s="169"/>
      <c r="B338" s="169"/>
      <c r="C338" s="172"/>
      <c r="D338" s="172"/>
      <c r="E338" s="131"/>
      <c r="F338" s="175"/>
      <c r="G338" s="178"/>
      <c r="H338" s="189"/>
      <c r="I338" s="163"/>
      <c r="J338" s="166"/>
      <c r="K338" s="62"/>
      <c r="L338" s="63"/>
      <c r="M338" s="63"/>
      <c r="N338" s="65"/>
      <c r="O338" s="127"/>
      <c r="P338" s="100"/>
      <c r="Q338" s="63">
        <f t="shared" si="140"/>
        <v>0</v>
      </c>
      <c r="R338" s="65"/>
      <c r="S338" s="67"/>
      <c r="T338" s="40"/>
      <c r="U338" s="106">
        <f>IF(EXACT(O338,Y338),M338,M338*(1-'Расчет ПРЕДЗАКАЗ'!$D$10))</f>
        <v>0</v>
      </c>
      <c r="V338" s="106">
        <f t="shared" si="136"/>
        <v>0</v>
      </c>
      <c r="W338" s="106" t="e">
        <f>IF(EXACT(O338,Y338),M338,M338*(1-#REF!))</f>
        <v>#REF!</v>
      </c>
      <c r="X338" s="106" t="e">
        <f t="shared" si="137"/>
        <v>#REF!</v>
      </c>
      <c r="Y338" s="107" t="s">
        <v>72</v>
      </c>
      <c r="Z338" s="103">
        <f t="shared" si="134"/>
        <v>0</v>
      </c>
      <c r="AA338" s="103">
        <f t="shared" si="135"/>
        <v>0</v>
      </c>
      <c r="AB338" s="128" t="str">
        <f t="shared" si="138"/>
        <v/>
      </c>
      <c r="AC338" s="128" t="e">
        <f t="shared" si="139"/>
        <v>#REF!</v>
      </c>
    </row>
    <row r="339" spans="1:29" ht="50.1" customHeight="1">
      <c r="A339" s="169"/>
      <c r="B339" s="169"/>
      <c r="C339" s="172"/>
      <c r="D339" s="172"/>
      <c r="E339" s="131"/>
      <c r="F339" s="175"/>
      <c r="G339" s="178"/>
      <c r="H339" s="189"/>
      <c r="I339" s="163"/>
      <c r="J339" s="166"/>
      <c r="K339" s="62"/>
      <c r="L339" s="63"/>
      <c r="M339" s="63"/>
      <c r="N339" s="65"/>
      <c r="O339" s="127"/>
      <c r="P339" s="100"/>
      <c r="Q339" s="63">
        <f t="shared" si="140"/>
        <v>0</v>
      </c>
      <c r="R339" s="65"/>
      <c r="S339" s="67"/>
      <c r="T339" s="40"/>
      <c r="U339" s="106">
        <f>IF(EXACT(O339,Y339),M339,M339*(1-'Расчет ПРЕДЗАКАЗ'!$D$10))</f>
        <v>0</v>
      </c>
      <c r="V339" s="106">
        <f t="shared" si="136"/>
        <v>0</v>
      </c>
      <c r="W339" s="106" t="e">
        <f>IF(EXACT(O339,Y339),M339,M339*(1-#REF!))</f>
        <v>#REF!</v>
      </c>
      <c r="X339" s="106" t="e">
        <f t="shared" si="137"/>
        <v>#REF!</v>
      </c>
      <c r="Y339" s="107" t="s">
        <v>72</v>
      </c>
      <c r="Z339" s="103">
        <f t="shared" si="134"/>
        <v>0</v>
      </c>
      <c r="AA339" s="103">
        <f t="shared" si="135"/>
        <v>0</v>
      </c>
      <c r="AB339" s="128" t="str">
        <f t="shared" si="138"/>
        <v/>
      </c>
      <c r="AC339" s="128" t="e">
        <f t="shared" si="139"/>
        <v>#REF!</v>
      </c>
    </row>
    <row r="340" spans="1:29" ht="50.1" customHeight="1">
      <c r="A340" s="169"/>
      <c r="B340" s="169"/>
      <c r="C340" s="172"/>
      <c r="D340" s="172"/>
      <c r="E340" s="131"/>
      <c r="F340" s="175"/>
      <c r="G340" s="178"/>
      <c r="H340" s="189"/>
      <c r="I340" s="163"/>
      <c r="J340" s="166"/>
      <c r="K340" s="62"/>
      <c r="L340" s="63"/>
      <c r="M340" s="63"/>
      <c r="N340" s="65"/>
      <c r="O340" s="127"/>
      <c r="P340" s="100"/>
      <c r="Q340" s="63">
        <f t="shared" si="140"/>
        <v>0</v>
      </c>
      <c r="R340" s="65"/>
      <c r="S340" s="67"/>
      <c r="T340" s="40"/>
      <c r="U340" s="106">
        <f>IF(EXACT(O340,Y340),M340,M340*(1-'Расчет ПРЕДЗАКАЗ'!$D$10))</f>
        <v>0</v>
      </c>
      <c r="V340" s="106">
        <f t="shared" si="136"/>
        <v>0</v>
      </c>
      <c r="W340" s="106" t="e">
        <f>IF(EXACT(O340,Y340),M340,M340*(1-#REF!))</f>
        <v>#REF!</v>
      </c>
      <c r="X340" s="106" t="e">
        <f t="shared" si="137"/>
        <v>#REF!</v>
      </c>
      <c r="Y340" s="107" t="s">
        <v>72</v>
      </c>
      <c r="Z340" s="103">
        <f t="shared" si="134"/>
        <v>0</v>
      </c>
      <c r="AA340" s="103">
        <f t="shared" si="135"/>
        <v>0</v>
      </c>
      <c r="AB340" s="128" t="str">
        <f t="shared" si="138"/>
        <v/>
      </c>
      <c r="AC340" s="128" t="e">
        <f t="shared" si="139"/>
        <v>#REF!</v>
      </c>
    </row>
    <row r="341" spans="1:29" ht="50.1" customHeight="1">
      <c r="A341" s="169"/>
      <c r="B341" s="169"/>
      <c r="C341" s="172"/>
      <c r="D341" s="172"/>
      <c r="E341" s="131"/>
      <c r="F341" s="175"/>
      <c r="G341" s="178"/>
      <c r="H341" s="189"/>
      <c r="I341" s="163"/>
      <c r="J341" s="166"/>
      <c r="K341" s="62"/>
      <c r="L341" s="63"/>
      <c r="M341" s="63"/>
      <c r="N341" s="65"/>
      <c r="O341" s="127"/>
      <c r="P341" s="100"/>
      <c r="Q341" s="63">
        <f t="shared" si="140"/>
        <v>0</v>
      </c>
      <c r="R341" s="65"/>
      <c r="S341" s="67"/>
      <c r="T341" s="40"/>
      <c r="U341" s="106">
        <f>IF(EXACT(O341,Y341),M341,M341*(1-'Расчет ПРЕДЗАКАЗ'!$D$10))</f>
        <v>0</v>
      </c>
      <c r="V341" s="106">
        <f t="shared" si="136"/>
        <v>0</v>
      </c>
      <c r="W341" s="106" t="e">
        <f>IF(EXACT(O341,Y341),M341,M341*(1-#REF!))</f>
        <v>#REF!</v>
      </c>
      <c r="X341" s="106" t="e">
        <f t="shared" si="137"/>
        <v>#REF!</v>
      </c>
      <c r="Y341" s="107" t="s">
        <v>72</v>
      </c>
      <c r="Z341" s="103">
        <f t="shared" si="134"/>
        <v>0</v>
      </c>
      <c r="AA341" s="103">
        <f t="shared" si="135"/>
        <v>0</v>
      </c>
      <c r="AB341" s="128" t="str">
        <f t="shared" si="138"/>
        <v/>
      </c>
      <c r="AC341" s="128" t="e">
        <f t="shared" si="139"/>
        <v>#REF!</v>
      </c>
    </row>
    <row r="342" spans="1:29" ht="50.1" customHeight="1">
      <c r="A342" s="170"/>
      <c r="B342" s="170"/>
      <c r="C342" s="173"/>
      <c r="D342" s="173"/>
      <c r="E342" s="132"/>
      <c r="F342" s="176"/>
      <c r="G342" s="179"/>
      <c r="H342" s="190"/>
      <c r="I342" s="164"/>
      <c r="J342" s="167"/>
      <c r="K342" s="62"/>
      <c r="L342" s="63"/>
      <c r="M342" s="63"/>
      <c r="N342" s="65"/>
      <c r="O342" s="127"/>
      <c r="P342" s="100"/>
      <c r="Q342" s="63">
        <f t="shared" si="140"/>
        <v>0</v>
      </c>
      <c r="R342" s="65"/>
      <c r="S342" s="64"/>
      <c r="T342" s="40"/>
      <c r="U342" s="106">
        <f>IF(EXACT(O342,Y342),M342,M342*(1-'Расчет ПРЕДЗАКАЗ'!$D$10))</f>
        <v>0</v>
      </c>
      <c r="V342" s="106">
        <f t="shared" si="136"/>
        <v>0</v>
      </c>
      <c r="W342" s="106" t="e">
        <f>IF(EXACT(O342,Y342),M342,M342*(1-#REF!))</f>
        <v>#REF!</v>
      </c>
      <c r="X342" s="106" t="e">
        <f t="shared" si="137"/>
        <v>#REF!</v>
      </c>
      <c r="Y342" s="107" t="s">
        <v>72</v>
      </c>
      <c r="Z342" s="103">
        <f t="shared" si="134"/>
        <v>0</v>
      </c>
      <c r="AA342" s="103">
        <f t="shared" si="135"/>
        <v>0</v>
      </c>
      <c r="AB342" s="128" t="str">
        <f t="shared" si="138"/>
        <v/>
      </c>
      <c r="AC342" s="128" t="e">
        <f t="shared" si="139"/>
        <v>#REF!</v>
      </c>
    </row>
    <row r="343" spans="1:29" ht="11.25" customHeight="1" thickBot="1"/>
    <row r="344" spans="1:29" ht="50.1" customHeight="1">
      <c r="A344" s="168">
        <v>160</v>
      </c>
      <c r="B344" s="168" t="s">
        <v>1547</v>
      </c>
      <c r="C344" s="171" t="s">
        <v>1578</v>
      </c>
      <c r="D344" s="171" t="s">
        <v>77</v>
      </c>
      <c r="E344" s="131"/>
      <c r="F344" s="197" t="s">
        <v>1549</v>
      </c>
      <c r="G344" s="177" t="s">
        <v>251</v>
      </c>
      <c r="H344" s="162" t="s">
        <v>1579</v>
      </c>
      <c r="I344" s="198" t="s">
        <v>1580</v>
      </c>
      <c r="J344" s="165" t="s">
        <v>19</v>
      </c>
      <c r="K344" s="62" t="s">
        <v>461</v>
      </c>
      <c r="L344" s="63">
        <v>10710</v>
      </c>
      <c r="M344" s="63">
        <v>6690</v>
      </c>
      <c r="N344" s="142" t="s">
        <v>1581</v>
      </c>
      <c r="O344" s="127"/>
      <c r="P344" s="100"/>
      <c r="Q344" s="63">
        <f>P344*M344</f>
        <v>0</v>
      </c>
      <c r="R344" s="64"/>
      <c r="S344" s="67">
        <v>20</v>
      </c>
      <c r="T344" s="60"/>
      <c r="U344" s="106">
        <f>IF(EXACT(O344,Y344),M344,M344*(1-'Расчет ПРЕДЗАКАЗ'!$D$10))</f>
        <v>6556.2</v>
      </c>
      <c r="V344" s="106">
        <f>P344*U344</f>
        <v>0</v>
      </c>
      <c r="W344" s="106" t="e">
        <f>IF(EXACT(O344,Y344),M344,M344*(1-#REF!))</f>
        <v>#REF!</v>
      </c>
      <c r="X344" s="106" t="e">
        <f>P344*W344</f>
        <v>#REF!</v>
      </c>
      <c r="Y344" s="107" t="s">
        <v>72</v>
      </c>
      <c r="Z344" s="103">
        <f t="shared" ref="Z344:Z358" si="141">IF(EXACT(O344,Y344),Q344,0)</f>
        <v>0</v>
      </c>
      <c r="AA344" s="103">
        <f t="shared" ref="AA344:AA358" si="142">IF(Z344=0,Q344,0)</f>
        <v>0</v>
      </c>
      <c r="AB344" s="128">
        <f>IF(U344=0,"",L344/U344-1)</f>
        <v>0.63356822549647673</v>
      </c>
      <c r="AC344" s="128" t="e">
        <f>IF(W344=0,"",L344/W344-1)</f>
        <v>#REF!</v>
      </c>
    </row>
    <row r="345" spans="1:29" ht="50.1" customHeight="1">
      <c r="A345" s="169"/>
      <c r="B345" s="169"/>
      <c r="C345" s="172"/>
      <c r="D345" s="172"/>
      <c r="E345" s="131"/>
      <c r="F345" s="175"/>
      <c r="G345" s="178"/>
      <c r="H345" s="189"/>
      <c r="I345" s="163"/>
      <c r="J345" s="166"/>
      <c r="K345" s="62" t="s">
        <v>463</v>
      </c>
      <c r="L345" s="63">
        <v>10710</v>
      </c>
      <c r="M345" s="63">
        <v>6690</v>
      </c>
      <c r="N345" s="142" t="s">
        <v>1582</v>
      </c>
      <c r="O345" s="127"/>
      <c r="P345" s="100"/>
      <c r="Q345" s="63">
        <f>P345*M345</f>
        <v>0</v>
      </c>
      <c r="R345" s="64"/>
      <c r="S345" s="67">
        <v>29</v>
      </c>
      <c r="T345" s="46"/>
      <c r="U345" s="106">
        <f>IF(EXACT(O345,Y345),M345,M345*(1-'Расчет ПРЕДЗАКАЗ'!$D$10))</f>
        <v>6556.2</v>
      </c>
      <c r="V345" s="106">
        <f t="shared" ref="V345:V358" si="143">P345*U345</f>
        <v>0</v>
      </c>
      <c r="W345" s="106" t="e">
        <f>IF(EXACT(O345,Y345),M345,M345*(1-#REF!))</f>
        <v>#REF!</v>
      </c>
      <c r="X345" s="106" t="e">
        <f t="shared" ref="X345:X358" si="144">P345*W345</f>
        <v>#REF!</v>
      </c>
      <c r="Y345" s="107" t="s">
        <v>72</v>
      </c>
      <c r="Z345" s="103">
        <f t="shared" si="141"/>
        <v>0</v>
      </c>
      <c r="AA345" s="103">
        <f t="shared" si="142"/>
        <v>0</v>
      </c>
      <c r="AB345" s="128">
        <f t="shared" ref="AB345:AB358" si="145">IF(U345=0,"",L345/U345-1)</f>
        <v>0.63356822549647673</v>
      </c>
      <c r="AC345" s="128" t="e">
        <f t="shared" ref="AC345:AC358" si="146">IF(W345=0,"",L345/W345-1)</f>
        <v>#REF!</v>
      </c>
    </row>
    <row r="346" spans="1:29" ht="50.1" customHeight="1">
      <c r="A346" s="169"/>
      <c r="B346" s="169"/>
      <c r="C346" s="172"/>
      <c r="D346" s="172"/>
      <c r="E346" s="131"/>
      <c r="F346" s="175"/>
      <c r="G346" s="178"/>
      <c r="H346" s="189"/>
      <c r="I346" s="163"/>
      <c r="J346" s="166"/>
      <c r="K346" s="62" t="s">
        <v>465</v>
      </c>
      <c r="L346" s="63">
        <v>10710</v>
      </c>
      <c r="M346" s="63">
        <v>6690</v>
      </c>
      <c r="N346" s="142" t="s">
        <v>1583</v>
      </c>
      <c r="O346" s="127"/>
      <c r="P346" s="100"/>
      <c r="Q346" s="63">
        <f t="shared" ref="Q346:Q358" si="147">P346*M346</f>
        <v>0</v>
      </c>
      <c r="R346" s="64"/>
      <c r="S346" s="67">
        <v>43</v>
      </c>
      <c r="T346" s="46"/>
      <c r="U346" s="106">
        <f>IF(EXACT(O346,Y346),M346,M346*(1-'Расчет ПРЕДЗАКАЗ'!$D$10))</f>
        <v>6556.2</v>
      </c>
      <c r="V346" s="106">
        <f t="shared" si="143"/>
        <v>0</v>
      </c>
      <c r="W346" s="106" t="e">
        <f>IF(EXACT(O346,Y346),M346,M346*(1-#REF!))</f>
        <v>#REF!</v>
      </c>
      <c r="X346" s="106" t="e">
        <f t="shared" si="144"/>
        <v>#REF!</v>
      </c>
      <c r="Y346" s="107" t="s">
        <v>72</v>
      </c>
      <c r="Z346" s="103">
        <f t="shared" si="141"/>
        <v>0</v>
      </c>
      <c r="AA346" s="103">
        <f t="shared" si="142"/>
        <v>0</v>
      </c>
      <c r="AB346" s="128">
        <f t="shared" si="145"/>
        <v>0.63356822549647673</v>
      </c>
      <c r="AC346" s="128" t="e">
        <f t="shared" si="146"/>
        <v>#REF!</v>
      </c>
    </row>
    <row r="347" spans="1:29" ht="50.1" customHeight="1">
      <c r="A347" s="169"/>
      <c r="B347" s="169"/>
      <c r="C347" s="172"/>
      <c r="D347" s="172"/>
      <c r="E347" s="131"/>
      <c r="F347" s="175"/>
      <c r="G347" s="178"/>
      <c r="H347" s="189"/>
      <c r="I347" s="163"/>
      <c r="J347" s="166"/>
      <c r="K347" s="62" t="s">
        <v>467</v>
      </c>
      <c r="L347" s="63">
        <v>10710</v>
      </c>
      <c r="M347" s="63">
        <v>6690</v>
      </c>
      <c r="N347" s="142" t="s">
        <v>1584</v>
      </c>
      <c r="O347" s="127"/>
      <c r="P347" s="100"/>
      <c r="Q347" s="63">
        <f t="shared" si="147"/>
        <v>0</v>
      </c>
      <c r="R347" s="64"/>
      <c r="S347" s="67">
        <v>31</v>
      </c>
      <c r="T347" s="46"/>
      <c r="U347" s="106">
        <f>IF(EXACT(O347,Y347),M347,M347*(1-'Расчет ПРЕДЗАКАЗ'!$D$10))</f>
        <v>6556.2</v>
      </c>
      <c r="V347" s="106">
        <f t="shared" si="143"/>
        <v>0</v>
      </c>
      <c r="W347" s="106" t="e">
        <f>IF(EXACT(O347,Y347),M347,M347*(1-#REF!))</f>
        <v>#REF!</v>
      </c>
      <c r="X347" s="106" t="e">
        <f t="shared" si="144"/>
        <v>#REF!</v>
      </c>
      <c r="Y347" s="107" t="s">
        <v>72</v>
      </c>
      <c r="Z347" s="103">
        <f t="shared" si="141"/>
        <v>0</v>
      </c>
      <c r="AA347" s="103">
        <f t="shared" si="142"/>
        <v>0</v>
      </c>
      <c r="AB347" s="128">
        <f t="shared" si="145"/>
        <v>0.63356822549647673</v>
      </c>
      <c r="AC347" s="128" t="e">
        <f t="shared" si="146"/>
        <v>#REF!</v>
      </c>
    </row>
    <row r="348" spans="1:29" ht="50.1" customHeight="1">
      <c r="A348" s="169"/>
      <c r="B348" s="169"/>
      <c r="C348" s="172"/>
      <c r="D348" s="172"/>
      <c r="E348" s="131"/>
      <c r="F348" s="175"/>
      <c r="G348" s="178"/>
      <c r="H348" s="189"/>
      <c r="I348" s="163"/>
      <c r="J348" s="166"/>
      <c r="K348" s="62" t="s">
        <v>469</v>
      </c>
      <c r="L348" s="63">
        <v>10710</v>
      </c>
      <c r="M348" s="63">
        <v>6690</v>
      </c>
      <c r="N348" s="142" t="s">
        <v>1585</v>
      </c>
      <c r="O348" s="127"/>
      <c r="P348" s="100"/>
      <c r="Q348" s="63">
        <f t="shared" si="147"/>
        <v>0</v>
      </c>
      <c r="R348" s="64"/>
      <c r="S348" s="67">
        <v>35</v>
      </c>
      <c r="T348" s="46"/>
      <c r="U348" s="106">
        <f>IF(EXACT(O348,Y348),M348,M348*(1-'Расчет ПРЕДЗАКАЗ'!$D$10))</f>
        <v>6556.2</v>
      </c>
      <c r="V348" s="106">
        <f t="shared" si="143"/>
        <v>0</v>
      </c>
      <c r="W348" s="106" t="e">
        <f>IF(EXACT(O348,Y348),M348,M348*(1-#REF!))</f>
        <v>#REF!</v>
      </c>
      <c r="X348" s="106" t="e">
        <f t="shared" si="144"/>
        <v>#REF!</v>
      </c>
      <c r="Y348" s="107" t="s">
        <v>72</v>
      </c>
      <c r="Z348" s="103">
        <f t="shared" si="141"/>
        <v>0</v>
      </c>
      <c r="AA348" s="103">
        <f t="shared" si="142"/>
        <v>0</v>
      </c>
      <c r="AB348" s="128">
        <f t="shared" si="145"/>
        <v>0.63356822549647673</v>
      </c>
      <c r="AC348" s="128" t="e">
        <f t="shared" si="146"/>
        <v>#REF!</v>
      </c>
    </row>
    <row r="349" spans="1:29" ht="50.1" customHeight="1">
      <c r="A349" s="169"/>
      <c r="B349" s="169"/>
      <c r="C349" s="172"/>
      <c r="D349" s="172"/>
      <c r="E349" s="131"/>
      <c r="F349" s="175"/>
      <c r="G349" s="178"/>
      <c r="H349" s="189"/>
      <c r="I349" s="163"/>
      <c r="J349" s="166"/>
      <c r="K349" s="62" t="s">
        <v>471</v>
      </c>
      <c r="L349" s="63">
        <v>10710</v>
      </c>
      <c r="M349" s="63">
        <v>6690</v>
      </c>
      <c r="N349" s="142" t="s">
        <v>1586</v>
      </c>
      <c r="O349" s="127"/>
      <c r="P349" s="100"/>
      <c r="Q349" s="63">
        <f t="shared" si="147"/>
        <v>0</v>
      </c>
      <c r="R349" s="64"/>
      <c r="S349" s="67">
        <v>38</v>
      </c>
      <c r="T349" s="46"/>
      <c r="U349" s="106">
        <f>IF(EXACT(O349,Y349),M349,M349*(1-'Расчет ПРЕДЗАКАЗ'!$D$10))</f>
        <v>6556.2</v>
      </c>
      <c r="V349" s="106">
        <f t="shared" si="143"/>
        <v>0</v>
      </c>
      <c r="W349" s="106" t="e">
        <f>IF(EXACT(O349,Y349),M349,M349*(1-#REF!))</f>
        <v>#REF!</v>
      </c>
      <c r="X349" s="106" t="e">
        <f t="shared" si="144"/>
        <v>#REF!</v>
      </c>
      <c r="Y349" s="107" t="s">
        <v>72</v>
      </c>
      <c r="Z349" s="103">
        <f t="shared" si="141"/>
        <v>0</v>
      </c>
      <c r="AA349" s="103">
        <f t="shared" si="142"/>
        <v>0</v>
      </c>
      <c r="AB349" s="128">
        <f t="shared" si="145"/>
        <v>0.63356822549647673</v>
      </c>
      <c r="AC349" s="128" t="e">
        <f t="shared" si="146"/>
        <v>#REF!</v>
      </c>
    </row>
    <row r="350" spans="1:29" ht="50.1" customHeight="1">
      <c r="A350" s="169"/>
      <c r="B350" s="169"/>
      <c r="C350" s="172"/>
      <c r="D350" s="172"/>
      <c r="E350" s="131"/>
      <c r="F350" s="175"/>
      <c r="G350" s="178"/>
      <c r="H350" s="189"/>
      <c r="I350" s="163"/>
      <c r="J350" s="166"/>
      <c r="K350" s="62" t="s">
        <v>510</v>
      </c>
      <c r="L350" s="63">
        <v>10710</v>
      </c>
      <c r="M350" s="63">
        <v>6690</v>
      </c>
      <c r="N350" s="142" t="s">
        <v>1587</v>
      </c>
      <c r="O350" s="127"/>
      <c r="P350" s="100"/>
      <c r="Q350" s="63">
        <f t="shared" si="147"/>
        <v>0</v>
      </c>
      <c r="R350" s="64"/>
      <c r="S350" s="67">
        <v>28</v>
      </c>
      <c r="T350" s="46"/>
      <c r="U350" s="106">
        <f>IF(EXACT(O350,Y350),M350,M350*(1-'Расчет ПРЕДЗАКАЗ'!$D$10))</f>
        <v>6556.2</v>
      </c>
      <c r="V350" s="106">
        <f t="shared" si="143"/>
        <v>0</v>
      </c>
      <c r="W350" s="106" t="e">
        <f>IF(EXACT(O350,Y350),M350,M350*(1-#REF!))</f>
        <v>#REF!</v>
      </c>
      <c r="X350" s="106" t="e">
        <f t="shared" si="144"/>
        <v>#REF!</v>
      </c>
      <c r="Y350" s="107" t="s">
        <v>72</v>
      </c>
      <c r="Z350" s="103">
        <f t="shared" si="141"/>
        <v>0</v>
      </c>
      <c r="AA350" s="103">
        <f t="shared" si="142"/>
        <v>0</v>
      </c>
      <c r="AB350" s="128">
        <f t="shared" si="145"/>
        <v>0.63356822549647673</v>
      </c>
      <c r="AC350" s="128" t="e">
        <f t="shared" si="146"/>
        <v>#REF!</v>
      </c>
    </row>
    <row r="351" spans="1:29" ht="50.1" customHeight="1">
      <c r="A351" s="169"/>
      <c r="B351" s="169"/>
      <c r="C351" s="172"/>
      <c r="D351" s="172"/>
      <c r="E351" s="131"/>
      <c r="F351" s="175"/>
      <c r="G351" s="178"/>
      <c r="H351" s="189"/>
      <c r="I351" s="163"/>
      <c r="J351" s="166"/>
      <c r="K351" s="62"/>
      <c r="L351" s="63"/>
      <c r="M351" s="63"/>
      <c r="N351" s="142"/>
      <c r="O351" s="127"/>
      <c r="P351" s="100"/>
      <c r="Q351" s="63">
        <f t="shared" si="147"/>
        <v>0</v>
      </c>
      <c r="R351" s="64"/>
      <c r="S351" s="67"/>
      <c r="T351" s="46"/>
      <c r="U351" s="106">
        <f>IF(EXACT(O351,Y351),M351,M351*(1-'Расчет ПРЕДЗАКАЗ'!$D$10))</f>
        <v>0</v>
      </c>
      <c r="V351" s="106">
        <f t="shared" si="143"/>
        <v>0</v>
      </c>
      <c r="W351" s="106" t="e">
        <f>IF(EXACT(O351,Y351),M351,M351*(1-#REF!))</f>
        <v>#REF!</v>
      </c>
      <c r="X351" s="106" t="e">
        <f t="shared" si="144"/>
        <v>#REF!</v>
      </c>
      <c r="Y351" s="107" t="s">
        <v>72</v>
      </c>
      <c r="Z351" s="103">
        <f t="shared" si="141"/>
        <v>0</v>
      </c>
      <c r="AA351" s="103">
        <f t="shared" si="142"/>
        <v>0</v>
      </c>
      <c r="AB351" s="128" t="str">
        <f t="shared" si="145"/>
        <v/>
      </c>
      <c r="AC351" s="128" t="e">
        <f t="shared" si="146"/>
        <v>#REF!</v>
      </c>
    </row>
    <row r="352" spans="1:29" ht="50.1" customHeight="1">
      <c r="A352" s="169"/>
      <c r="B352" s="169"/>
      <c r="C352" s="172"/>
      <c r="D352" s="172"/>
      <c r="E352" s="131"/>
      <c r="F352" s="175"/>
      <c r="G352" s="178"/>
      <c r="H352" s="189"/>
      <c r="I352" s="163"/>
      <c r="J352" s="166"/>
      <c r="K352" s="62"/>
      <c r="L352" s="63"/>
      <c r="M352" s="63"/>
      <c r="N352" s="142"/>
      <c r="O352" s="127"/>
      <c r="P352" s="100"/>
      <c r="Q352" s="63">
        <f t="shared" si="147"/>
        <v>0</v>
      </c>
      <c r="R352" s="64"/>
      <c r="S352" s="67"/>
      <c r="T352" s="46"/>
      <c r="U352" s="106">
        <f>IF(EXACT(O352,Y352),M352,M352*(1-'Расчет ПРЕДЗАКАЗ'!$D$10))</f>
        <v>0</v>
      </c>
      <c r="V352" s="106">
        <f t="shared" si="143"/>
        <v>0</v>
      </c>
      <c r="W352" s="106" t="e">
        <f>IF(EXACT(O352,Y352),M352,M352*(1-#REF!))</f>
        <v>#REF!</v>
      </c>
      <c r="X352" s="106" t="e">
        <f t="shared" si="144"/>
        <v>#REF!</v>
      </c>
      <c r="Y352" s="107" t="s">
        <v>72</v>
      </c>
      <c r="Z352" s="103">
        <f t="shared" si="141"/>
        <v>0</v>
      </c>
      <c r="AA352" s="103">
        <f t="shared" si="142"/>
        <v>0</v>
      </c>
      <c r="AB352" s="128" t="str">
        <f t="shared" si="145"/>
        <v/>
      </c>
      <c r="AC352" s="128" t="e">
        <f t="shared" si="146"/>
        <v>#REF!</v>
      </c>
    </row>
    <row r="353" spans="1:29" ht="50.1" customHeight="1">
      <c r="A353" s="169"/>
      <c r="B353" s="169"/>
      <c r="C353" s="172"/>
      <c r="D353" s="172"/>
      <c r="E353" s="131"/>
      <c r="F353" s="175"/>
      <c r="G353" s="178"/>
      <c r="H353" s="189"/>
      <c r="I353" s="163"/>
      <c r="J353" s="166"/>
      <c r="K353" s="62"/>
      <c r="L353" s="63"/>
      <c r="M353" s="63"/>
      <c r="N353" s="65"/>
      <c r="O353" s="127"/>
      <c r="P353" s="100"/>
      <c r="Q353" s="63">
        <f t="shared" si="147"/>
        <v>0</v>
      </c>
      <c r="R353" s="65"/>
      <c r="S353" s="67"/>
      <c r="T353" s="40"/>
      <c r="U353" s="106">
        <f>IF(EXACT(O353,Y353),M353,M353*(1-'Расчет ПРЕДЗАКАЗ'!$D$10))</f>
        <v>0</v>
      </c>
      <c r="V353" s="106">
        <f t="shared" si="143"/>
        <v>0</v>
      </c>
      <c r="W353" s="106" t="e">
        <f>IF(EXACT(O353,Y353),M353,M353*(1-#REF!))</f>
        <v>#REF!</v>
      </c>
      <c r="X353" s="106" t="e">
        <f t="shared" si="144"/>
        <v>#REF!</v>
      </c>
      <c r="Y353" s="107" t="s">
        <v>72</v>
      </c>
      <c r="Z353" s="103">
        <f t="shared" si="141"/>
        <v>0</v>
      </c>
      <c r="AA353" s="103">
        <f t="shared" si="142"/>
        <v>0</v>
      </c>
      <c r="AB353" s="128" t="str">
        <f t="shared" si="145"/>
        <v/>
      </c>
      <c r="AC353" s="128" t="e">
        <f t="shared" si="146"/>
        <v>#REF!</v>
      </c>
    </row>
    <row r="354" spans="1:29" ht="50.1" customHeight="1">
      <c r="A354" s="169"/>
      <c r="B354" s="169"/>
      <c r="C354" s="172"/>
      <c r="D354" s="172"/>
      <c r="E354" s="131"/>
      <c r="F354" s="175"/>
      <c r="G354" s="178"/>
      <c r="H354" s="189"/>
      <c r="I354" s="163"/>
      <c r="J354" s="166"/>
      <c r="K354" s="62"/>
      <c r="L354" s="63"/>
      <c r="M354" s="63"/>
      <c r="N354" s="65"/>
      <c r="O354" s="127"/>
      <c r="P354" s="100"/>
      <c r="Q354" s="63">
        <f t="shared" si="147"/>
        <v>0</v>
      </c>
      <c r="R354" s="65"/>
      <c r="S354" s="67"/>
      <c r="T354" s="40"/>
      <c r="U354" s="106">
        <f>IF(EXACT(O354,Y354),M354,M354*(1-'Расчет ПРЕДЗАКАЗ'!$D$10))</f>
        <v>0</v>
      </c>
      <c r="V354" s="106">
        <f t="shared" si="143"/>
        <v>0</v>
      </c>
      <c r="W354" s="106" t="e">
        <f>IF(EXACT(O354,Y354),M354,M354*(1-#REF!))</f>
        <v>#REF!</v>
      </c>
      <c r="X354" s="106" t="e">
        <f t="shared" si="144"/>
        <v>#REF!</v>
      </c>
      <c r="Y354" s="107" t="s">
        <v>72</v>
      </c>
      <c r="Z354" s="103">
        <f t="shared" si="141"/>
        <v>0</v>
      </c>
      <c r="AA354" s="103">
        <f t="shared" si="142"/>
        <v>0</v>
      </c>
      <c r="AB354" s="128" t="str">
        <f t="shared" si="145"/>
        <v/>
      </c>
      <c r="AC354" s="128" t="e">
        <f t="shared" si="146"/>
        <v>#REF!</v>
      </c>
    </row>
    <row r="355" spans="1:29" ht="50.1" customHeight="1">
      <c r="A355" s="169"/>
      <c r="B355" s="169"/>
      <c r="C355" s="172"/>
      <c r="D355" s="172"/>
      <c r="E355" s="131"/>
      <c r="F355" s="175"/>
      <c r="G355" s="178"/>
      <c r="H355" s="189"/>
      <c r="I355" s="163"/>
      <c r="J355" s="166"/>
      <c r="K355" s="62"/>
      <c r="L355" s="63"/>
      <c r="M355" s="63"/>
      <c r="N355" s="65"/>
      <c r="O355" s="127"/>
      <c r="P355" s="100"/>
      <c r="Q355" s="63">
        <f t="shared" si="147"/>
        <v>0</v>
      </c>
      <c r="R355" s="65"/>
      <c r="S355" s="67"/>
      <c r="T355" s="40"/>
      <c r="U355" s="106">
        <f>IF(EXACT(O355,Y355),M355,M355*(1-'Расчет ПРЕДЗАКАЗ'!$D$10))</f>
        <v>0</v>
      </c>
      <c r="V355" s="106">
        <f t="shared" si="143"/>
        <v>0</v>
      </c>
      <c r="W355" s="106" t="e">
        <f>IF(EXACT(O355,Y355),M355,M355*(1-#REF!))</f>
        <v>#REF!</v>
      </c>
      <c r="X355" s="106" t="e">
        <f t="shared" si="144"/>
        <v>#REF!</v>
      </c>
      <c r="Y355" s="107" t="s">
        <v>72</v>
      </c>
      <c r="Z355" s="103">
        <f t="shared" si="141"/>
        <v>0</v>
      </c>
      <c r="AA355" s="103">
        <f t="shared" si="142"/>
        <v>0</v>
      </c>
      <c r="AB355" s="128" t="str">
        <f t="shared" si="145"/>
        <v/>
      </c>
      <c r="AC355" s="128" t="e">
        <f t="shared" si="146"/>
        <v>#REF!</v>
      </c>
    </row>
    <row r="356" spans="1:29" ht="50.1" customHeight="1">
      <c r="A356" s="169"/>
      <c r="B356" s="169"/>
      <c r="C356" s="172"/>
      <c r="D356" s="172"/>
      <c r="E356" s="131"/>
      <c r="F356" s="175"/>
      <c r="G356" s="178"/>
      <c r="H356" s="189"/>
      <c r="I356" s="163"/>
      <c r="J356" s="166"/>
      <c r="K356" s="62"/>
      <c r="L356" s="63"/>
      <c r="M356" s="63"/>
      <c r="N356" s="65"/>
      <c r="O356" s="127"/>
      <c r="P356" s="100"/>
      <c r="Q356" s="63">
        <f t="shared" si="147"/>
        <v>0</v>
      </c>
      <c r="R356" s="65"/>
      <c r="S356" s="67"/>
      <c r="T356" s="40"/>
      <c r="U356" s="106">
        <f>IF(EXACT(O356,Y356),M356,M356*(1-'Расчет ПРЕДЗАКАЗ'!$D$10))</f>
        <v>0</v>
      </c>
      <c r="V356" s="106">
        <f t="shared" si="143"/>
        <v>0</v>
      </c>
      <c r="W356" s="106" t="e">
        <f>IF(EXACT(O356,Y356),M356,M356*(1-#REF!))</f>
        <v>#REF!</v>
      </c>
      <c r="X356" s="106" t="e">
        <f t="shared" si="144"/>
        <v>#REF!</v>
      </c>
      <c r="Y356" s="107" t="s">
        <v>72</v>
      </c>
      <c r="Z356" s="103">
        <f t="shared" si="141"/>
        <v>0</v>
      </c>
      <c r="AA356" s="103">
        <f t="shared" si="142"/>
        <v>0</v>
      </c>
      <c r="AB356" s="128" t="str">
        <f t="shared" si="145"/>
        <v/>
      </c>
      <c r="AC356" s="128" t="e">
        <f t="shared" si="146"/>
        <v>#REF!</v>
      </c>
    </row>
    <row r="357" spans="1:29" ht="50.1" customHeight="1">
      <c r="A357" s="169"/>
      <c r="B357" s="169"/>
      <c r="C357" s="172"/>
      <c r="D357" s="172"/>
      <c r="E357" s="131"/>
      <c r="F357" s="175"/>
      <c r="G357" s="178"/>
      <c r="H357" s="189"/>
      <c r="I357" s="163"/>
      <c r="J357" s="166"/>
      <c r="K357" s="62"/>
      <c r="L357" s="63"/>
      <c r="M357" s="63"/>
      <c r="N357" s="65"/>
      <c r="O357" s="127"/>
      <c r="P357" s="100"/>
      <c r="Q357" s="63">
        <f t="shared" si="147"/>
        <v>0</v>
      </c>
      <c r="R357" s="65"/>
      <c r="S357" s="67"/>
      <c r="T357" s="40"/>
      <c r="U357" s="106">
        <f>IF(EXACT(O357,Y357),M357,M357*(1-'Расчет ПРЕДЗАКАЗ'!$D$10))</f>
        <v>0</v>
      </c>
      <c r="V357" s="106">
        <f t="shared" si="143"/>
        <v>0</v>
      </c>
      <c r="W357" s="106" t="e">
        <f>IF(EXACT(O357,Y357),M357,M357*(1-#REF!))</f>
        <v>#REF!</v>
      </c>
      <c r="X357" s="106" t="e">
        <f t="shared" si="144"/>
        <v>#REF!</v>
      </c>
      <c r="Y357" s="107" t="s">
        <v>72</v>
      </c>
      <c r="Z357" s="103">
        <f t="shared" si="141"/>
        <v>0</v>
      </c>
      <c r="AA357" s="103">
        <f t="shared" si="142"/>
        <v>0</v>
      </c>
      <c r="AB357" s="128" t="str">
        <f t="shared" si="145"/>
        <v/>
      </c>
      <c r="AC357" s="128" t="e">
        <f t="shared" si="146"/>
        <v>#REF!</v>
      </c>
    </row>
    <row r="358" spans="1:29" ht="50.1" customHeight="1">
      <c r="A358" s="170"/>
      <c r="B358" s="170"/>
      <c r="C358" s="173"/>
      <c r="D358" s="173"/>
      <c r="E358" s="132"/>
      <c r="F358" s="176"/>
      <c r="G358" s="179"/>
      <c r="H358" s="190"/>
      <c r="I358" s="164"/>
      <c r="J358" s="167"/>
      <c r="K358" s="62"/>
      <c r="L358" s="63"/>
      <c r="M358" s="63"/>
      <c r="N358" s="65"/>
      <c r="O358" s="127"/>
      <c r="P358" s="100"/>
      <c r="Q358" s="63">
        <f t="shared" si="147"/>
        <v>0</v>
      </c>
      <c r="R358" s="65"/>
      <c r="S358" s="64"/>
      <c r="T358" s="40"/>
      <c r="U358" s="106">
        <f>IF(EXACT(O358,Y358),M358,M358*(1-'Расчет ПРЕДЗАКАЗ'!$D$10))</f>
        <v>0</v>
      </c>
      <c r="V358" s="106">
        <f t="shared" si="143"/>
        <v>0</v>
      </c>
      <c r="W358" s="106" t="e">
        <f>IF(EXACT(O358,Y358),M358,M358*(1-#REF!))</f>
        <v>#REF!</v>
      </c>
      <c r="X358" s="106" t="e">
        <f t="shared" si="144"/>
        <v>#REF!</v>
      </c>
      <c r="Y358" s="107" t="s">
        <v>72</v>
      </c>
      <c r="Z358" s="103">
        <f t="shared" si="141"/>
        <v>0</v>
      </c>
      <c r="AA358" s="103">
        <f t="shared" si="142"/>
        <v>0</v>
      </c>
      <c r="AB358" s="128" t="str">
        <f t="shared" si="145"/>
        <v/>
      </c>
      <c r="AC358" s="128" t="e">
        <f t="shared" si="146"/>
        <v>#REF!</v>
      </c>
    </row>
    <row r="359" spans="1:29" ht="11.25" customHeight="1" thickBot="1"/>
    <row r="360" spans="1:29" ht="50.1" customHeight="1">
      <c r="A360" s="168">
        <v>161</v>
      </c>
      <c r="B360" s="168" t="s">
        <v>1559</v>
      </c>
      <c r="C360" s="171" t="s">
        <v>1588</v>
      </c>
      <c r="D360" s="171" t="s">
        <v>77</v>
      </c>
      <c r="E360" s="131"/>
      <c r="F360" s="197" t="s">
        <v>1549</v>
      </c>
      <c r="G360" s="177" t="s">
        <v>1411</v>
      </c>
      <c r="H360" s="162" t="s">
        <v>1589</v>
      </c>
      <c r="I360" s="198" t="s">
        <v>1590</v>
      </c>
      <c r="J360" s="165" t="s">
        <v>19</v>
      </c>
      <c r="K360" s="62" t="s">
        <v>461</v>
      </c>
      <c r="L360" s="63">
        <v>9460</v>
      </c>
      <c r="M360" s="63">
        <v>5908</v>
      </c>
      <c r="N360" s="142" t="s">
        <v>1591</v>
      </c>
      <c r="O360" s="127"/>
      <c r="P360" s="100"/>
      <c r="Q360" s="63">
        <f>P360*M360</f>
        <v>0</v>
      </c>
      <c r="R360" s="64"/>
      <c r="S360" s="67">
        <v>62</v>
      </c>
      <c r="T360" s="60"/>
      <c r="U360" s="106">
        <f>IF(EXACT(O360,Y360),M360,M360*(1-'Расчет ПРЕДЗАКАЗ'!$D$10))</f>
        <v>5789.84</v>
      </c>
      <c r="V360" s="106">
        <f>P360*U360</f>
        <v>0</v>
      </c>
      <c r="W360" s="106" t="e">
        <f>IF(EXACT(O360,Y360),M360,M360*(1-#REF!))</f>
        <v>#REF!</v>
      </c>
      <c r="X360" s="106" t="e">
        <f>P360*W360</f>
        <v>#REF!</v>
      </c>
      <c r="Y360" s="107" t="s">
        <v>72</v>
      </c>
      <c r="Z360" s="103">
        <f t="shared" ref="Z360:Z374" si="148">IF(EXACT(O360,Y360),Q360,0)</f>
        <v>0</v>
      </c>
      <c r="AA360" s="103">
        <f t="shared" ref="AA360:AA374" si="149">IF(Z360=0,Q360,0)</f>
        <v>0</v>
      </c>
      <c r="AB360" s="128">
        <f>IF(U360=0,"",L360/U360-1)</f>
        <v>0.63389661890484006</v>
      </c>
      <c r="AC360" s="128" t="e">
        <f>IF(W360=0,"",L360/W360-1)</f>
        <v>#REF!</v>
      </c>
    </row>
    <row r="361" spans="1:29" ht="50.1" customHeight="1">
      <c r="A361" s="169"/>
      <c r="B361" s="169"/>
      <c r="C361" s="172"/>
      <c r="D361" s="172"/>
      <c r="E361" s="131"/>
      <c r="F361" s="175"/>
      <c r="G361" s="178"/>
      <c r="H361" s="189"/>
      <c r="I361" s="163"/>
      <c r="J361" s="166"/>
      <c r="K361" s="62" t="s">
        <v>463</v>
      </c>
      <c r="L361" s="63">
        <v>9460</v>
      </c>
      <c r="M361" s="63">
        <v>5908</v>
      </c>
      <c r="N361" s="142" t="s">
        <v>1592</v>
      </c>
      <c r="O361" s="127"/>
      <c r="P361" s="100"/>
      <c r="Q361" s="63">
        <f>P361*M361</f>
        <v>0</v>
      </c>
      <c r="R361" s="64"/>
      <c r="S361" s="67">
        <v>81</v>
      </c>
      <c r="T361" s="46"/>
      <c r="U361" s="106">
        <f>IF(EXACT(O361,Y361),M361,M361*(1-'Расчет ПРЕДЗАКАЗ'!$D$10))</f>
        <v>5789.84</v>
      </c>
      <c r="V361" s="106">
        <f t="shared" ref="V361:V374" si="150">P361*U361</f>
        <v>0</v>
      </c>
      <c r="W361" s="106" t="e">
        <f>IF(EXACT(O361,Y361),M361,M361*(1-#REF!))</f>
        <v>#REF!</v>
      </c>
      <c r="X361" s="106" t="e">
        <f t="shared" ref="X361:X374" si="151">P361*W361</f>
        <v>#REF!</v>
      </c>
      <c r="Y361" s="107" t="s">
        <v>72</v>
      </c>
      <c r="Z361" s="103">
        <f t="shared" si="148"/>
        <v>0</v>
      </c>
      <c r="AA361" s="103">
        <f t="shared" si="149"/>
        <v>0</v>
      </c>
      <c r="AB361" s="128">
        <f t="shared" ref="AB361:AB374" si="152">IF(U361=0,"",L361/U361-1)</f>
        <v>0.63389661890484006</v>
      </c>
      <c r="AC361" s="128" t="e">
        <f t="shared" ref="AC361:AC374" si="153">IF(W361=0,"",L361/W361-1)</f>
        <v>#REF!</v>
      </c>
    </row>
    <row r="362" spans="1:29" ht="50.1" customHeight="1">
      <c r="A362" s="169"/>
      <c r="B362" s="169"/>
      <c r="C362" s="172"/>
      <c r="D362" s="172"/>
      <c r="E362" s="131"/>
      <c r="F362" s="175"/>
      <c r="G362" s="178"/>
      <c r="H362" s="189"/>
      <c r="I362" s="163"/>
      <c r="J362" s="166"/>
      <c r="K362" s="62" t="s">
        <v>465</v>
      </c>
      <c r="L362" s="63">
        <v>9460</v>
      </c>
      <c r="M362" s="63">
        <v>5908</v>
      </c>
      <c r="N362" s="142" t="s">
        <v>1593</v>
      </c>
      <c r="O362" s="127"/>
      <c r="P362" s="100"/>
      <c r="Q362" s="63">
        <f t="shared" ref="Q362:Q374" si="154">P362*M362</f>
        <v>0</v>
      </c>
      <c r="R362" s="64"/>
      <c r="S362" s="67">
        <v>110</v>
      </c>
      <c r="T362" s="46"/>
      <c r="U362" s="106">
        <f>IF(EXACT(O362,Y362),M362,M362*(1-'Расчет ПРЕДЗАКАЗ'!$D$10))</f>
        <v>5789.84</v>
      </c>
      <c r="V362" s="106">
        <f t="shared" si="150"/>
        <v>0</v>
      </c>
      <c r="W362" s="106" t="e">
        <f>IF(EXACT(O362,Y362),M362,M362*(1-#REF!))</f>
        <v>#REF!</v>
      </c>
      <c r="X362" s="106" t="e">
        <f t="shared" si="151"/>
        <v>#REF!</v>
      </c>
      <c r="Y362" s="107" t="s">
        <v>72</v>
      </c>
      <c r="Z362" s="103">
        <f t="shared" si="148"/>
        <v>0</v>
      </c>
      <c r="AA362" s="103">
        <f t="shared" si="149"/>
        <v>0</v>
      </c>
      <c r="AB362" s="128">
        <f t="shared" si="152"/>
        <v>0.63389661890484006</v>
      </c>
      <c r="AC362" s="128" t="e">
        <f t="shared" si="153"/>
        <v>#REF!</v>
      </c>
    </row>
    <row r="363" spans="1:29" ht="50.1" customHeight="1">
      <c r="A363" s="169"/>
      <c r="B363" s="169"/>
      <c r="C363" s="172"/>
      <c r="D363" s="172"/>
      <c r="E363" s="131"/>
      <c r="F363" s="175"/>
      <c r="G363" s="178"/>
      <c r="H363" s="189"/>
      <c r="I363" s="163"/>
      <c r="J363" s="166"/>
      <c r="K363" s="62" t="s">
        <v>467</v>
      </c>
      <c r="L363" s="63">
        <v>9460</v>
      </c>
      <c r="M363" s="63">
        <v>5908</v>
      </c>
      <c r="N363" s="142" t="s">
        <v>1594</v>
      </c>
      <c r="O363" s="127"/>
      <c r="P363" s="100"/>
      <c r="Q363" s="63">
        <f t="shared" si="154"/>
        <v>0</v>
      </c>
      <c r="R363" s="64"/>
      <c r="S363" s="67">
        <v>102</v>
      </c>
      <c r="T363" s="46"/>
      <c r="U363" s="106">
        <f>IF(EXACT(O363,Y363),M363,M363*(1-'Расчет ПРЕДЗАКАЗ'!$D$10))</f>
        <v>5789.84</v>
      </c>
      <c r="V363" s="106">
        <f t="shared" si="150"/>
        <v>0</v>
      </c>
      <c r="W363" s="106" t="e">
        <f>IF(EXACT(O363,Y363),M363,M363*(1-#REF!))</f>
        <v>#REF!</v>
      </c>
      <c r="X363" s="106" t="e">
        <f t="shared" si="151"/>
        <v>#REF!</v>
      </c>
      <c r="Y363" s="107" t="s">
        <v>72</v>
      </c>
      <c r="Z363" s="103">
        <f t="shared" si="148"/>
        <v>0</v>
      </c>
      <c r="AA363" s="103">
        <f t="shared" si="149"/>
        <v>0</v>
      </c>
      <c r="AB363" s="128">
        <f t="shared" si="152"/>
        <v>0.63389661890484006</v>
      </c>
      <c r="AC363" s="128" t="e">
        <f t="shared" si="153"/>
        <v>#REF!</v>
      </c>
    </row>
    <row r="364" spans="1:29" ht="50.1" customHeight="1">
      <c r="A364" s="169"/>
      <c r="B364" s="169"/>
      <c r="C364" s="172"/>
      <c r="D364" s="172"/>
      <c r="E364" s="131"/>
      <c r="F364" s="175"/>
      <c r="G364" s="178"/>
      <c r="H364" s="189"/>
      <c r="I364" s="163"/>
      <c r="J364" s="166"/>
      <c r="K364" s="62" t="s">
        <v>469</v>
      </c>
      <c r="L364" s="63">
        <v>9460</v>
      </c>
      <c r="M364" s="63">
        <v>5908</v>
      </c>
      <c r="N364" s="142" t="s">
        <v>1595</v>
      </c>
      <c r="O364" s="127"/>
      <c r="P364" s="100"/>
      <c r="Q364" s="63">
        <f t="shared" si="154"/>
        <v>0</v>
      </c>
      <c r="R364" s="64"/>
      <c r="S364" s="67">
        <v>109</v>
      </c>
      <c r="T364" s="46"/>
      <c r="U364" s="106">
        <f>IF(EXACT(O364,Y364),M364,M364*(1-'Расчет ПРЕДЗАКАЗ'!$D$10))</f>
        <v>5789.84</v>
      </c>
      <c r="V364" s="106">
        <f t="shared" si="150"/>
        <v>0</v>
      </c>
      <c r="W364" s="106" t="e">
        <f>IF(EXACT(O364,Y364),M364,M364*(1-#REF!))</f>
        <v>#REF!</v>
      </c>
      <c r="X364" s="106" t="e">
        <f t="shared" si="151"/>
        <v>#REF!</v>
      </c>
      <c r="Y364" s="107" t="s">
        <v>72</v>
      </c>
      <c r="Z364" s="103">
        <f t="shared" si="148"/>
        <v>0</v>
      </c>
      <c r="AA364" s="103">
        <f t="shared" si="149"/>
        <v>0</v>
      </c>
      <c r="AB364" s="128">
        <f t="shared" si="152"/>
        <v>0.63389661890484006</v>
      </c>
      <c r="AC364" s="128" t="e">
        <f t="shared" si="153"/>
        <v>#REF!</v>
      </c>
    </row>
    <row r="365" spans="1:29" ht="50.1" customHeight="1">
      <c r="A365" s="169"/>
      <c r="B365" s="169"/>
      <c r="C365" s="172"/>
      <c r="D365" s="172"/>
      <c r="E365" s="131"/>
      <c r="F365" s="175"/>
      <c r="G365" s="178"/>
      <c r="H365" s="189"/>
      <c r="I365" s="163"/>
      <c r="J365" s="166"/>
      <c r="K365" s="62" t="s">
        <v>471</v>
      </c>
      <c r="L365" s="63">
        <v>9460</v>
      </c>
      <c r="M365" s="63">
        <v>5908</v>
      </c>
      <c r="N365" s="142" t="s">
        <v>1596</v>
      </c>
      <c r="O365" s="127"/>
      <c r="P365" s="100"/>
      <c r="Q365" s="63">
        <f t="shared" si="154"/>
        <v>0</v>
      </c>
      <c r="R365" s="64"/>
      <c r="S365" s="67">
        <v>99</v>
      </c>
      <c r="T365" s="46"/>
      <c r="U365" s="106">
        <f>IF(EXACT(O365,Y365),M365,M365*(1-'Расчет ПРЕДЗАКАЗ'!$D$10))</f>
        <v>5789.84</v>
      </c>
      <c r="V365" s="106">
        <f t="shared" si="150"/>
        <v>0</v>
      </c>
      <c r="W365" s="106" t="e">
        <f>IF(EXACT(O365,Y365),M365,M365*(1-#REF!))</f>
        <v>#REF!</v>
      </c>
      <c r="X365" s="106" t="e">
        <f t="shared" si="151"/>
        <v>#REF!</v>
      </c>
      <c r="Y365" s="107" t="s">
        <v>72</v>
      </c>
      <c r="Z365" s="103">
        <f t="shared" si="148"/>
        <v>0</v>
      </c>
      <c r="AA365" s="103">
        <f t="shared" si="149"/>
        <v>0</v>
      </c>
      <c r="AB365" s="128">
        <f t="shared" si="152"/>
        <v>0.63389661890484006</v>
      </c>
      <c r="AC365" s="128" t="e">
        <f t="shared" si="153"/>
        <v>#REF!</v>
      </c>
    </row>
    <row r="366" spans="1:29" ht="50.1" customHeight="1">
      <c r="A366" s="169"/>
      <c r="B366" s="169"/>
      <c r="C366" s="172"/>
      <c r="D366" s="172"/>
      <c r="E366" s="131"/>
      <c r="F366" s="175"/>
      <c r="G366" s="178"/>
      <c r="H366" s="189"/>
      <c r="I366" s="163"/>
      <c r="J366" s="166"/>
      <c r="K366" s="62" t="s">
        <v>510</v>
      </c>
      <c r="L366" s="63">
        <v>9460</v>
      </c>
      <c r="M366" s="63">
        <v>5908</v>
      </c>
      <c r="N366" s="142" t="s">
        <v>1597</v>
      </c>
      <c r="O366" s="127"/>
      <c r="P366" s="100"/>
      <c r="Q366" s="63">
        <f t="shared" si="154"/>
        <v>0</v>
      </c>
      <c r="R366" s="64"/>
      <c r="S366" s="67">
        <v>72</v>
      </c>
      <c r="T366" s="46"/>
      <c r="U366" s="106">
        <f>IF(EXACT(O366,Y366),M366,M366*(1-'Расчет ПРЕДЗАКАЗ'!$D$10))</f>
        <v>5789.84</v>
      </c>
      <c r="V366" s="106">
        <f t="shared" si="150"/>
        <v>0</v>
      </c>
      <c r="W366" s="106" t="e">
        <f>IF(EXACT(O366,Y366),M366,M366*(1-#REF!))</f>
        <v>#REF!</v>
      </c>
      <c r="X366" s="106" t="e">
        <f t="shared" si="151"/>
        <v>#REF!</v>
      </c>
      <c r="Y366" s="107" t="s">
        <v>72</v>
      </c>
      <c r="Z366" s="103">
        <f t="shared" si="148"/>
        <v>0</v>
      </c>
      <c r="AA366" s="103">
        <f t="shared" si="149"/>
        <v>0</v>
      </c>
      <c r="AB366" s="128">
        <f t="shared" si="152"/>
        <v>0.63389661890484006</v>
      </c>
      <c r="AC366" s="128" t="e">
        <f t="shared" si="153"/>
        <v>#REF!</v>
      </c>
    </row>
    <row r="367" spans="1:29" ht="50.1" customHeight="1">
      <c r="A367" s="169"/>
      <c r="B367" s="169"/>
      <c r="C367" s="172"/>
      <c r="D367" s="172"/>
      <c r="E367" s="131"/>
      <c r="F367" s="175"/>
      <c r="G367" s="178"/>
      <c r="H367" s="189"/>
      <c r="I367" s="163"/>
      <c r="J367" s="166"/>
      <c r="K367" s="62"/>
      <c r="L367" s="63"/>
      <c r="M367" s="63"/>
      <c r="N367" s="142"/>
      <c r="O367" s="127"/>
      <c r="P367" s="100"/>
      <c r="Q367" s="63">
        <f t="shared" si="154"/>
        <v>0</v>
      </c>
      <c r="R367" s="64"/>
      <c r="S367" s="67"/>
      <c r="T367" s="46"/>
      <c r="U367" s="106">
        <f>IF(EXACT(O367,Y367),M367,M367*(1-'Расчет ПРЕДЗАКАЗ'!$D$10))</f>
        <v>0</v>
      </c>
      <c r="V367" s="106">
        <f t="shared" si="150"/>
        <v>0</v>
      </c>
      <c r="W367" s="106" t="e">
        <f>IF(EXACT(O367,Y367),M367,M367*(1-#REF!))</f>
        <v>#REF!</v>
      </c>
      <c r="X367" s="106" t="e">
        <f t="shared" si="151"/>
        <v>#REF!</v>
      </c>
      <c r="Y367" s="107" t="s">
        <v>72</v>
      </c>
      <c r="Z367" s="103">
        <f t="shared" si="148"/>
        <v>0</v>
      </c>
      <c r="AA367" s="103">
        <f t="shared" si="149"/>
        <v>0</v>
      </c>
      <c r="AB367" s="128" t="str">
        <f t="shared" si="152"/>
        <v/>
      </c>
      <c r="AC367" s="128" t="e">
        <f t="shared" si="153"/>
        <v>#REF!</v>
      </c>
    </row>
    <row r="368" spans="1:29" ht="50.1" customHeight="1">
      <c r="A368" s="169"/>
      <c r="B368" s="169"/>
      <c r="C368" s="172"/>
      <c r="D368" s="172"/>
      <c r="E368" s="131"/>
      <c r="F368" s="175"/>
      <c r="G368" s="178"/>
      <c r="H368" s="189"/>
      <c r="I368" s="163"/>
      <c r="J368" s="166"/>
      <c r="K368" s="62"/>
      <c r="L368" s="63"/>
      <c r="M368" s="63"/>
      <c r="N368" s="142"/>
      <c r="O368" s="127"/>
      <c r="P368" s="100"/>
      <c r="Q368" s="63">
        <f t="shared" si="154"/>
        <v>0</v>
      </c>
      <c r="R368" s="64"/>
      <c r="S368" s="67"/>
      <c r="T368" s="46"/>
      <c r="U368" s="106">
        <f>IF(EXACT(O368,Y368),M368,M368*(1-'Расчет ПРЕДЗАКАЗ'!$D$10))</f>
        <v>0</v>
      </c>
      <c r="V368" s="106">
        <f t="shared" si="150"/>
        <v>0</v>
      </c>
      <c r="W368" s="106" t="e">
        <f>IF(EXACT(O368,Y368),M368,M368*(1-#REF!))</f>
        <v>#REF!</v>
      </c>
      <c r="X368" s="106" t="e">
        <f t="shared" si="151"/>
        <v>#REF!</v>
      </c>
      <c r="Y368" s="107" t="s">
        <v>72</v>
      </c>
      <c r="Z368" s="103">
        <f t="shared" si="148"/>
        <v>0</v>
      </c>
      <c r="AA368" s="103">
        <f t="shared" si="149"/>
        <v>0</v>
      </c>
      <c r="AB368" s="128" t="str">
        <f t="shared" si="152"/>
        <v/>
      </c>
      <c r="AC368" s="128" t="e">
        <f t="shared" si="153"/>
        <v>#REF!</v>
      </c>
    </row>
    <row r="369" spans="1:29" ht="50.1" customHeight="1">
      <c r="A369" s="169"/>
      <c r="B369" s="169"/>
      <c r="C369" s="172"/>
      <c r="D369" s="172"/>
      <c r="E369" s="131"/>
      <c r="F369" s="175"/>
      <c r="G369" s="178"/>
      <c r="H369" s="189"/>
      <c r="I369" s="163"/>
      <c r="J369" s="166"/>
      <c r="K369" s="62"/>
      <c r="L369" s="63"/>
      <c r="M369" s="63"/>
      <c r="N369" s="65"/>
      <c r="O369" s="127"/>
      <c r="P369" s="100"/>
      <c r="Q369" s="63">
        <f t="shared" si="154"/>
        <v>0</v>
      </c>
      <c r="R369" s="65"/>
      <c r="S369" s="67"/>
      <c r="T369" s="40"/>
      <c r="U369" s="106">
        <f>IF(EXACT(O369,Y369),M369,M369*(1-'Расчет ПРЕДЗАКАЗ'!$D$10))</f>
        <v>0</v>
      </c>
      <c r="V369" s="106">
        <f t="shared" si="150"/>
        <v>0</v>
      </c>
      <c r="W369" s="106" t="e">
        <f>IF(EXACT(O369,Y369),M369,M369*(1-#REF!))</f>
        <v>#REF!</v>
      </c>
      <c r="X369" s="106" t="e">
        <f t="shared" si="151"/>
        <v>#REF!</v>
      </c>
      <c r="Y369" s="107" t="s">
        <v>72</v>
      </c>
      <c r="Z369" s="103">
        <f t="shared" si="148"/>
        <v>0</v>
      </c>
      <c r="AA369" s="103">
        <f t="shared" si="149"/>
        <v>0</v>
      </c>
      <c r="AB369" s="128" t="str">
        <f t="shared" si="152"/>
        <v/>
      </c>
      <c r="AC369" s="128" t="e">
        <f t="shared" si="153"/>
        <v>#REF!</v>
      </c>
    </row>
    <row r="370" spans="1:29" ht="50.1" customHeight="1">
      <c r="A370" s="169"/>
      <c r="B370" s="169"/>
      <c r="C370" s="172"/>
      <c r="D370" s="172"/>
      <c r="E370" s="131"/>
      <c r="F370" s="175"/>
      <c r="G370" s="178"/>
      <c r="H370" s="189"/>
      <c r="I370" s="163"/>
      <c r="J370" s="166"/>
      <c r="K370" s="62"/>
      <c r="L370" s="63"/>
      <c r="M370" s="63"/>
      <c r="N370" s="65"/>
      <c r="O370" s="127"/>
      <c r="P370" s="100"/>
      <c r="Q370" s="63">
        <f t="shared" si="154"/>
        <v>0</v>
      </c>
      <c r="R370" s="65"/>
      <c r="S370" s="67"/>
      <c r="T370" s="40"/>
      <c r="U370" s="106">
        <f>IF(EXACT(O370,Y370),M370,M370*(1-'Расчет ПРЕДЗАКАЗ'!$D$10))</f>
        <v>0</v>
      </c>
      <c r="V370" s="106">
        <f t="shared" si="150"/>
        <v>0</v>
      </c>
      <c r="W370" s="106" t="e">
        <f>IF(EXACT(O370,Y370),M370,M370*(1-#REF!))</f>
        <v>#REF!</v>
      </c>
      <c r="X370" s="106" t="e">
        <f t="shared" si="151"/>
        <v>#REF!</v>
      </c>
      <c r="Y370" s="107" t="s">
        <v>72</v>
      </c>
      <c r="Z370" s="103">
        <f t="shared" si="148"/>
        <v>0</v>
      </c>
      <c r="AA370" s="103">
        <f t="shared" si="149"/>
        <v>0</v>
      </c>
      <c r="AB370" s="128" t="str">
        <f t="shared" si="152"/>
        <v/>
      </c>
      <c r="AC370" s="128" t="e">
        <f t="shared" si="153"/>
        <v>#REF!</v>
      </c>
    </row>
    <row r="371" spans="1:29" ht="50.1" customHeight="1">
      <c r="A371" s="169"/>
      <c r="B371" s="169"/>
      <c r="C371" s="172"/>
      <c r="D371" s="172"/>
      <c r="E371" s="131"/>
      <c r="F371" s="175"/>
      <c r="G371" s="178"/>
      <c r="H371" s="189"/>
      <c r="I371" s="163"/>
      <c r="J371" s="166"/>
      <c r="K371" s="62"/>
      <c r="L371" s="63"/>
      <c r="M371" s="63"/>
      <c r="N371" s="65"/>
      <c r="O371" s="127"/>
      <c r="P371" s="100"/>
      <c r="Q371" s="63">
        <f t="shared" si="154"/>
        <v>0</v>
      </c>
      <c r="R371" s="65"/>
      <c r="S371" s="67"/>
      <c r="T371" s="40"/>
      <c r="U371" s="106">
        <f>IF(EXACT(O371,Y371),M371,M371*(1-'Расчет ПРЕДЗАКАЗ'!$D$10))</f>
        <v>0</v>
      </c>
      <c r="V371" s="106">
        <f t="shared" si="150"/>
        <v>0</v>
      </c>
      <c r="W371" s="106" t="e">
        <f>IF(EXACT(O371,Y371),M371,M371*(1-#REF!))</f>
        <v>#REF!</v>
      </c>
      <c r="X371" s="106" t="e">
        <f t="shared" si="151"/>
        <v>#REF!</v>
      </c>
      <c r="Y371" s="107" t="s">
        <v>72</v>
      </c>
      <c r="Z371" s="103">
        <f t="shared" si="148"/>
        <v>0</v>
      </c>
      <c r="AA371" s="103">
        <f t="shared" si="149"/>
        <v>0</v>
      </c>
      <c r="AB371" s="128" t="str">
        <f t="shared" si="152"/>
        <v/>
      </c>
      <c r="AC371" s="128" t="e">
        <f t="shared" si="153"/>
        <v>#REF!</v>
      </c>
    </row>
    <row r="372" spans="1:29" ht="50.1" customHeight="1">
      <c r="A372" s="169"/>
      <c r="B372" s="169"/>
      <c r="C372" s="172"/>
      <c r="D372" s="172"/>
      <c r="E372" s="131"/>
      <c r="F372" s="175"/>
      <c r="G372" s="178"/>
      <c r="H372" s="189"/>
      <c r="I372" s="163"/>
      <c r="J372" s="166"/>
      <c r="K372" s="62"/>
      <c r="L372" s="63"/>
      <c r="M372" s="63"/>
      <c r="N372" s="65"/>
      <c r="O372" s="127"/>
      <c r="P372" s="100"/>
      <c r="Q372" s="63">
        <f t="shared" si="154"/>
        <v>0</v>
      </c>
      <c r="R372" s="65"/>
      <c r="S372" s="67"/>
      <c r="T372" s="40"/>
      <c r="U372" s="106">
        <f>IF(EXACT(O372,Y372),M372,M372*(1-'Расчет ПРЕДЗАКАЗ'!$D$10))</f>
        <v>0</v>
      </c>
      <c r="V372" s="106">
        <f t="shared" si="150"/>
        <v>0</v>
      </c>
      <c r="W372" s="106" t="e">
        <f>IF(EXACT(O372,Y372),M372,M372*(1-#REF!))</f>
        <v>#REF!</v>
      </c>
      <c r="X372" s="106" t="e">
        <f t="shared" si="151"/>
        <v>#REF!</v>
      </c>
      <c r="Y372" s="107" t="s">
        <v>72</v>
      </c>
      <c r="Z372" s="103">
        <f t="shared" si="148"/>
        <v>0</v>
      </c>
      <c r="AA372" s="103">
        <f t="shared" si="149"/>
        <v>0</v>
      </c>
      <c r="AB372" s="128" t="str">
        <f t="shared" si="152"/>
        <v/>
      </c>
      <c r="AC372" s="128" t="e">
        <f t="shared" si="153"/>
        <v>#REF!</v>
      </c>
    </row>
    <row r="373" spans="1:29" ht="50.1" customHeight="1">
      <c r="A373" s="169"/>
      <c r="B373" s="169"/>
      <c r="C373" s="172"/>
      <c r="D373" s="172"/>
      <c r="E373" s="131"/>
      <c r="F373" s="175"/>
      <c r="G373" s="178"/>
      <c r="H373" s="189"/>
      <c r="I373" s="163"/>
      <c r="J373" s="166"/>
      <c r="K373" s="62"/>
      <c r="L373" s="63"/>
      <c r="M373" s="63"/>
      <c r="N373" s="65"/>
      <c r="O373" s="127"/>
      <c r="P373" s="100"/>
      <c r="Q373" s="63">
        <f t="shared" si="154"/>
        <v>0</v>
      </c>
      <c r="R373" s="65"/>
      <c r="S373" s="67"/>
      <c r="T373" s="40"/>
      <c r="U373" s="106">
        <f>IF(EXACT(O373,Y373),M373,M373*(1-'Расчет ПРЕДЗАКАЗ'!$D$10))</f>
        <v>0</v>
      </c>
      <c r="V373" s="106">
        <f t="shared" si="150"/>
        <v>0</v>
      </c>
      <c r="W373" s="106" t="e">
        <f>IF(EXACT(O373,Y373),M373,M373*(1-#REF!))</f>
        <v>#REF!</v>
      </c>
      <c r="X373" s="106" t="e">
        <f t="shared" si="151"/>
        <v>#REF!</v>
      </c>
      <c r="Y373" s="107" t="s">
        <v>72</v>
      </c>
      <c r="Z373" s="103">
        <f t="shared" si="148"/>
        <v>0</v>
      </c>
      <c r="AA373" s="103">
        <f t="shared" si="149"/>
        <v>0</v>
      </c>
      <c r="AB373" s="128" t="str">
        <f t="shared" si="152"/>
        <v/>
      </c>
      <c r="AC373" s="128" t="e">
        <f t="shared" si="153"/>
        <v>#REF!</v>
      </c>
    </row>
    <row r="374" spans="1:29" ht="50.1" customHeight="1">
      <c r="A374" s="170"/>
      <c r="B374" s="170"/>
      <c r="C374" s="173"/>
      <c r="D374" s="173"/>
      <c r="E374" s="132"/>
      <c r="F374" s="176"/>
      <c r="G374" s="179"/>
      <c r="H374" s="190"/>
      <c r="I374" s="164"/>
      <c r="J374" s="167"/>
      <c r="K374" s="62"/>
      <c r="L374" s="63"/>
      <c r="M374" s="63"/>
      <c r="N374" s="65"/>
      <c r="O374" s="127"/>
      <c r="P374" s="100"/>
      <c r="Q374" s="63">
        <f t="shared" si="154"/>
        <v>0</v>
      </c>
      <c r="R374" s="65"/>
      <c r="S374" s="64"/>
      <c r="T374" s="40"/>
      <c r="U374" s="106">
        <f>IF(EXACT(O374,Y374),M374,M374*(1-'Расчет ПРЕДЗАКАЗ'!$D$10))</f>
        <v>0</v>
      </c>
      <c r="V374" s="106">
        <f t="shared" si="150"/>
        <v>0</v>
      </c>
      <c r="W374" s="106" t="e">
        <f>IF(EXACT(O374,Y374),M374,M374*(1-#REF!))</f>
        <v>#REF!</v>
      </c>
      <c r="X374" s="106" t="e">
        <f t="shared" si="151"/>
        <v>#REF!</v>
      </c>
      <c r="Y374" s="107" t="s">
        <v>72</v>
      </c>
      <c r="Z374" s="103">
        <f t="shared" si="148"/>
        <v>0</v>
      </c>
      <c r="AA374" s="103">
        <f t="shared" si="149"/>
        <v>0</v>
      </c>
      <c r="AB374" s="128" t="str">
        <f t="shared" si="152"/>
        <v/>
      </c>
      <c r="AC374" s="128" t="e">
        <f t="shared" si="153"/>
        <v>#REF!</v>
      </c>
    </row>
    <row r="375" spans="1:29" ht="11.25" customHeight="1" thickBot="1"/>
    <row r="376" spans="1:29" ht="50.1" customHeight="1">
      <c r="A376" s="168">
        <v>162</v>
      </c>
      <c r="B376" s="168" t="s">
        <v>1569</v>
      </c>
      <c r="C376" s="171" t="s">
        <v>1598</v>
      </c>
      <c r="D376" s="171" t="s">
        <v>77</v>
      </c>
      <c r="E376" s="131"/>
      <c r="F376" s="197" t="s">
        <v>1549</v>
      </c>
      <c r="G376" s="177" t="s">
        <v>213</v>
      </c>
      <c r="H376" s="162" t="s">
        <v>1579</v>
      </c>
      <c r="I376" s="198" t="s">
        <v>1580</v>
      </c>
      <c r="J376" s="165" t="s">
        <v>19</v>
      </c>
      <c r="K376" s="62" t="s">
        <v>461</v>
      </c>
      <c r="L376" s="63">
        <v>10710</v>
      </c>
      <c r="M376" s="63">
        <v>6690</v>
      </c>
      <c r="N376" s="142" t="s">
        <v>1599</v>
      </c>
      <c r="O376" s="127"/>
      <c r="P376" s="100"/>
      <c r="Q376" s="63">
        <f>P376*M376</f>
        <v>0</v>
      </c>
      <c r="R376" s="64"/>
      <c r="S376" s="67">
        <v>41</v>
      </c>
      <c r="T376" s="60"/>
      <c r="U376" s="106">
        <f>IF(EXACT(O376,Y376),M376,M376*(1-'Расчет ПРЕДЗАКАЗ'!$D$10))</f>
        <v>6556.2</v>
      </c>
      <c r="V376" s="106">
        <f>P376*U376</f>
        <v>0</v>
      </c>
      <c r="W376" s="106" t="e">
        <f>IF(EXACT(O376,Y376),M376,M376*(1-#REF!))</f>
        <v>#REF!</v>
      </c>
      <c r="X376" s="106" t="e">
        <f>P376*W376</f>
        <v>#REF!</v>
      </c>
      <c r="Y376" s="107" t="s">
        <v>72</v>
      </c>
      <c r="Z376" s="103">
        <f t="shared" ref="Z376:Z390" si="155">IF(EXACT(O376,Y376),Q376,0)</f>
        <v>0</v>
      </c>
      <c r="AA376" s="103">
        <f t="shared" ref="AA376:AA390" si="156">IF(Z376=0,Q376,0)</f>
        <v>0</v>
      </c>
      <c r="AB376" s="128">
        <f>IF(U376=0,"",L376/U376-1)</f>
        <v>0.63356822549647673</v>
      </c>
      <c r="AC376" s="128" t="e">
        <f>IF(W376=0,"",L376/W376-1)</f>
        <v>#REF!</v>
      </c>
    </row>
    <row r="377" spans="1:29" ht="50.1" customHeight="1">
      <c r="A377" s="169"/>
      <c r="B377" s="169"/>
      <c r="C377" s="172"/>
      <c r="D377" s="172"/>
      <c r="E377" s="131"/>
      <c r="F377" s="175"/>
      <c r="G377" s="178"/>
      <c r="H377" s="189"/>
      <c r="I377" s="163"/>
      <c r="J377" s="166"/>
      <c r="K377" s="62" t="s">
        <v>463</v>
      </c>
      <c r="L377" s="63">
        <v>10710</v>
      </c>
      <c r="M377" s="63">
        <v>6690</v>
      </c>
      <c r="N377" s="142" t="s">
        <v>1600</v>
      </c>
      <c r="O377" s="127"/>
      <c r="P377" s="100"/>
      <c r="Q377" s="63">
        <f>P377*M377</f>
        <v>0</v>
      </c>
      <c r="R377" s="64"/>
      <c r="S377" s="67">
        <v>63</v>
      </c>
      <c r="T377" s="46"/>
      <c r="U377" s="106">
        <f>IF(EXACT(O377,Y377),M377,M377*(1-'Расчет ПРЕДЗАКАЗ'!$D$10))</f>
        <v>6556.2</v>
      </c>
      <c r="V377" s="106">
        <f t="shared" ref="V377:V390" si="157">P377*U377</f>
        <v>0</v>
      </c>
      <c r="W377" s="106" t="e">
        <f>IF(EXACT(O377,Y377),M377,M377*(1-#REF!))</f>
        <v>#REF!</v>
      </c>
      <c r="X377" s="106" t="e">
        <f t="shared" ref="X377:X390" si="158">P377*W377</f>
        <v>#REF!</v>
      </c>
      <c r="Y377" s="107" t="s">
        <v>72</v>
      </c>
      <c r="Z377" s="103">
        <f t="shared" si="155"/>
        <v>0</v>
      </c>
      <c r="AA377" s="103">
        <f t="shared" si="156"/>
        <v>0</v>
      </c>
      <c r="AB377" s="128">
        <f t="shared" ref="AB377:AB390" si="159">IF(U377=0,"",L377/U377-1)</f>
        <v>0.63356822549647673</v>
      </c>
      <c r="AC377" s="128" t="e">
        <f t="shared" ref="AC377:AC390" si="160">IF(W377=0,"",L377/W377-1)</f>
        <v>#REF!</v>
      </c>
    </row>
    <row r="378" spans="1:29" ht="50.1" customHeight="1">
      <c r="A378" s="169"/>
      <c r="B378" s="169"/>
      <c r="C378" s="172"/>
      <c r="D378" s="172"/>
      <c r="E378" s="131"/>
      <c r="F378" s="175"/>
      <c r="G378" s="178"/>
      <c r="H378" s="189"/>
      <c r="I378" s="163"/>
      <c r="J378" s="166"/>
      <c r="K378" s="62" t="s">
        <v>465</v>
      </c>
      <c r="L378" s="63">
        <v>10710</v>
      </c>
      <c r="M378" s="63">
        <v>6690</v>
      </c>
      <c r="N378" s="142" t="s">
        <v>1601</v>
      </c>
      <c r="O378" s="127"/>
      <c r="P378" s="100"/>
      <c r="Q378" s="63">
        <f t="shared" ref="Q378:Q390" si="161">P378*M378</f>
        <v>0</v>
      </c>
      <c r="R378" s="64"/>
      <c r="S378" s="67">
        <v>92</v>
      </c>
      <c r="T378" s="46"/>
      <c r="U378" s="106">
        <f>IF(EXACT(O378,Y378),M378,M378*(1-'Расчет ПРЕДЗАКАЗ'!$D$10))</f>
        <v>6556.2</v>
      </c>
      <c r="V378" s="106">
        <f t="shared" si="157"/>
        <v>0</v>
      </c>
      <c r="W378" s="106" t="e">
        <f>IF(EXACT(O378,Y378),M378,M378*(1-#REF!))</f>
        <v>#REF!</v>
      </c>
      <c r="X378" s="106" t="e">
        <f t="shared" si="158"/>
        <v>#REF!</v>
      </c>
      <c r="Y378" s="107" t="s">
        <v>72</v>
      </c>
      <c r="Z378" s="103">
        <f t="shared" si="155"/>
        <v>0</v>
      </c>
      <c r="AA378" s="103">
        <f t="shared" si="156"/>
        <v>0</v>
      </c>
      <c r="AB378" s="128">
        <f t="shared" si="159"/>
        <v>0.63356822549647673</v>
      </c>
      <c r="AC378" s="128" t="e">
        <f t="shared" si="160"/>
        <v>#REF!</v>
      </c>
    </row>
    <row r="379" spans="1:29" ht="50.1" customHeight="1">
      <c r="A379" s="169"/>
      <c r="B379" s="169"/>
      <c r="C379" s="172"/>
      <c r="D379" s="172"/>
      <c r="E379" s="131"/>
      <c r="F379" s="175"/>
      <c r="G379" s="178"/>
      <c r="H379" s="189"/>
      <c r="I379" s="163"/>
      <c r="J379" s="166"/>
      <c r="K379" s="62" t="s">
        <v>467</v>
      </c>
      <c r="L379" s="63">
        <v>10710</v>
      </c>
      <c r="M379" s="63">
        <v>6690</v>
      </c>
      <c r="N379" s="142" t="s">
        <v>1602</v>
      </c>
      <c r="O379" s="127"/>
      <c r="P379" s="100"/>
      <c r="Q379" s="63">
        <f t="shared" si="161"/>
        <v>0</v>
      </c>
      <c r="R379" s="64"/>
      <c r="S379" s="67">
        <v>83</v>
      </c>
      <c r="T379" s="46"/>
      <c r="U379" s="106">
        <f>IF(EXACT(O379,Y379),M379,M379*(1-'Расчет ПРЕДЗАКАЗ'!$D$10))</f>
        <v>6556.2</v>
      </c>
      <c r="V379" s="106">
        <f t="shared" si="157"/>
        <v>0</v>
      </c>
      <c r="W379" s="106" t="e">
        <f>IF(EXACT(O379,Y379),M379,M379*(1-#REF!))</f>
        <v>#REF!</v>
      </c>
      <c r="X379" s="106" t="e">
        <f t="shared" si="158"/>
        <v>#REF!</v>
      </c>
      <c r="Y379" s="107" t="s">
        <v>72</v>
      </c>
      <c r="Z379" s="103">
        <f t="shared" si="155"/>
        <v>0</v>
      </c>
      <c r="AA379" s="103">
        <f t="shared" si="156"/>
        <v>0</v>
      </c>
      <c r="AB379" s="128">
        <f t="shared" si="159"/>
        <v>0.63356822549647673</v>
      </c>
      <c r="AC379" s="128" t="e">
        <f t="shared" si="160"/>
        <v>#REF!</v>
      </c>
    </row>
    <row r="380" spans="1:29" ht="50.1" customHeight="1">
      <c r="A380" s="169"/>
      <c r="B380" s="169"/>
      <c r="C380" s="172"/>
      <c r="D380" s="172"/>
      <c r="E380" s="131"/>
      <c r="F380" s="175"/>
      <c r="G380" s="178"/>
      <c r="H380" s="189"/>
      <c r="I380" s="163"/>
      <c r="J380" s="166"/>
      <c r="K380" s="62" t="s">
        <v>469</v>
      </c>
      <c r="L380" s="63">
        <v>10710</v>
      </c>
      <c r="M380" s="63">
        <v>6690</v>
      </c>
      <c r="N380" s="142" t="s">
        <v>1603</v>
      </c>
      <c r="O380" s="127"/>
      <c r="P380" s="100"/>
      <c r="Q380" s="63">
        <f t="shared" si="161"/>
        <v>0</v>
      </c>
      <c r="R380" s="64"/>
      <c r="S380" s="67">
        <v>76</v>
      </c>
      <c r="T380" s="46"/>
      <c r="U380" s="106">
        <f>IF(EXACT(O380,Y380),M380,M380*(1-'Расчет ПРЕДЗАКАЗ'!$D$10))</f>
        <v>6556.2</v>
      </c>
      <c r="V380" s="106">
        <f t="shared" si="157"/>
        <v>0</v>
      </c>
      <c r="W380" s="106" t="e">
        <f>IF(EXACT(O380,Y380),M380,M380*(1-#REF!))</f>
        <v>#REF!</v>
      </c>
      <c r="X380" s="106" t="e">
        <f t="shared" si="158"/>
        <v>#REF!</v>
      </c>
      <c r="Y380" s="107" t="s">
        <v>72</v>
      </c>
      <c r="Z380" s="103">
        <f t="shared" si="155"/>
        <v>0</v>
      </c>
      <c r="AA380" s="103">
        <f t="shared" si="156"/>
        <v>0</v>
      </c>
      <c r="AB380" s="128">
        <f t="shared" si="159"/>
        <v>0.63356822549647673</v>
      </c>
      <c r="AC380" s="128" t="e">
        <f t="shared" si="160"/>
        <v>#REF!</v>
      </c>
    </row>
    <row r="381" spans="1:29" ht="50.1" customHeight="1">
      <c r="A381" s="169"/>
      <c r="B381" s="169"/>
      <c r="C381" s="172"/>
      <c r="D381" s="172"/>
      <c r="E381" s="131"/>
      <c r="F381" s="175"/>
      <c r="G381" s="178"/>
      <c r="H381" s="189"/>
      <c r="I381" s="163"/>
      <c r="J381" s="166"/>
      <c r="K381" s="62" t="s">
        <v>471</v>
      </c>
      <c r="L381" s="63">
        <v>10710</v>
      </c>
      <c r="M381" s="63">
        <v>6690</v>
      </c>
      <c r="N381" s="142" t="s">
        <v>1604</v>
      </c>
      <c r="O381" s="127"/>
      <c r="P381" s="100"/>
      <c r="Q381" s="63">
        <f t="shared" si="161"/>
        <v>0</v>
      </c>
      <c r="R381" s="64"/>
      <c r="S381" s="67">
        <v>71</v>
      </c>
      <c r="T381" s="46"/>
      <c r="U381" s="106">
        <f>IF(EXACT(O381,Y381),M381,M381*(1-'Расчет ПРЕДЗАКАЗ'!$D$10))</f>
        <v>6556.2</v>
      </c>
      <c r="V381" s="106">
        <f t="shared" si="157"/>
        <v>0</v>
      </c>
      <c r="W381" s="106" t="e">
        <f>IF(EXACT(O381,Y381),M381,M381*(1-#REF!))</f>
        <v>#REF!</v>
      </c>
      <c r="X381" s="106" t="e">
        <f t="shared" si="158"/>
        <v>#REF!</v>
      </c>
      <c r="Y381" s="107" t="s">
        <v>72</v>
      </c>
      <c r="Z381" s="103">
        <f t="shared" si="155"/>
        <v>0</v>
      </c>
      <c r="AA381" s="103">
        <f t="shared" si="156"/>
        <v>0</v>
      </c>
      <c r="AB381" s="128">
        <f t="shared" si="159"/>
        <v>0.63356822549647673</v>
      </c>
      <c r="AC381" s="128" t="e">
        <f t="shared" si="160"/>
        <v>#REF!</v>
      </c>
    </row>
    <row r="382" spans="1:29" ht="50.1" customHeight="1">
      <c r="A382" s="169"/>
      <c r="B382" s="169"/>
      <c r="C382" s="172"/>
      <c r="D382" s="172"/>
      <c r="E382" s="131"/>
      <c r="F382" s="175"/>
      <c r="G382" s="178"/>
      <c r="H382" s="189"/>
      <c r="I382" s="163"/>
      <c r="J382" s="166"/>
      <c r="K382" s="62" t="s">
        <v>510</v>
      </c>
      <c r="L382" s="63">
        <v>10710</v>
      </c>
      <c r="M382" s="63">
        <v>6690</v>
      </c>
      <c r="N382" s="142" t="s">
        <v>1605</v>
      </c>
      <c r="O382" s="127"/>
      <c r="P382" s="100"/>
      <c r="Q382" s="63">
        <f t="shared" si="161"/>
        <v>0</v>
      </c>
      <c r="R382" s="64"/>
      <c r="S382" s="67">
        <v>51</v>
      </c>
      <c r="T382" s="46"/>
      <c r="U382" s="106">
        <f>IF(EXACT(O382,Y382),M382,M382*(1-'Расчет ПРЕДЗАКАЗ'!$D$10))</f>
        <v>6556.2</v>
      </c>
      <c r="V382" s="106">
        <f t="shared" si="157"/>
        <v>0</v>
      </c>
      <c r="W382" s="106" t="e">
        <f>IF(EXACT(O382,Y382),M382,M382*(1-#REF!))</f>
        <v>#REF!</v>
      </c>
      <c r="X382" s="106" t="e">
        <f t="shared" si="158"/>
        <v>#REF!</v>
      </c>
      <c r="Y382" s="107" t="s">
        <v>72</v>
      </c>
      <c r="Z382" s="103">
        <f t="shared" si="155"/>
        <v>0</v>
      </c>
      <c r="AA382" s="103">
        <f t="shared" si="156"/>
        <v>0</v>
      </c>
      <c r="AB382" s="128">
        <f t="shared" si="159"/>
        <v>0.63356822549647673</v>
      </c>
      <c r="AC382" s="128" t="e">
        <f t="shared" si="160"/>
        <v>#REF!</v>
      </c>
    </row>
    <row r="383" spans="1:29" ht="50.1" customHeight="1">
      <c r="A383" s="169"/>
      <c r="B383" s="169"/>
      <c r="C383" s="172"/>
      <c r="D383" s="172"/>
      <c r="E383" s="131"/>
      <c r="F383" s="175"/>
      <c r="G383" s="178"/>
      <c r="H383" s="189"/>
      <c r="I383" s="163"/>
      <c r="J383" s="166"/>
      <c r="K383" s="62"/>
      <c r="L383" s="63"/>
      <c r="M383" s="63"/>
      <c r="N383" s="142"/>
      <c r="O383" s="127"/>
      <c r="P383" s="100"/>
      <c r="Q383" s="63">
        <f t="shared" si="161"/>
        <v>0</v>
      </c>
      <c r="R383" s="64"/>
      <c r="S383" s="67"/>
      <c r="T383" s="46"/>
      <c r="U383" s="106">
        <f>IF(EXACT(O383,Y383),M383,M383*(1-'Расчет ПРЕДЗАКАЗ'!$D$10))</f>
        <v>0</v>
      </c>
      <c r="V383" s="106">
        <f t="shared" si="157"/>
        <v>0</v>
      </c>
      <c r="W383" s="106" t="e">
        <f>IF(EXACT(O383,Y383),M383,M383*(1-#REF!))</f>
        <v>#REF!</v>
      </c>
      <c r="X383" s="106" t="e">
        <f t="shared" si="158"/>
        <v>#REF!</v>
      </c>
      <c r="Y383" s="107" t="s">
        <v>72</v>
      </c>
      <c r="Z383" s="103">
        <f t="shared" si="155"/>
        <v>0</v>
      </c>
      <c r="AA383" s="103">
        <f t="shared" si="156"/>
        <v>0</v>
      </c>
      <c r="AB383" s="128" t="str">
        <f t="shared" si="159"/>
        <v/>
      </c>
      <c r="AC383" s="128" t="e">
        <f t="shared" si="160"/>
        <v>#REF!</v>
      </c>
    </row>
    <row r="384" spans="1:29" ht="50.1" customHeight="1">
      <c r="A384" s="169"/>
      <c r="B384" s="169"/>
      <c r="C384" s="172"/>
      <c r="D384" s="172"/>
      <c r="E384" s="131"/>
      <c r="F384" s="175"/>
      <c r="G384" s="178"/>
      <c r="H384" s="189"/>
      <c r="I384" s="163"/>
      <c r="J384" s="166"/>
      <c r="K384" s="62"/>
      <c r="L384" s="63"/>
      <c r="M384" s="63"/>
      <c r="N384" s="142"/>
      <c r="O384" s="127"/>
      <c r="P384" s="100"/>
      <c r="Q384" s="63">
        <f t="shared" si="161"/>
        <v>0</v>
      </c>
      <c r="R384" s="64"/>
      <c r="S384" s="67"/>
      <c r="T384" s="46"/>
      <c r="U384" s="106">
        <f>IF(EXACT(O384,Y384),M384,M384*(1-'Расчет ПРЕДЗАКАЗ'!$D$10))</f>
        <v>0</v>
      </c>
      <c r="V384" s="106">
        <f t="shared" si="157"/>
        <v>0</v>
      </c>
      <c r="W384" s="106" t="e">
        <f>IF(EXACT(O384,Y384),M384,M384*(1-#REF!))</f>
        <v>#REF!</v>
      </c>
      <c r="X384" s="106" t="e">
        <f t="shared" si="158"/>
        <v>#REF!</v>
      </c>
      <c r="Y384" s="107" t="s">
        <v>72</v>
      </c>
      <c r="Z384" s="103">
        <f t="shared" si="155"/>
        <v>0</v>
      </c>
      <c r="AA384" s="103">
        <f t="shared" si="156"/>
        <v>0</v>
      </c>
      <c r="AB384" s="128" t="str">
        <f t="shared" si="159"/>
        <v/>
      </c>
      <c r="AC384" s="128" t="e">
        <f t="shared" si="160"/>
        <v>#REF!</v>
      </c>
    </row>
    <row r="385" spans="1:29" ht="50.1" customHeight="1">
      <c r="A385" s="169"/>
      <c r="B385" s="169"/>
      <c r="C385" s="172"/>
      <c r="D385" s="172"/>
      <c r="E385" s="131"/>
      <c r="F385" s="175"/>
      <c r="G385" s="178"/>
      <c r="H385" s="189"/>
      <c r="I385" s="163"/>
      <c r="J385" s="166"/>
      <c r="K385" s="62"/>
      <c r="L385" s="63"/>
      <c r="M385" s="63"/>
      <c r="N385" s="65"/>
      <c r="O385" s="127"/>
      <c r="P385" s="100"/>
      <c r="Q385" s="63">
        <f t="shared" si="161"/>
        <v>0</v>
      </c>
      <c r="R385" s="65"/>
      <c r="S385" s="67"/>
      <c r="T385" s="40"/>
      <c r="U385" s="106">
        <f>IF(EXACT(O385,Y385),M385,M385*(1-'Расчет ПРЕДЗАКАЗ'!$D$10))</f>
        <v>0</v>
      </c>
      <c r="V385" s="106">
        <f t="shared" si="157"/>
        <v>0</v>
      </c>
      <c r="W385" s="106" t="e">
        <f>IF(EXACT(O385,Y385),M385,M385*(1-#REF!))</f>
        <v>#REF!</v>
      </c>
      <c r="X385" s="106" t="e">
        <f t="shared" si="158"/>
        <v>#REF!</v>
      </c>
      <c r="Y385" s="107" t="s">
        <v>72</v>
      </c>
      <c r="Z385" s="103">
        <f t="shared" si="155"/>
        <v>0</v>
      </c>
      <c r="AA385" s="103">
        <f t="shared" si="156"/>
        <v>0</v>
      </c>
      <c r="AB385" s="128" t="str">
        <f t="shared" si="159"/>
        <v/>
      </c>
      <c r="AC385" s="128" t="e">
        <f t="shared" si="160"/>
        <v>#REF!</v>
      </c>
    </row>
    <row r="386" spans="1:29" ht="50.1" customHeight="1">
      <c r="A386" s="169"/>
      <c r="B386" s="169"/>
      <c r="C386" s="172"/>
      <c r="D386" s="172"/>
      <c r="E386" s="131"/>
      <c r="F386" s="175"/>
      <c r="G386" s="178"/>
      <c r="H386" s="189"/>
      <c r="I386" s="163"/>
      <c r="J386" s="166"/>
      <c r="K386" s="62"/>
      <c r="L386" s="63"/>
      <c r="M386" s="63"/>
      <c r="N386" s="65"/>
      <c r="O386" s="127"/>
      <c r="P386" s="100"/>
      <c r="Q386" s="63">
        <f t="shared" si="161"/>
        <v>0</v>
      </c>
      <c r="R386" s="65"/>
      <c r="S386" s="67"/>
      <c r="T386" s="40"/>
      <c r="U386" s="106">
        <f>IF(EXACT(O386,Y386),M386,M386*(1-'Расчет ПРЕДЗАКАЗ'!$D$10))</f>
        <v>0</v>
      </c>
      <c r="V386" s="106">
        <f t="shared" si="157"/>
        <v>0</v>
      </c>
      <c r="W386" s="106" t="e">
        <f>IF(EXACT(O386,Y386),M386,M386*(1-#REF!))</f>
        <v>#REF!</v>
      </c>
      <c r="X386" s="106" t="e">
        <f t="shared" si="158"/>
        <v>#REF!</v>
      </c>
      <c r="Y386" s="107" t="s">
        <v>72</v>
      </c>
      <c r="Z386" s="103">
        <f t="shared" si="155"/>
        <v>0</v>
      </c>
      <c r="AA386" s="103">
        <f t="shared" si="156"/>
        <v>0</v>
      </c>
      <c r="AB386" s="128" t="str">
        <f t="shared" si="159"/>
        <v/>
      </c>
      <c r="AC386" s="128" t="e">
        <f t="shared" si="160"/>
        <v>#REF!</v>
      </c>
    </row>
    <row r="387" spans="1:29" ht="50.1" customHeight="1">
      <c r="A387" s="169"/>
      <c r="B387" s="169"/>
      <c r="C387" s="172"/>
      <c r="D387" s="172"/>
      <c r="E387" s="131"/>
      <c r="F387" s="175"/>
      <c r="G387" s="178"/>
      <c r="H387" s="189"/>
      <c r="I387" s="163"/>
      <c r="J387" s="166"/>
      <c r="K387" s="62"/>
      <c r="L387" s="63"/>
      <c r="M387" s="63"/>
      <c r="N387" s="65"/>
      <c r="O387" s="127"/>
      <c r="P387" s="100"/>
      <c r="Q387" s="63">
        <f t="shared" si="161"/>
        <v>0</v>
      </c>
      <c r="R387" s="65"/>
      <c r="S387" s="67"/>
      <c r="T387" s="40"/>
      <c r="U387" s="106">
        <f>IF(EXACT(O387,Y387),M387,M387*(1-'Расчет ПРЕДЗАКАЗ'!$D$10))</f>
        <v>0</v>
      </c>
      <c r="V387" s="106">
        <f t="shared" si="157"/>
        <v>0</v>
      </c>
      <c r="W387" s="106" t="e">
        <f>IF(EXACT(O387,Y387),M387,M387*(1-#REF!))</f>
        <v>#REF!</v>
      </c>
      <c r="X387" s="106" t="e">
        <f t="shared" si="158"/>
        <v>#REF!</v>
      </c>
      <c r="Y387" s="107" t="s">
        <v>72</v>
      </c>
      <c r="Z387" s="103">
        <f t="shared" si="155"/>
        <v>0</v>
      </c>
      <c r="AA387" s="103">
        <f t="shared" si="156"/>
        <v>0</v>
      </c>
      <c r="AB387" s="128" t="str">
        <f t="shared" si="159"/>
        <v/>
      </c>
      <c r="AC387" s="128" t="e">
        <f t="shared" si="160"/>
        <v>#REF!</v>
      </c>
    </row>
    <row r="388" spans="1:29" ht="50.1" customHeight="1">
      <c r="A388" s="169"/>
      <c r="B388" s="169"/>
      <c r="C388" s="172"/>
      <c r="D388" s="172"/>
      <c r="E388" s="131"/>
      <c r="F388" s="175"/>
      <c r="G388" s="178"/>
      <c r="H388" s="189"/>
      <c r="I388" s="163"/>
      <c r="J388" s="166"/>
      <c r="K388" s="62"/>
      <c r="L388" s="63"/>
      <c r="M388" s="63"/>
      <c r="N388" s="65"/>
      <c r="O388" s="127"/>
      <c r="P388" s="100"/>
      <c r="Q388" s="63">
        <f t="shared" si="161"/>
        <v>0</v>
      </c>
      <c r="R388" s="65"/>
      <c r="S388" s="67"/>
      <c r="T388" s="40"/>
      <c r="U388" s="106">
        <f>IF(EXACT(O388,Y388),M388,M388*(1-'Расчет ПРЕДЗАКАЗ'!$D$10))</f>
        <v>0</v>
      </c>
      <c r="V388" s="106">
        <f t="shared" si="157"/>
        <v>0</v>
      </c>
      <c r="W388" s="106" t="e">
        <f>IF(EXACT(O388,Y388),M388,M388*(1-#REF!))</f>
        <v>#REF!</v>
      </c>
      <c r="X388" s="106" t="e">
        <f t="shared" si="158"/>
        <v>#REF!</v>
      </c>
      <c r="Y388" s="107" t="s">
        <v>72</v>
      </c>
      <c r="Z388" s="103">
        <f t="shared" si="155"/>
        <v>0</v>
      </c>
      <c r="AA388" s="103">
        <f t="shared" si="156"/>
        <v>0</v>
      </c>
      <c r="AB388" s="128" t="str">
        <f t="shared" si="159"/>
        <v/>
      </c>
      <c r="AC388" s="128" t="e">
        <f t="shared" si="160"/>
        <v>#REF!</v>
      </c>
    </row>
    <row r="389" spans="1:29" ht="50.1" customHeight="1">
      <c r="A389" s="169"/>
      <c r="B389" s="169"/>
      <c r="C389" s="172"/>
      <c r="D389" s="172"/>
      <c r="E389" s="131"/>
      <c r="F389" s="175"/>
      <c r="G389" s="178"/>
      <c r="H389" s="189"/>
      <c r="I389" s="163"/>
      <c r="J389" s="166"/>
      <c r="K389" s="62"/>
      <c r="L389" s="63"/>
      <c r="M389" s="63"/>
      <c r="N389" s="65"/>
      <c r="O389" s="127"/>
      <c r="P389" s="100"/>
      <c r="Q389" s="63">
        <f t="shared" si="161"/>
        <v>0</v>
      </c>
      <c r="R389" s="65"/>
      <c r="S389" s="67"/>
      <c r="T389" s="40"/>
      <c r="U389" s="106">
        <f>IF(EXACT(O389,Y389),M389,M389*(1-'Расчет ПРЕДЗАКАЗ'!$D$10))</f>
        <v>0</v>
      </c>
      <c r="V389" s="106">
        <f t="shared" si="157"/>
        <v>0</v>
      </c>
      <c r="W389" s="106" t="e">
        <f>IF(EXACT(O389,Y389),M389,M389*(1-#REF!))</f>
        <v>#REF!</v>
      </c>
      <c r="X389" s="106" t="e">
        <f t="shared" si="158"/>
        <v>#REF!</v>
      </c>
      <c r="Y389" s="107" t="s">
        <v>72</v>
      </c>
      <c r="Z389" s="103">
        <f t="shared" si="155"/>
        <v>0</v>
      </c>
      <c r="AA389" s="103">
        <f t="shared" si="156"/>
        <v>0</v>
      </c>
      <c r="AB389" s="128" t="str">
        <f t="shared" si="159"/>
        <v/>
      </c>
      <c r="AC389" s="128" t="e">
        <f t="shared" si="160"/>
        <v>#REF!</v>
      </c>
    </row>
    <row r="390" spans="1:29" ht="50.1" customHeight="1">
      <c r="A390" s="170"/>
      <c r="B390" s="170"/>
      <c r="C390" s="173"/>
      <c r="D390" s="173"/>
      <c r="E390" s="132"/>
      <c r="F390" s="176"/>
      <c r="G390" s="179"/>
      <c r="H390" s="190"/>
      <c r="I390" s="164"/>
      <c r="J390" s="167"/>
      <c r="K390" s="62"/>
      <c r="L390" s="63"/>
      <c r="M390" s="63"/>
      <c r="N390" s="65"/>
      <c r="O390" s="127"/>
      <c r="P390" s="100"/>
      <c r="Q390" s="63">
        <f t="shared" si="161"/>
        <v>0</v>
      </c>
      <c r="R390" s="65"/>
      <c r="S390" s="64"/>
      <c r="T390" s="40"/>
      <c r="U390" s="106">
        <f>IF(EXACT(O390,Y390),M390,M390*(1-'Расчет ПРЕДЗАКАЗ'!$D$10))</f>
        <v>0</v>
      </c>
      <c r="V390" s="106">
        <f t="shared" si="157"/>
        <v>0</v>
      </c>
      <c r="W390" s="106" t="e">
        <f>IF(EXACT(O390,Y390),M390,M390*(1-#REF!))</f>
        <v>#REF!</v>
      </c>
      <c r="X390" s="106" t="e">
        <f t="shared" si="158"/>
        <v>#REF!</v>
      </c>
      <c r="Y390" s="107" t="s">
        <v>72</v>
      </c>
      <c r="Z390" s="103">
        <f t="shared" si="155"/>
        <v>0</v>
      </c>
      <c r="AA390" s="103">
        <f t="shared" si="156"/>
        <v>0</v>
      </c>
      <c r="AB390" s="128" t="str">
        <f t="shared" si="159"/>
        <v/>
      </c>
      <c r="AC390" s="128" t="e">
        <f t="shared" si="160"/>
        <v>#REF!</v>
      </c>
    </row>
    <row r="391" spans="1:29" ht="11.25" customHeight="1" thickBot="1"/>
    <row r="392" spans="1:29" ht="50.1" customHeight="1">
      <c r="A392" s="168">
        <v>163</v>
      </c>
      <c r="B392" s="168" t="s">
        <v>1547</v>
      </c>
      <c r="C392" s="171" t="s">
        <v>1606</v>
      </c>
      <c r="D392" s="171" t="s">
        <v>77</v>
      </c>
      <c r="E392" s="131"/>
      <c r="F392" s="197" t="s">
        <v>1549</v>
      </c>
      <c r="G392" s="177" t="s">
        <v>251</v>
      </c>
      <c r="H392" s="162" t="s">
        <v>1607</v>
      </c>
      <c r="I392" s="198" t="s">
        <v>1608</v>
      </c>
      <c r="J392" s="165" t="s">
        <v>19</v>
      </c>
      <c r="K392" s="62" t="s">
        <v>461</v>
      </c>
      <c r="L392" s="63">
        <v>11680</v>
      </c>
      <c r="M392" s="63">
        <v>7300</v>
      </c>
      <c r="N392" s="142" t="s">
        <v>1609</v>
      </c>
      <c r="O392" s="127"/>
      <c r="P392" s="100"/>
      <c r="Q392" s="63">
        <f>P392*M392</f>
        <v>0</v>
      </c>
      <c r="R392" s="64"/>
      <c r="S392" s="67">
        <v>31</v>
      </c>
      <c r="T392" s="60"/>
      <c r="U392" s="106">
        <f>IF(EXACT(O392,Y392),M392,M392*(1-'Расчет ПРЕДЗАКАЗ'!$D$10))</f>
        <v>7154</v>
      </c>
      <c r="V392" s="106">
        <f>P392*U392</f>
        <v>0</v>
      </c>
      <c r="W392" s="106" t="e">
        <f>IF(EXACT(O392,Y392),M392,M392*(1-#REF!))</f>
        <v>#REF!</v>
      </c>
      <c r="X392" s="106" t="e">
        <f>P392*W392</f>
        <v>#REF!</v>
      </c>
      <c r="Y392" s="107" t="s">
        <v>72</v>
      </c>
      <c r="Z392" s="103">
        <f t="shared" ref="Z392:Z406" si="162">IF(EXACT(O392,Y392),Q392,0)</f>
        <v>0</v>
      </c>
      <c r="AA392" s="103">
        <f t="shared" ref="AA392:AA406" si="163">IF(Z392=0,Q392,0)</f>
        <v>0</v>
      </c>
      <c r="AB392" s="128">
        <f>IF(U392=0,"",L392/U392-1)</f>
        <v>0.63265306122448983</v>
      </c>
      <c r="AC392" s="128" t="e">
        <f>IF(W392=0,"",L392/W392-1)</f>
        <v>#REF!</v>
      </c>
    </row>
    <row r="393" spans="1:29" ht="50.1" customHeight="1">
      <c r="A393" s="169"/>
      <c r="B393" s="169"/>
      <c r="C393" s="172"/>
      <c r="D393" s="172"/>
      <c r="E393" s="131"/>
      <c r="F393" s="175"/>
      <c r="G393" s="178"/>
      <c r="H393" s="189"/>
      <c r="I393" s="163"/>
      <c r="J393" s="166"/>
      <c r="K393" s="62" t="s">
        <v>463</v>
      </c>
      <c r="L393" s="63">
        <v>11680</v>
      </c>
      <c r="M393" s="63">
        <v>7300</v>
      </c>
      <c r="N393" s="142" t="s">
        <v>1610</v>
      </c>
      <c r="O393" s="127"/>
      <c r="P393" s="100"/>
      <c r="Q393" s="63">
        <f>P393*M393</f>
        <v>0</v>
      </c>
      <c r="R393" s="64"/>
      <c r="S393" s="67">
        <v>48</v>
      </c>
      <c r="T393" s="46"/>
      <c r="U393" s="106">
        <f>IF(EXACT(O393,Y393),M393,M393*(1-'Расчет ПРЕДЗАКАЗ'!$D$10))</f>
        <v>7154</v>
      </c>
      <c r="V393" s="106">
        <f t="shared" ref="V393:V406" si="164">P393*U393</f>
        <v>0</v>
      </c>
      <c r="W393" s="106" t="e">
        <f>IF(EXACT(O393,Y393),M393,M393*(1-#REF!))</f>
        <v>#REF!</v>
      </c>
      <c r="X393" s="106" t="e">
        <f t="shared" ref="X393:X406" si="165">P393*W393</f>
        <v>#REF!</v>
      </c>
      <c r="Y393" s="107" t="s">
        <v>72</v>
      </c>
      <c r="Z393" s="103">
        <f t="shared" si="162"/>
        <v>0</v>
      </c>
      <c r="AA393" s="103">
        <f t="shared" si="163"/>
        <v>0</v>
      </c>
      <c r="AB393" s="128">
        <f t="shared" ref="AB393:AB406" si="166">IF(U393=0,"",L393/U393-1)</f>
        <v>0.63265306122448983</v>
      </c>
      <c r="AC393" s="128" t="e">
        <f t="shared" ref="AC393:AC406" si="167">IF(W393=0,"",L393/W393-1)</f>
        <v>#REF!</v>
      </c>
    </row>
    <row r="394" spans="1:29" ht="50.1" customHeight="1">
      <c r="A394" s="169"/>
      <c r="B394" s="169"/>
      <c r="C394" s="172"/>
      <c r="D394" s="172"/>
      <c r="E394" s="131"/>
      <c r="F394" s="175"/>
      <c r="G394" s="178"/>
      <c r="H394" s="189"/>
      <c r="I394" s="163"/>
      <c r="J394" s="166"/>
      <c r="K394" s="62" t="s">
        <v>465</v>
      </c>
      <c r="L394" s="63">
        <v>11680</v>
      </c>
      <c r="M394" s="63">
        <v>7300</v>
      </c>
      <c r="N394" s="142" t="s">
        <v>1611</v>
      </c>
      <c r="O394" s="127"/>
      <c r="P394" s="100"/>
      <c r="Q394" s="63">
        <f t="shared" ref="Q394:Q406" si="168">P394*M394</f>
        <v>0</v>
      </c>
      <c r="R394" s="64"/>
      <c r="S394" s="67">
        <v>55</v>
      </c>
      <c r="T394" s="46"/>
      <c r="U394" s="106">
        <f>IF(EXACT(O394,Y394),M394,M394*(1-'Расчет ПРЕДЗАКАЗ'!$D$10))</f>
        <v>7154</v>
      </c>
      <c r="V394" s="106">
        <f t="shared" si="164"/>
        <v>0</v>
      </c>
      <c r="W394" s="106" t="e">
        <f>IF(EXACT(O394,Y394),M394,M394*(1-#REF!))</f>
        <v>#REF!</v>
      </c>
      <c r="X394" s="106" t="e">
        <f t="shared" si="165"/>
        <v>#REF!</v>
      </c>
      <c r="Y394" s="107" t="s">
        <v>72</v>
      </c>
      <c r="Z394" s="103">
        <f t="shared" si="162"/>
        <v>0</v>
      </c>
      <c r="AA394" s="103">
        <f t="shared" si="163"/>
        <v>0</v>
      </c>
      <c r="AB394" s="128">
        <f t="shared" si="166"/>
        <v>0.63265306122448983</v>
      </c>
      <c r="AC394" s="128" t="e">
        <f t="shared" si="167"/>
        <v>#REF!</v>
      </c>
    </row>
    <row r="395" spans="1:29" ht="50.1" customHeight="1">
      <c r="A395" s="169"/>
      <c r="B395" s="169"/>
      <c r="C395" s="172"/>
      <c r="D395" s="172"/>
      <c r="E395" s="131"/>
      <c r="F395" s="175"/>
      <c r="G395" s="178"/>
      <c r="H395" s="189"/>
      <c r="I395" s="163"/>
      <c r="J395" s="166"/>
      <c r="K395" s="62" t="s">
        <v>467</v>
      </c>
      <c r="L395" s="63">
        <v>11680</v>
      </c>
      <c r="M395" s="63">
        <v>7300</v>
      </c>
      <c r="N395" s="142" t="s">
        <v>1612</v>
      </c>
      <c r="O395" s="127"/>
      <c r="P395" s="100"/>
      <c r="Q395" s="63">
        <f t="shared" si="168"/>
        <v>0</v>
      </c>
      <c r="R395" s="64"/>
      <c r="S395" s="67">
        <v>49</v>
      </c>
      <c r="T395" s="46"/>
      <c r="U395" s="106">
        <f>IF(EXACT(O395,Y395),M395,M395*(1-'Расчет ПРЕДЗАКАЗ'!$D$10))</f>
        <v>7154</v>
      </c>
      <c r="V395" s="106">
        <f t="shared" si="164"/>
        <v>0</v>
      </c>
      <c r="W395" s="106" t="e">
        <f>IF(EXACT(O395,Y395),M395,M395*(1-#REF!))</f>
        <v>#REF!</v>
      </c>
      <c r="X395" s="106" t="e">
        <f t="shared" si="165"/>
        <v>#REF!</v>
      </c>
      <c r="Y395" s="107" t="s">
        <v>72</v>
      </c>
      <c r="Z395" s="103">
        <f t="shared" si="162"/>
        <v>0</v>
      </c>
      <c r="AA395" s="103">
        <f t="shared" si="163"/>
        <v>0</v>
      </c>
      <c r="AB395" s="128">
        <f t="shared" si="166"/>
        <v>0.63265306122448983</v>
      </c>
      <c r="AC395" s="128" t="e">
        <f t="shared" si="167"/>
        <v>#REF!</v>
      </c>
    </row>
    <row r="396" spans="1:29" ht="50.1" customHeight="1">
      <c r="A396" s="169"/>
      <c r="B396" s="169"/>
      <c r="C396" s="172"/>
      <c r="D396" s="172"/>
      <c r="E396" s="131"/>
      <c r="F396" s="175"/>
      <c r="G396" s="178"/>
      <c r="H396" s="189"/>
      <c r="I396" s="163"/>
      <c r="J396" s="166"/>
      <c r="K396" s="62" t="s">
        <v>469</v>
      </c>
      <c r="L396" s="63">
        <v>11680</v>
      </c>
      <c r="M396" s="63">
        <v>7300</v>
      </c>
      <c r="N396" s="142" t="s">
        <v>1613</v>
      </c>
      <c r="O396" s="127"/>
      <c r="P396" s="100"/>
      <c r="Q396" s="63">
        <f t="shared" si="168"/>
        <v>0</v>
      </c>
      <c r="R396" s="64"/>
      <c r="S396" s="67">
        <v>51</v>
      </c>
      <c r="T396" s="46"/>
      <c r="U396" s="106">
        <f>IF(EXACT(O396,Y396),M396,M396*(1-'Расчет ПРЕДЗАКАЗ'!$D$10))</f>
        <v>7154</v>
      </c>
      <c r="V396" s="106">
        <f t="shared" si="164"/>
        <v>0</v>
      </c>
      <c r="W396" s="106" t="e">
        <f>IF(EXACT(O396,Y396),M396,M396*(1-#REF!))</f>
        <v>#REF!</v>
      </c>
      <c r="X396" s="106" t="e">
        <f t="shared" si="165"/>
        <v>#REF!</v>
      </c>
      <c r="Y396" s="107" t="s">
        <v>72</v>
      </c>
      <c r="Z396" s="103">
        <f t="shared" si="162"/>
        <v>0</v>
      </c>
      <c r="AA396" s="103">
        <f t="shared" si="163"/>
        <v>0</v>
      </c>
      <c r="AB396" s="128">
        <f t="shared" si="166"/>
        <v>0.63265306122448983</v>
      </c>
      <c r="AC396" s="128" t="e">
        <f t="shared" si="167"/>
        <v>#REF!</v>
      </c>
    </row>
    <row r="397" spans="1:29" ht="50.1" customHeight="1">
      <c r="A397" s="169"/>
      <c r="B397" s="169"/>
      <c r="C397" s="172"/>
      <c r="D397" s="172"/>
      <c r="E397" s="131"/>
      <c r="F397" s="175"/>
      <c r="G397" s="178"/>
      <c r="H397" s="189"/>
      <c r="I397" s="163"/>
      <c r="J397" s="166"/>
      <c r="K397" s="62" t="s">
        <v>471</v>
      </c>
      <c r="L397" s="63">
        <v>11680</v>
      </c>
      <c r="M397" s="63">
        <v>7300</v>
      </c>
      <c r="N397" s="142" t="s">
        <v>1614</v>
      </c>
      <c r="O397" s="127"/>
      <c r="P397" s="100"/>
      <c r="Q397" s="63">
        <f t="shared" si="168"/>
        <v>0</v>
      </c>
      <c r="R397" s="64"/>
      <c r="S397" s="67">
        <v>44</v>
      </c>
      <c r="T397" s="46"/>
      <c r="U397" s="106">
        <f>IF(EXACT(O397,Y397),M397,M397*(1-'Расчет ПРЕДЗАКАЗ'!$D$10))</f>
        <v>7154</v>
      </c>
      <c r="V397" s="106">
        <f t="shared" si="164"/>
        <v>0</v>
      </c>
      <c r="W397" s="106" t="e">
        <f>IF(EXACT(O397,Y397),M397,M397*(1-#REF!))</f>
        <v>#REF!</v>
      </c>
      <c r="X397" s="106" t="e">
        <f t="shared" si="165"/>
        <v>#REF!</v>
      </c>
      <c r="Y397" s="107" t="s">
        <v>72</v>
      </c>
      <c r="Z397" s="103">
        <f t="shared" si="162"/>
        <v>0</v>
      </c>
      <c r="AA397" s="103">
        <f t="shared" si="163"/>
        <v>0</v>
      </c>
      <c r="AB397" s="128">
        <f t="shared" si="166"/>
        <v>0.63265306122448983</v>
      </c>
      <c r="AC397" s="128" t="e">
        <f t="shared" si="167"/>
        <v>#REF!</v>
      </c>
    </row>
    <row r="398" spans="1:29" ht="50.1" customHeight="1">
      <c r="A398" s="169"/>
      <c r="B398" s="169"/>
      <c r="C398" s="172"/>
      <c r="D398" s="172"/>
      <c r="E398" s="131"/>
      <c r="F398" s="175"/>
      <c r="G398" s="178"/>
      <c r="H398" s="189"/>
      <c r="I398" s="163"/>
      <c r="J398" s="166"/>
      <c r="K398" s="62" t="s">
        <v>510</v>
      </c>
      <c r="L398" s="63">
        <v>11680</v>
      </c>
      <c r="M398" s="63">
        <v>7300</v>
      </c>
      <c r="N398" s="142" t="s">
        <v>1615</v>
      </c>
      <c r="O398" s="127"/>
      <c r="P398" s="100"/>
      <c r="Q398" s="63">
        <f t="shared" si="168"/>
        <v>0</v>
      </c>
      <c r="R398" s="64"/>
      <c r="S398" s="67">
        <v>31</v>
      </c>
      <c r="T398" s="46"/>
      <c r="U398" s="106">
        <f>IF(EXACT(O398,Y398),M398,M398*(1-'Расчет ПРЕДЗАКАЗ'!$D$10))</f>
        <v>7154</v>
      </c>
      <c r="V398" s="106">
        <f t="shared" si="164"/>
        <v>0</v>
      </c>
      <c r="W398" s="106" t="e">
        <f>IF(EXACT(O398,Y398),M398,M398*(1-#REF!))</f>
        <v>#REF!</v>
      </c>
      <c r="X398" s="106" t="e">
        <f t="shared" si="165"/>
        <v>#REF!</v>
      </c>
      <c r="Y398" s="107" t="s">
        <v>72</v>
      </c>
      <c r="Z398" s="103">
        <f t="shared" si="162"/>
        <v>0</v>
      </c>
      <c r="AA398" s="103">
        <f t="shared" si="163"/>
        <v>0</v>
      </c>
      <c r="AB398" s="128">
        <f t="shared" si="166"/>
        <v>0.63265306122448983</v>
      </c>
      <c r="AC398" s="128" t="e">
        <f t="shared" si="167"/>
        <v>#REF!</v>
      </c>
    </row>
    <row r="399" spans="1:29" ht="50.1" customHeight="1">
      <c r="A399" s="169"/>
      <c r="B399" s="169"/>
      <c r="C399" s="172"/>
      <c r="D399" s="172"/>
      <c r="E399" s="131"/>
      <c r="F399" s="175"/>
      <c r="G399" s="178"/>
      <c r="H399" s="189"/>
      <c r="I399" s="163"/>
      <c r="J399" s="166"/>
      <c r="K399" s="62"/>
      <c r="L399" s="63"/>
      <c r="M399" s="63"/>
      <c r="N399" s="142"/>
      <c r="O399" s="127"/>
      <c r="P399" s="100"/>
      <c r="Q399" s="63">
        <f t="shared" si="168"/>
        <v>0</v>
      </c>
      <c r="R399" s="64"/>
      <c r="S399" s="67"/>
      <c r="T399" s="46"/>
      <c r="U399" s="106">
        <f>IF(EXACT(O399,Y399),M399,M399*(1-'Расчет ПРЕДЗАКАЗ'!$D$10))</f>
        <v>0</v>
      </c>
      <c r="V399" s="106">
        <f t="shared" si="164"/>
        <v>0</v>
      </c>
      <c r="W399" s="106" t="e">
        <f>IF(EXACT(O399,Y399),M399,M399*(1-#REF!))</f>
        <v>#REF!</v>
      </c>
      <c r="X399" s="106" t="e">
        <f t="shared" si="165"/>
        <v>#REF!</v>
      </c>
      <c r="Y399" s="107" t="s">
        <v>72</v>
      </c>
      <c r="Z399" s="103">
        <f t="shared" si="162"/>
        <v>0</v>
      </c>
      <c r="AA399" s="103">
        <f t="shared" si="163"/>
        <v>0</v>
      </c>
      <c r="AB399" s="128" t="str">
        <f t="shared" si="166"/>
        <v/>
      </c>
      <c r="AC399" s="128" t="e">
        <f t="shared" si="167"/>
        <v>#REF!</v>
      </c>
    </row>
    <row r="400" spans="1:29" ht="50.1" customHeight="1">
      <c r="A400" s="169"/>
      <c r="B400" s="169"/>
      <c r="C400" s="172"/>
      <c r="D400" s="172"/>
      <c r="E400" s="131"/>
      <c r="F400" s="175"/>
      <c r="G400" s="178"/>
      <c r="H400" s="189"/>
      <c r="I400" s="163"/>
      <c r="J400" s="166"/>
      <c r="K400" s="62"/>
      <c r="L400" s="63"/>
      <c r="M400" s="63"/>
      <c r="N400" s="142"/>
      <c r="O400" s="127"/>
      <c r="P400" s="100"/>
      <c r="Q400" s="63">
        <f t="shared" si="168"/>
        <v>0</v>
      </c>
      <c r="R400" s="64"/>
      <c r="S400" s="67"/>
      <c r="T400" s="46"/>
      <c r="U400" s="106">
        <f>IF(EXACT(O400,Y400),M400,M400*(1-'Расчет ПРЕДЗАКАЗ'!$D$10))</f>
        <v>0</v>
      </c>
      <c r="V400" s="106">
        <f t="shared" si="164"/>
        <v>0</v>
      </c>
      <c r="W400" s="106" t="e">
        <f>IF(EXACT(O400,Y400),M400,M400*(1-#REF!))</f>
        <v>#REF!</v>
      </c>
      <c r="X400" s="106" t="e">
        <f t="shared" si="165"/>
        <v>#REF!</v>
      </c>
      <c r="Y400" s="107" t="s">
        <v>72</v>
      </c>
      <c r="Z400" s="103">
        <f t="shared" si="162"/>
        <v>0</v>
      </c>
      <c r="AA400" s="103">
        <f t="shared" si="163"/>
        <v>0</v>
      </c>
      <c r="AB400" s="128" t="str">
        <f t="shared" si="166"/>
        <v/>
      </c>
      <c r="AC400" s="128" t="e">
        <f t="shared" si="167"/>
        <v>#REF!</v>
      </c>
    </row>
    <row r="401" spans="1:29" ht="50.1" customHeight="1">
      <c r="A401" s="169"/>
      <c r="B401" s="169"/>
      <c r="C401" s="172"/>
      <c r="D401" s="172"/>
      <c r="E401" s="131"/>
      <c r="F401" s="175"/>
      <c r="G401" s="178"/>
      <c r="H401" s="189"/>
      <c r="I401" s="163"/>
      <c r="J401" s="166"/>
      <c r="K401" s="62"/>
      <c r="L401" s="63"/>
      <c r="M401" s="63"/>
      <c r="N401" s="65"/>
      <c r="O401" s="127"/>
      <c r="P401" s="100"/>
      <c r="Q401" s="63">
        <f t="shared" si="168"/>
        <v>0</v>
      </c>
      <c r="R401" s="65"/>
      <c r="S401" s="67"/>
      <c r="T401" s="40"/>
      <c r="U401" s="106">
        <f>IF(EXACT(O401,Y401),M401,M401*(1-'Расчет ПРЕДЗАКАЗ'!$D$10))</f>
        <v>0</v>
      </c>
      <c r="V401" s="106">
        <f t="shared" si="164"/>
        <v>0</v>
      </c>
      <c r="W401" s="106" t="e">
        <f>IF(EXACT(O401,Y401),M401,M401*(1-#REF!))</f>
        <v>#REF!</v>
      </c>
      <c r="X401" s="106" t="e">
        <f t="shared" si="165"/>
        <v>#REF!</v>
      </c>
      <c r="Y401" s="107" t="s">
        <v>72</v>
      </c>
      <c r="Z401" s="103">
        <f t="shared" si="162"/>
        <v>0</v>
      </c>
      <c r="AA401" s="103">
        <f t="shared" si="163"/>
        <v>0</v>
      </c>
      <c r="AB401" s="128" t="str">
        <f t="shared" si="166"/>
        <v/>
      </c>
      <c r="AC401" s="128" t="e">
        <f t="shared" si="167"/>
        <v>#REF!</v>
      </c>
    </row>
    <row r="402" spans="1:29" ht="50.1" customHeight="1">
      <c r="A402" s="169"/>
      <c r="B402" s="169"/>
      <c r="C402" s="172"/>
      <c r="D402" s="172"/>
      <c r="E402" s="131"/>
      <c r="F402" s="175"/>
      <c r="G402" s="178"/>
      <c r="H402" s="189"/>
      <c r="I402" s="163"/>
      <c r="J402" s="166"/>
      <c r="K402" s="62"/>
      <c r="L402" s="63"/>
      <c r="M402" s="63"/>
      <c r="N402" s="65"/>
      <c r="O402" s="127"/>
      <c r="P402" s="100"/>
      <c r="Q402" s="63">
        <f t="shared" si="168"/>
        <v>0</v>
      </c>
      <c r="R402" s="65"/>
      <c r="S402" s="67"/>
      <c r="T402" s="40"/>
      <c r="U402" s="106">
        <f>IF(EXACT(O402,Y402),M402,M402*(1-'Расчет ПРЕДЗАКАЗ'!$D$10))</f>
        <v>0</v>
      </c>
      <c r="V402" s="106">
        <f t="shared" si="164"/>
        <v>0</v>
      </c>
      <c r="W402" s="106" t="e">
        <f>IF(EXACT(O402,Y402),M402,M402*(1-#REF!))</f>
        <v>#REF!</v>
      </c>
      <c r="X402" s="106" t="e">
        <f t="shared" si="165"/>
        <v>#REF!</v>
      </c>
      <c r="Y402" s="107" t="s">
        <v>72</v>
      </c>
      <c r="Z402" s="103">
        <f t="shared" si="162"/>
        <v>0</v>
      </c>
      <c r="AA402" s="103">
        <f t="shared" si="163"/>
        <v>0</v>
      </c>
      <c r="AB402" s="128" t="str">
        <f t="shared" si="166"/>
        <v/>
      </c>
      <c r="AC402" s="128" t="e">
        <f t="shared" si="167"/>
        <v>#REF!</v>
      </c>
    </row>
    <row r="403" spans="1:29" ht="50.1" customHeight="1">
      <c r="A403" s="169"/>
      <c r="B403" s="169"/>
      <c r="C403" s="172"/>
      <c r="D403" s="172"/>
      <c r="E403" s="131"/>
      <c r="F403" s="175"/>
      <c r="G403" s="178"/>
      <c r="H403" s="189"/>
      <c r="I403" s="163"/>
      <c r="J403" s="166"/>
      <c r="K403" s="62"/>
      <c r="L403" s="63"/>
      <c r="M403" s="63"/>
      <c r="N403" s="65"/>
      <c r="O403" s="127"/>
      <c r="P403" s="100"/>
      <c r="Q403" s="63">
        <f t="shared" si="168"/>
        <v>0</v>
      </c>
      <c r="R403" s="65"/>
      <c r="S403" s="67"/>
      <c r="T403" s="40"/>
      <c r="U403" s="106">
        <f>IF(EXACT(O403,Y403),M403,M403*(1-'Расчет ПРЕДЗАКАЗ'!$D$10))</f>
        <v>0</v>
      </c>
      <c r="V403" s="106">
        <f t="shared" si="164"/>
        <v>0</v>
      </c>
      <c r="W403" s="106" t="e">
        <f>IF(EXACT(O403,Y403),M403,M403*(1-#REF!))</f>
        <v>#REF!</v>
      </c>
      <c r="X403" s="106" t="e">
        <f t="shared" si="165"/>
        <v>#REF!</v>
      </c>
      <c r="Y403" s="107" t="s">
        <v>72</v>
      </c>
      <c r="Z403" s="103">
        <f t="shared" si="162"/>
        <v>0</v>
      </c>
      <c r="AA403" s="103">
        <f t="shared" si="163"/>
        <v>0</v>
      </c>
      <c r="AB403" s="128" t="str">
        <f t="shared" si="166"/>
        <v/>
      </c>
      <c r="AC403" s="128" t="e">
        <f t="shared" si="167"/>
        <v>#REF!</v>
      </c>
    </row>
    <row r="404" spans="1:29" ht="50.1" customHeight="1">
      <c r="A404" s="169"/>
      <c r="B404" s="169"/>
      <c r="C404" s="172"/>
      <c r="D404" s="172"/>
      <c r="E404" s="131"/>
      <c r="F404" s="175"/>
      <c r="G404" s="178"/>
      <c r="H404" s="189"/>
      <c r="I404" s="163"/>
      <c r="J404" s="166"/>
      <c r="K404" s="62"/>
      <c r="L404" s="63"/>
      <c r="M404" s="63"/>
      <c r="N404" s="65"/>
      <c r="O404" s="127"/>
      <c r="P404" s="100"/>
      <c r="Q404" s="63">
        <f t="shared" si="168"/>
        <v>0</v>
      </c>
      <c r="R404" s="65"/>
      <c r="S404" s="67"/>
      <c r="T404" s="40"/>
      <c r="U404" s="106">
        <f>IF(EXACT(O404,Y404),M404,M404*(1-'Расчет ПРЕДЗАКАЗ'!$D$10))</f>
        <v>0</v>
      </c>
      <c r="V404" s="106">
        <f t="shared" si="164"/>
        <v>0</v>
      </c>
      <c r="W404" s="106" t="e">
        <f>IF(EXACT(O404,Y404),M404,M404*(1-#REF!))</f>
        <v>#REF!</v>
      </c>
      <c r="X404" s="106" t="e">
        <f t="shared" si="165"/>
        <v>#REF!</v>
      </c>
      <c r="Y404" s="107" t="s">
        <v>72</v>
      </c>
      <c r="Z404" s="103">
        <f t="shared" si="162"/>
        <v>0</v>
      </c>
      <c r="AA404" s="103">
        <f t="shared" si="163"/>
        <v>0</v>
      </c>
      <c r="AB404" s="128" t="str">
        <f t="shared" si="166"/>
        <v/>
      </c>
      <c r="AC404" s="128" t="e">
        <f t="shared" si="167"/>
        <v>#REF!</v>
      </c>
    </row>
    <row r="405" spans="1:29" ht="50.1" customHeight="1">
      <c r="A405" s="169"/>
      <c r="B405" s="169"/>
      <c r="C405" s="172"/>
      <c r="D405" s="172"/>
      <c r="E405" s="131"/>
      <c r="F405" s="175"/>
      <c r="G405" s="178"/>
      <c r="H405" s="189"/>
      <c r="I405" s="163"/>
      <c r="J405" s="166"/>
      <c r="K405" s="62"/>
      <c r="L405" s="63"/>
      <c r="M405" s="63"/>
      <c r="N405" s="65"/>
      <c r="O405" s="127"/>
      <c r="P405" s="100"/>
      <c r="Q405" s="63">
        <f t="shared" si="168"/>
        <v>0</v>
      </c>
      <c r="R405" s="65"/>
      <c r="S405" s="67"/>
      <c r="T405" s="40"/>
      <c r="U405" s="106">
        <f>IF(EXACT(O405,Y405),M405,M405*(1-'Расчет ПРЕДЗАКАЗ'!$D$10))</f>
        <v>0</v>
      </c>
      <c r="V405" s="106">
        <f t="shared" si="164"/>
        <v>0</v>
      </c>
      <c r="W405" s="106" t="e">
        <f>IF(EXACT(O405,Y405),M405,M405*(1-#REF!))</f>
        <v>#REF!</v>
      </c>
      <c r="X405" s="106" t="e">
        <f t="shared" si="165"/>
        <v>#REF!</v>
      </c>
      <c r="Y405" s="107" t="s">
        <v>72</v>
      </c>
      <c r="Z405" s="103">
        <f t="shared" si="162"/>
        <v>0</v>
      </c>
      <c r="AA405" s="103">
        <f t="shared" si="163"/>
        <v>0</v>
      </c>
      <c r="AB405" s="128" t="str">
        <f t="shared" si="166"/>
        <v/>
      </c>
      <c r="AC405" s="128" t="e">
        <f t="shared" si="167"/>
        <v>#REF!</v>
      </c>
    </row>
    <row r="406" spans="1:29" ht="50.1" customHeight="1">
      <c r="A406" s="170"/>
      <c r="B406" s="170"/>
      <c r="C406" s="173"/>
      <c r="D406" s="173"/>
      <c r="E406" s="132"/>
      <c r="F406" s="176"/>
      <c r="G406" s="179"/>
      <c r="H406" s="190"/>
      <c r="I406" s="164"/>
      <c r="J406" s="167"/>
      <c r="K406" s="62"/>
      <c r="L406" s="63"/>
      <c r="M406" s="63"/>
      <c r="N406" s="65"/>
      <c r="O406" s="127"/>
      <c r="P406" s="100"/>
      <c r="Q406" s="63">
        <f t="shared" si="168"/>
        <v>0</v>
      </c>
      <c r="R406" s="65"/>
      <c r="S406" s="64"/>
      <c r="T406" s="40"/>
      <c r="U406" s="106">
        <f>IF(EXACT(O406,Y406),M406,M406*(1-'Расчет ПРЕДЗАКАЗ'!$D$10))</f>
        <v>0</v>
      </c>
      <c r="V406" s="106">
        <f t="shared" si="164"/>
        <v>0</v>
      </c>
      <c r="W406" s="106" t="e">
        <f>IF(EXACT(O406,Y406),M406,M406*(1-#REF!))</f>
        <v>#REF!</v>
      </c>
      <c r="X406" s="106" t="e">
        <f t="shared" si="165"/>
        <v>#REF!</v>
      </c>
      <c r="Y406" s="107" t="s">
        <v>72</v>
      </c>
      <c r="Z406" s="103">
        <f t="shared" si="162"/>
        <v>0</v>
      </c>
      <c r="AA406" s="103">
        <f t="shared" si="163"/>
        <v>0</v>
      </c>
      <c r="AB406" s="128" t="str">
        <f t="shared" si="166"/>
        <v/>
      </c>
      <c r="AC406" s="128" t="e">
        <f t="shared" si="167"/>
        <v>#REF!</v>
      </c>
    </row>
    <row r="407" spans="1:29" ht="11.25" customHeight="1" thickBot="1"/>
    <row r="408" spans="1:29" ht="50.1" customHeight="1">
      <c r="A408" s="168">
        <v>164</v>
      </c>
      <c r="B408" s="168" t="s">
        <v>1559</v>
      </c>
      <c r="C408" s="171" t="s">
        <v>1616</v>
      </c>
      <c r="D408" s="171" t="s">
        <v>77</v>
      </c>
      <c r="E408" s="131"/>
      <c r="F408" s="197" t="s">
        <v>1549</v>
      </c>
      <c r="G408" s="177" t="s">
        <v>1411</v>
      </c>
      <c r="H408" s="162" t="s">
        <v>1607</v>
      </c>
      <c r="I408" s="198" t="s">
        <v>1617</v>
      </c>
      <c r="J408" s="165" t="s">
        <v>19</v>
      </c>
      <c r="K408" s="62" t="s">
        <v>461</v>
      </c>
      <c r="L408" s="63">
        <v>11680</v>
      </c>
      <c r="M408" s="63">
        <v>7300</v>
      </c>
      <c r="N408" s="142" t="s">
        <v>1618</v>
      </c>
      <c r="O408" s="127"/>
      <c r="P408" s="100"/>
      <c r="Q408" s="63">
        <f>P408*M408</f>
        <v>0</v>
      </c>
      <c r="R408" s="64"/>
      <c r="S408" s="67">
        <v>43</v>
      </c>
      <c r="T408" s="60"/>
      <c r="U408" s="106">
        <f>IF(EXACT(O408,Y408),M408,M408*(1-'Расчет ПРЕДЗАКАЗ'!$D$10))</f>
        <v>7154</v>
      </c>
      <c r="V408" s="106">
        <f>P408*U408</f>
        <v>0</v>
      </c>
      <c r="W408" s="106" t="e">
        <f>IF(EXACT(O408,Y408),M408,M408*(1-#REF!))</f>
        <v>#REF!</v>
      </c>
      <c r="X408" s="106" t="e">
        <f>P408*W408</f>
        <v>#REF!</v>
      </c>
      <c r="Y408" s="107" t="s">
        <v>72</v>
      </c>
      <c r="Z408" s="103">
        <f t="shared" ref="Z408:Z422" si="169">IF(EXACT(O408,Y408),Q408,0)</f>
        <v>0</v>
      </c>
      <c r="AA408" s="103">
        <f t="shared" ref="AA408:AA422" si="170">IF(Z408=0,Q408,0)</f>
        <v>0</v>
      </c>
      <c r="AB408" s="128">
        <f>IF(U408=0,"",L408/U408-1)</f>
        <v>0.63265306122448983</v>
      </c>
      <c r="AC408" s="128" t="e">
        <f>IF(W408=0,"",L408/W408-1)</f>
        <v>#REF!</v>
      </c>
    </row>
    <row r="409" spans="1:29" ht="50.1" customHeight="1">
      <c r="A409" s="169"/>
      <c r="B409" s="169"/>
      <c r="C409" s="172"/>
      <c r="D409" s="172"/>
      <c r="E409" s="131"/>
      <c r="F409" s="175"/>
      <c r="G409" s="178"/>
      <c r="H409" s="189"/>
      <c r="I409" s="163"/>
      <c r="J409" s="166"/>
      <c r="K409" s="62" t="s">
        <v>463</v>
      </c>
      <c r="L409" s="63">
        <v>11680</v>
      </c>
      <c r="M409" s="63">
        <v>7300</v>
      </c>
      <c r="N409" s="142" t="s">
        <v>1619</v>
      </c>
      <c r="O409" s="127"/>
      <c r="P409" s="100"/>
      <c r="Q409" s="63">
        <f>P409*M409</f>
        <v>0</v>
      </c>
      <c r="R409" s="64"/>
      <c r="S409" s="67">
        <v>70</v>
      </c>
      <c r="T409" s="46"/>
      <c r="U409" s="106">
        <f>IF(EXACT(O409,Y409),M409,M409*(1-'Расчет ПРЕДЗАКАЗ'!$D$10))</f>
        <v>7154</v>
      </c>
      <c r="V409" s="106">
        <f t="shared" ref="V409:V422" si="171">P409*U409</f>
        <v>0</v>
      </c>
      <c r="W409" s="106" t="e">
        <f>IF(EXACT(O409,Y409),M409,M409*(1-#REF!))</f>
        <v>#REF!</v>
      </c>
      <c r="X409" s="106" t="e">
        <f t="shared" ref="X409:X422" si="172">P409*W409</f>
        <v>#REF!</v>
      </c>
      <c r="Y409" s="107" t="s">
        <v>72</v>
      </c>
      <c r="Z409" s="103">
        <f t="shared" si="169"/>
        <v>0</v>
      </c>
      <c r="AA409" s="103">
        <f t="shared" si="170"/>
        <v>0</v>
      </c>
      <c r="AB409" s="128">
        <f t="shared" ref="AB409:AB422" si="173">IF(U409=0,"",L409/U409-1)</f>
        <v>0.63265306122448983</v>
      </c>
      <c r="AC409" s="128" t="e">
        <f t="shared" ref="AC409:AC422" si="174">IF(W409=0,"",L409/W409-1)</f>
        <v>#REF!</v>
      </c>
    </row>
    <row r="410" spans="1:29" ht="50.1" customHeight="1">
      <c r="A410" s="169"/>
      <c r="B410" s="169"/>
      <c r="C410" s="172"/>
      <c r="D410" s="172"/>
      <c r="E410" s="131"/>
      <c r="F410" s="175"/>
      <c r="G410" s="178"/>
      <c r="H410" s="189"/>
      <c r="I410" s="163"/>
      <c r="J410" s="166"/>
      <c r="K410" s="62" t="s">
        <v>465</v>
      </c>
      <c r="L410" s="63">
        <v>11680</v>
      </c>
      <c r="M410" s="63">
        <v>7300</v>
      </c>
      <c r="N410" s="142" t="s">
        <v>1620</v>
      </c>
      <c r="O410" s="127"/>
      <c r="P410" s="100"/>
      <c r="Q410" s="63">
        <f t="shared" ref="Q410:Q422" si="175">P410*M410</f>
        <v>0</v>
      </c>
      <c r="R410" s="64"/>
      <c r="S410" s="67">
        <v>76</v>
      </c>
      <c r="T410" s="46"/>
      <c r="U410" s="106">
        <f>IF(EXACT(O410,Y410),M410,M410*(1-'Расчет ПРЕДЗАКАЗ'!$D$10))</f>
        <v>7154</v>
      </c>
      <c r="V410" s="106">
        <f t="shared" si="171"/>
        <v>0</v>
      </c>
      <c r="W410" s="106" t="e">
        <f>IF(EXACT(O410,Y410),M410,M410*(1-#REF!))</f>
        <v>#REF!</v>
      </c>
      <c r="X410" s="106" t="e">
        <f t="shared" si="172"/>
        <v>#REF!</v>
      </c>
      <c r="Y410" s="107" t="s">
        <v>72</v>
      </c>
      <c r="Z410" s="103">
        <f t="shared" si="169"/>
        <v>0</v>
      </c>
      <c r="AA410" s="103">
        <f t="shared" si="170"/>
        <v>0</v>
      </c>
      <c r="AB410" s="128">
        <f t="shared" si="173"/>
        <v>0.63265306122448983</v>
      </c>
      <c r="AC410" s="128" t="e">
        <f t="shared" si="174"/>
        <v>#REF!</v>
      </c>
    </row>
    <row r="411" spans="1:29" ht="50.1" customHeight="1">
      <c r="A411" s="169"/>
      <c r="B411" s="169"/>
      <c r="C411" s="172"/>
      <c r="D411" s="172"/>
      <c r="E411" s="131"/>
      <c r="F411" s="175"/>
      <c r="G411" s="178"/>
      <c r="H411" s="189"/>
      <c r="I411" s="163"/>
      <c r="J411" s="166"/>
      <c r="K411" s="62" t="s">
        <v>467</v>
      </c>
      <c r="L411" s="63">
        <v>11680</v>
      </c>
      <c r="M411" s="63">
        <v>7300</v>
      </c>
      <c r="N411" s="142" t="s">
        <v>1621</v>
      </c>
      <c r="O411" s="127"/>
      <c r="P411" s="100"/>
      <c r="Q411" s="63">
        <f t="shared" si="175"/>
        <v>0</v>
      </c>
      <c r="R411" s="64"/>
      <c r="S411" s="67">
        <v>76</v>
      </c>
      <c r="T411" s="46"/>
      <c r="U411" s="106">
        <f>IF(EXACT(O411,Y411),M411,M411*(1-'Расчет ПРЕДЗАКАЗ'!$D$10))</f>
        <v>7154</v>
      </c>
      <c r="V411" s="106">
        <f t="shared" si="171"/>
        <v>0</v>
      </c>
      <c r="W411" s="106" t="e">
        <f>IF(EXACT(O411,Y411),M411,M411*(1-#REF!))</f>
        <v>#REF!</v>
      </c>
      <c r="X411" s="106" t="e">
        <f t="shared" si="172"/>
        <v>#REF!</v>
      </c>
      <c r="Y411" s="107" t="s">
        <v>72</v>
      </c>
      <c r="Z411" s="103">
        <f t="shared" si="169"/>
        <v>0</v>
      </c>
      <c r="AA411" s="103">
        <f t="shared" si="170"/>
        <v>0</v>
      </c>
      <c r="AB411" s="128">
        <f t="shared" si="173"/>
        <v>0.63265306122448983</v>
      </c>
      <c r="AC411" s="128" t="e">
        <f t="shared" si="174"/>
        <v>#REF!</v>
      </c>
    </row>
    <row r="412" spans="1:29" ht="50.1" customHeight="1">
      <c r="A412" s="169"/>
      <c r="B412" s="169"/>
      <c r="C412" s="172"/>
      <c r="D412" s="172"/>
      <c r="E412" s="131"/>
      <c r="F412" s="175"/>
      <c r="G412" s="178"/>
      <c r="H412" s="189"/>
      <c r="I412" s="163"/>
      <c r="J412" s="166"/>
      <c r="K412" s="62" t="s">
        <v>469</v>
      </c>
      <c r="L412" s="63">
        <v>11680</v>
      </c>
      <c r="M412" s="63">
        <v>7300</v>
      </c>
      <c r="N412" s="142" t="s">
        <v>1622</v>
      </c>
      <c r="O412" s="127"/>
      <c r="P412" s="100"/>
      <c r="Q412" s="63">
        <f t="shared" si="175"/>
        <v>0</v>
      </c>
      <c r="R412" s="64"/>
      <c r="S412" s="67">
        <v>73</v>
      </c>
      <c r="T412" s="46"/>
      <c r="U412" s="106">
        <f>IF(EXACT(O412,Y412),M412,M412*(1-'Расчет ПРЕДЗАКАЗ'!$D$10))</f>
        <v>7154</v>
      </c>
      <c r="V412" s="106">
        <f t="shared" si="171"/>
        <v>0</v>
      </c>
      <c r="W412" s="106" t="e">
        <f>IF(EXACT(O412,Y412),M412,M412*(1-#REF!))</f>
        <v>#REF!</v>
      </c>
      <c r="X412" s="106" t="e">
        <f t="shared" si="172"/>
        <v>#REF!</v>
      </c>
      <c r="Y412" s="107" t="s">
        <v>72</v>
      </c>
      <c r="Z412" s="103">
        <f t="shared" si="169"/>
        <v>0</v>
      </c>
      <c r="AA412" s="103">
        <f t="shared" si="170"/>
        <v>0</v>
      </c>
      <c r="AB412" s="128">
        <f t="shared" si="173"/>
        <v>0.63265306122448983</v>
      </c>
      <c r="AC412" s="128" t="e">
        <f t="shared" si="174"/>
        <v>#REF!</v>
      </c>
    </row>
    <row r="413" spans="1:29" ht="50.1" customHeight="1">
      <c r="A413" s="169"/>
      <c r="B413" s="169"/>
      <c r="C413" s="172"/>
      <c r="D413" s="172"/>
      <c r="E413" s="131"/>
      <c r="F413" s="175"/>
      <c r="G413" s="178"/>
      <c r="H413" s="189"/>
      <c r="I413" s="163"/>
      <c r="J413" s="166"/>
      <c r="K413" s="62" t="s">
        <v>471</v>
      </c>
      <c r="L413" s="63">
        <v>11680</v>
      </c>
      <c r="M413" s="63">
        <v>7300</v>
      </c>
      <c r="N413" s="142" t="s">
        <v>1623</v>
      </c>
      <c r="O413" s="127"/>
      <c r="P413" s="100"/>
      <c r="Q413" s="63">
        <f t="shared" si="175"/>
        <v>0</v>
      </c>
      <c r="R413" s="64"/>
      <c r="S413" s="67">
        <v>65</v>
      </c>
      <c r="T413" s="46"/>
      <c r="U413" s="106">
        <f>IF(EXACT(O413,Y413),M413,M413*(1-'Расчет ПРЕДЗАКАЗ'!$D$10))</f>
        <v>7154</v>
      </c>
      <c r="V413" s="106">
        <f t="shared" si="171"/>
        <v>0</v>
      </c>
      <c r="W413" s="106" t="e">
        <f>IF(EXACT(O413,Y413),M413,M413*(1-#REF!))</f>
        <v>#REF!</v>
      </c>
      <c r="X413" s="106" t="e">
        <f t="shared" si="172"/>
        <v>#REF!</v>
      </c>
      <c r="Y413" s="107" t="s">
        <v>72</v>
      </c>
      <c r="Z413" s="103">
        <f t="shared" si="169"/>
        <v>0</v>
      </c>
      <c r="AA413" s="103">
        <f t="shared" si="170"/>
        <v>0</v>
      </c>
      <c r="AB413" s="128">
        <f t="shared" si="173"/>
        <v>0.63265306122448983</v>
      </c>
      <c r="AC413" s="128" t="e">
        <f t="shared" si="174"/>
        <v>#REF!</v>
      </c>
    </row>
    <row r="414" spans="1:29" ht="50.1" customHeight="1">
      <c r="A414" s="169"/>
      <c r="B414" s="169"/>
      <c r="C414" s="172"/>
      <c r="D414" s="172"/>
      <c r="E414" s="131"/>
      <c r="F414" s="175"/>
      <c r="G414" s="178"/>
      <c r="H414" s="189"/>
      <c r="I414" s="163"/>
      <c r="J414" s="166"/>
      <c r="K414" s="62" t="s">
        <v>510</v>
      </c>
      <c r="L414" s="63">
        <v>11680</v>
      </c>
      <c r="M414" s="63">
        <v>7300</v>
      </c>
      <c r="N414" s="142" t="s">
        <v>1624</v>
      </c>
      <c r="O414" s="127"/>
      <c r="P414" s="100"/>
      <c r="Q414" s="63">
        <f t="shared" si="175"/>
        <v>0</v>
      </c>
      <c r="R414" s="64"/>
      <c r="S414" s="67">
        <v>47</v>
      </c>
      <c r="T414" s="46"/>
      <c r="U414" s="106">
        <f>IF(EXACT(O414,Y414),M414,M414*(1-'Расчет ПРЕДЗАКАЗ'!$D$10))</f>
        <v>7154</v>
      </c>
      <c r="V414" s="106">
        <f t="shared" si="171"/>
        <v>0</v>
      </c>
      <c r="W414" s="106" t="e">
        <f>IF(EXACT(O414,Y414),M414,M414*(1-#REF!))</f>
        <v>#REF!</v>
      </c>
      <c r="X414" s="106" t="e">
        <f t="shared" si="172"/>
        <v>#REF!</v>
      </c>
      <c r="Y414" s="107" t="s">
        <v>72</v>
      </c>
      <c r="Z414" s="103">
        <f t="shared" si="169"/>
        <v>0</v>
      </c>
      <c r="AA414" s="103">
        <f t="shared" si="170"/>
        <v>0</v>
      </c>
      <c r="AB414" s="128">
        <f t="shared" si="173"/>
        <v>0.63265306122448983</v>
      </c>
      <c r="AC414" s="128" t="e">
        <f t="shared" si="174"/>
        <v>#REF!</v>
      </c>
    </row>
    <row r="415" spans="1:29" ht="50.1" customHeight="1">
      <c r="A415" s="169"/>
      <c r="B415" s="169"/>
      <c r="C415" s="172"/>
      <c r="D415" s="172"/>
      <c r="E415" s="131"/>
      <c r="F415" s="175"/>
      <c r="G415" s="178"/>
      <c r="H415" s="189"/>
      <c r="I415" s="163"/>
      <c r="J415" s="166"/>
      <c r="K415" s="62"/>
      <c r="L415" s="63"/>
      <c r="M415" s="63"/>
      <c r="N415" s="142"/>
      <c r="O415" s="127"/>
      <c r="P415" s="100"/>
      <c r="Q415" s="63">
        <f t="shared" si="175"/>
        <v>0</v>
      </c>
      <c r="R415" s="64"/>
      <c r="S415" s="67"/>
      <c r="T415" s="46"/>
      <c r="U415" s="106">
        <f>IF(EXACT(O415,Y415),M415,M415*(1-'Расчет ПРЕДЗАКАЗ'!$D$10))</f>
        <v>0</v>
      </c>
      <c r="V415" s="106">
        <f t="shared" si="171"/>
        <v>0</v>
      </c>
      <c r="W415" s="106" t="e">
        <f>IF(EXACT(O415,Y415),M415,M415*(1-#REF!))</f>
        <v>#REF!</v>
      </c>
      <c r="X415" s="106" t="e">
        <f t="shared" si="172"/>
        <v>#REF!</v>
      </c>
      <c r="Y415" s="107" t="s">
        <v>72</v>
      </c>
      <c r="Z415" s="103">
        <f t="shared" si="169"/>
        <v>0</v>
      </c>
      <c r="AA415" s="103">
        <f t="shared" si="170"/>
        <v>0</v>
      </c>
      <c r="AB415" s="128" t="str">
        <f t="shared" si="173"/>
        <v/>
      </c>
      <c r="AC415" s="128" t="e">
        <f t="shared" si="174"/>
        <v>#REF!</v>
      </c>
    </row>
    <row r="416" spans="1:29" ht="50.1" customHeight="1">
      <c r="A416" s="169"/>
      <c r="B416" s="169"/>
      <c r="C416" s="172"/>
      <c r="D416" s="172"/>
      <c r="E416" s="131"/>
      <c r="F416" s="175"/>
      <c r="G416" s="178"/>
      <c r="H416" s="189"/>
      <c r="I416" s="163"/>
      <c r="J416" s="166"/>
      <c r="K416" s="62"/>
      <c r="L416" s="63"/>
      <c r="M416" s="63"/>
      <c r="N416" s="142"/>
      <c r="O416" s="127"/>
      <c r="P416" s="100"/>
      <c r="Q416" s="63">
        <f t="shared" si="175"/>
        <v>0</v>
      </c>
      <c r="R416" s="64"/>
      <c r="S416" s="67"/>
      <c r="T416" s="46"/>
      <c r="U416" s="106">
        <f>IF(EXACT(O416,Y416),M416,M416*(1-'Расчет ПРЕДЗАКАЗ'!$D$10))</f>
        <v>0</v>
      </c>
      <c r="V416" s="106">
        <f t="shared" si="171"/>
        <v>0</v>
      </c>
      <c r="W416" s="106" t="e">
        <f>IF(EXACT(O416,Y416),M416,M416*(1-#REF!))</f>
        <v>#REF!</v>
      </c>
      <c r="X416" s="106" t="e">
        <f t="shared" si="172"/>
        <v>#REF!</v>
      </c>
      <c r="Y416" s="107" t="s">
        <v>72</v>
      </c>
      <c r="Z416" s="103">
        <f t="shared" si="169"/>
        <v>0</v>
      </c>
      <c r="AA416" s="103">
        <f t="shared" si="170"/>
        <v>0</v>
      </c>
      <c r="AB416" s="128" t="str">
        <f t="shared" si="173"/>
        <v/>
      </c>
      <c r="AC416" s="128" t="e">
        <f t="shared" si="174"/>
        <v>#REF!</v>
      </c>
    </row>
    <row r="417" spans="1:29" ht="50.1" customHeight="1">
      <c r="A417" s="169"/>
      <c r="B417" s="169"/>
      <c r="C417" s="172"/>
      <c r="D417" s="172"/>
      <c r="E417" s="131"/>
      <c r="F417" s="175"/>
      <c r="G417" s="178"/>
      <c r="H417" s="189"/>
      <c r="I417" s="163"/>
      <c r="J417" s="166"/>
      <c r="K417" s="62"/>
      <c r="L417" s="63"/>
      <c r="M417" s="63"/>
      <c r="N417" s="65"/>
      <c r="O417" s="127"/>
      <c r="P417" s="100"/>
      <c r="Q417" s="63">
        <f t="shared" si="175"/>
        <v>0</v>
      </c>
      <c r="R417" s="65"/>
      <c r="S417" s="67"/>
      <c r="T417" s="40"/>
      <c r="U417" s="106">
        <f>IF(EXACT(O417,Y417),M417,M417*(1-'Расчет ПРЕДЗАКАЗ'!$D$10))</f>
        <v>0</v>
      </c>
      <c r="V417" s="106">
        <f t="shared" si="171"/>
        <v>0</v>
      </c>
      <c r="W417" s="106" t="e">
        <f>IF(EXACT(O417,Y417),M417,M417*(1-#REF!))</f>
        <v>#REF!</v>
      </c>
      <c r="X417" s="106" t="e">
        <f t="shared" si="172"/>
        <v>#REF!</v>
      </c>
      <c r="Y417" s="107" t="s">
        <v>72</v>
      </c>
      <c r="Z417" s="103">
        <f t="shared" si="169"/>
        <v>0</v>
      </c>
      <c r="AA417" s="103">
        <f t="shared" si="170"/>
        <v>0</v>
      </c>
      <c r="AB417" s="128" t="str">
        <f t="shared" si="173"/>
        <v/>
      </c>
      <c r="AC417" s="128" t="e">
        <f t="shared" si="174"/>
        <v>#REF!</v>
      </c>
    </row>
    <row r="418" spans="1:29" ht="50.1" customHeight="1">
      <c r="A418" s="169"/>
      <c r="B418" s="169"/>
      <c r="C418" s="172"/>
      <c r="D418" s="172"/>
      <c r="E418" s="131"/>
      <c r="F418" s="175"/>
      <c r="G418" s="178"/>
      <c r="H418" s="189"/>
      <c r="I418" s="163"/>
      <c r="J418" s="166"/>
      <c r="K418" s="62"/>
      <c r="L418" s="63"/>
      <c r="M418" s="63"/>
      <c r="N418" s="65"/>
      <c r="O418" s="127"/>
      <c r="P418" s="100"/>
      <c r="Q418" s="63">
        <f t="shared" si="175"/>
        <v>0</v>
      </c>
      <c r="R418" s="65"/>
      <c r="S418" s="67"/>
      <c r="T418" s="40"/>
      <c r="U418" s="106">
        <f>IF(EXACT(O418,Y418),M418,M418*(1-'Расчет ПРЕДЗАКАЗ'!$D$10))</f>
        <v>0</v>
      </c>
      <c r="V418" s="106">
        <f t="shared" si="171"/>
        <v>0</v>
      </c>
      <c r="W418" s="106" t="e">
        <f>IF(EXACT(O418,Y418),M418,M418*(1-#REF!))</f>
        <v>#REF!</v>
      </c>
      <c r="X418" s="106" t="e">
        <f t="shared" si="172"/>
        <v>#REF!</v>
      </c>
      <c r="Y418" s="107" t="s">
        <v>72</v>
      </c>
      <c r="Z418" s="103">
        <f t="shared" si="169"/>
        <v>0</v>
      </c>
      <c r="AA418" s="103">
        <f t="shared" si="170"/>
        <v>0</v>
      </c>
      <c r="AB418" s="128" t="str">
        <f t="shared" si="173"/>
        <v/>
      </c>
      <c r="AC418" s="128" t="e">
        <f t="shared" si="174"/>
        <v>#REF!</v>
      </c>
    </row>
    <row r="419" spans="1:29" ht="50.1" customHeight="1">
      <c r="A419" s="169"/>
      <c r="B419" s="169"/>
      <c r="C419" s="172"/>
      <c r="D419" s="172"/>
      <c r="E419" s="131"/>
      <c r="F419" s="175"/>
      <c r="G419" s="178"/>
      <c r="H419" s="189"/>
      <c r="I419" s="163"/>
      <c r="J419" s="166"/>
      <c r="K419" s="62"/>
      <c r="L419" s="63"/>
      <c r="M419" s="63"/>
      <c r="N419" s="65"/>
      <c r="O419" s="127"/>
      <c r="P419" s="100"/>
      <c r="Q419" s="63">
        <f t="shared" si="175"/>
        <v>0</v>
      </c>
      <c r="R419" s="65"/>
      <c r="S419" s="67"/>
      <c r="T419" s="40"/>
      <c r="U419" s="106">
        <f>IF(EXACT(O419,Y419),M419,M419*(1-'Расчет ПРЕДЗАКАЗ'!$D$10))</f>
        <v>0</v>
      </c>
      <c r="V419" s="106">
        <f t="shared" si="171"/>
        <v>0</v>
      </c>
      <c r="W419" s="106" t="e">
        <f>IF(EXACT(O419,Y419),M419,M419*(1-#REF!))</f>
        <v>#REF!</v>
      </c>
      <c r="X419" s="106" t="e">
        <f t="shared" si="172"/>
        <v>#REF!</v>
      </c>
      <c r="Y419" s="107" t="s">
        <v>72</v>
      </c>
      <c r="Z419" s="103">
        <f t="shared" si="169"/>
        <v>0</v>
      </c>
      <c r="AA419" s="103">
        <f t="shared" si="170"/>
        <v>0</v>
      </c>
      <c r="AB419" s="128" t="str">
        <f t="shared" si="173"/>
        <v/>
      </c>
      <c r="AC419" s="128" t="e">
        <f t="shared" si="174"/>
        <v>#REF!</v>
      </c>
    </row>
    <row r="420" spans="1:29" ht="50.1" customHeight="1">
      <c r="A420" s="169"/>
      <c r="B420" s="169"/>
      <c r="C420" s="172"/>
      <c r="D420" s="172"/>
      <c r="E420" s="131"/>
      <c r="F420" s="175"/>
      <c r="G420" s="178"/>
      <c r="H420" s="189"/>
      <c r="I420" s="163"/>
      <c r="J420" s="166"/>
      <c r="K420" s="62"/>
      <c r="L420" s="63"/>
      <c r="M420" s="63"/>
      <c r="N420" s="65"/>
      <c r="O420" s="127"/>
      <c r="P420" s="100"/>
      <c r="Q420" s="63">
        <f t="shared" si="175"/>
        <v>0</v>
      </c>
      <c r="R420" s="65"/>
      <c r="S420" s="67"/>
      <c r="T420" s="40"/>
      <c r="U420" s="106">
        <f>IF(EXACT(O420,Y420),M420,M420*(1-'Расчет ПРЕДЗАКАЗ'!$D$10))</f>
        <v>0</v>
      </c>
      <c r="V420" s="106">
        <f t="shared" si="171"/>
        <v>0</v>
      </c>
      <c r="W420" s="106" t="e">
        <f>IF(EXACT(O420,Y420),M420,M420*(1-#REF!))</f>
        <v>#REF!</v>
      </c>
      <c r="X420" s="106" t="e">
        <f t="shared" si="172"/>
        <v>#REF!</v>
      </c>
      <c r="Y420" s="107" t="s">
        <v>72</v>
      </c>
      <c r="Z420" s="103">
        <f t="shared" si="169"/>
        <v>0</v>
      </c>
      <c r="AA420" s="103">
        <f t="shared" si="170"/>
        <v>0</v>
      </c>
      <c r="AB420" s="128" t="str">
        <f t="shared" si="173"/>
        <v/>
      </c>
      <c r="AC420" s="128" t="e">
        <f t="shared" si="174"/>
        <v>#REF!</v>
      </c>
    </row>
    <row r="421" spans="1:29" ht="50.1" customHeight="1">
      <c r="A421" s="169"/>
      <c r="B421" s="169"/>
      <c r="C421" s="172"/>
      <c r="D421" s="172"/>
      <c r="E421" s="131"/>
      <c r="F421" s="175"/>
      <c r="G421" s="178"/>
      <c r="H421" s="189"/>
      <c r="I421" s="163"/>
      <c r="J421" s="166"/>
      <c r="K421" s="62"/>
      <c r="L421" s="63"/>
      <c r="M421" s="63"/>
      <c r="N421" s="65"/>
      <c r="O421" s="127"/>
      <c r="P421" s="100"/>
      <c r="Q421" s="63">
        <f t="shared" si="175"/>
        <v>0</v>
      </c>
      <c r="R421" s="65"/>
      <c r="S421" s="67"/>
      <c r="T421" s="40"/>
      <c r="U421" s="106">
        <f>IF(EXACT(O421,Y421),M421,M421*(1-'Расчет ПРЕДЗАКАЗ'!$D$10))</f>
        <v>0</v>
      </c>
      <c r="V421" s="106">
        <f t="shared" si="171"/>
        <v>0</v>
      </c>
      <c r="W421" s="106" t="e">
        <f>IF(EXACT(O421,Y421),M421,M421*(1-#REF!))</f>
        <v>#REF!</v>
      </c>
      <c r="X421" s="106" t="e">
        <f t="shared" si="172"/>
        <v>#REF!</v>
      </c>
      <c r="Y421" s="107" t="s">
        <v>72</v>
      </c>
      <c r="Z421" s="103">
        <f t="shared" si="169"/>
        <v>0</v>
      </c>
      <c r="AA421" s="103">
        <f t="shared" si="170"/>
        <v>0</v>
      </c>
      <c r="AB421" s="128" t="str">
        <f t="shared" si="173"/>
        <v/>
      </c>
      <c r="AC421" s="128" t="e">
        <f t="shared" si="174"/>
        <v>#REF!</v>
      </c>
    </row>
    <row r="422" spans="1:29" ht="50.1" customHeight="1">
      <c r="A422" s="170"/>
      <c r="B422" s="170"/>
      <c r="C422" s="173"/>
      <c r="D422" s="173"/>
      <c r="E422" s="132"/>
      <c r="F422" s="176"/>
      <c r="G422" s="179"/>
      <c r="H422" s="190"/>
      <c r="I422" s="164"/>
      <c r="J422" s="167"/>
      <c r="K422" s="62"/>
      <c r="L422" s="63"/>
      <c r="M422" s="63"/>
      <c r="N422" s="65"/>
      <c r="O422" s="127"/>
      <c r="P422" s="100"/>
      <c r="Q422" s="63">
        <f t="shared" si="175"/>
        <v>0</v>
      </c>
      <c r="R422" s="65"/>
      <c r="S422" s="64"/>
      <c r="T422" s="40"/>
      <c r="U422" s="106">
        <f>IF(EXACT(O422,Y422),M422,M422*(1-'Расчет ПРЕДЗАКАЗ'!$D$10))</f>
        <v>0</v>
      </c>
      <c r="V422" s="106">
        <f t="shared" si="171"/>
        <v>0</v>
      </c>
      <c r="W422" s="106" t="e">
        <f>IF(EXACT(O422,Y422),M422,M422*(1-#REF!))</f>
        <v>#REF!</v>
      </c>
      <c r="X422" s="106" t="e">
        <f t="shared" si="172"/>
        <v>#REF!</v>
      </c>
      <c r="Y422" s="107" t="s">
        <v>72</v>
      </c>
      <c r="Z422" s="103">
        <f t="shared" si="169"/>
        <v>0</v>
      </c>
      <c r="AA422" s="103">
        <f t="shared" si="170"/>
        <v>0</v>
      </c>
      <c r="AB422" s="128" t="str">
        <f t="shared" si="173"/>
        <v/>
      </c>
      <c r="AC422" s="128" t="e">
        <f t="shared" si="174"/>
        <v>#REF!</v>
      </c>
    </row>
    <row r="423" spans="1:29" ht="11.25" customHeight="1" thickBot="1"/>
    <row r="424" spans="1:29" ht="50.1" customHeight="1">
      <c r="A424" s="168">
        <v>165</v>
      </c>
      <c r="B424" s="168" t="s">
        <v>1569</v>
      </c>
      <c r="C424" s="171" t="s">
        <v>1625</v>
      </c>
      <c r="D424" s="171" t="s">
        <v>77</v>
      </c>
      <c r="E424" s="131"/>
      <c r="F424" s="197" t="s">
        <v>1549</v>
      </c>
      <c r="G424" s="177" t="s">
        <v>213</v>
      </c>
      <c r="H424" s="162" t="s">
        <v>1607</v>
      </c>
      <c r="I424" s="198" t="s">
        <v>1626</v>
      </c>
      <c r="J424" s="165" t="s">
        <v>19</v>
      </c>
      <c r="K424" s="62" t="s">
        <v>461</v>
      </c>
      <c r="L424" s="63">
        <v>11680</v>
      </c>
      <c r="M424" s="63">
        <v>7300</v>
      </c>
      <c r="N424" s="142" t="s">
        <v>1627</v>
      </c>
      <c r="O424" s="127"/>
      <c r="P424" s="100"/>
      <c r="Q424" s="63">
        <f>P424*M424</f>
        <v>0</v>
      </c>
      <c r="R424" s="64"/>
      <c r="S424" s="67">
        <v>32</v>
      </c>
      <c r="T424" s="60"/>
      <c r="U424" s="106">
        <f>IF(EXACT(O424,Y424),M424,M424*(1-'Расчет ПРЕДЗАКАЗ'!$D$10))</f>
        <v>7154</v>
      </c>
      <c r="V424" s="106">
        <f>P424*U424</f>
        <v>0</v>
      </c>
      <c r="W424" s="106" t="e">
        <f>IF(EXACT(O424,Y424),M424,M424*(1-#REF!))</f>
        <v>#REF!</v>
      </c>
      <c r="X424" s="106" t="e">
        <f>P424*W424</f>
        <v>#REF!</v>
      </c>
      <c r="Y424" s="107" t="s">
        <v>72</v>
      </c>
      <c r="Z424" s="103">
        <f t="shared" ref="Z424:Z438" si="176">IF(EXACT(O424,Y424),Q424,0)</f>
        <v>0</v>
      </c>
      <c r="AA424" s="103">
        <f t="shared" ref="AA424:AA438" si="177">IF(Z424=0,Q424,0)</f>
        <v>0</v>
      </c>
      <c r="AB424" s="128">
        <f>IF(U424=0,"",L424/U424-1)</f>
        <v>0.63265306122448983</v>
      </c>
      <c r="AC424" s="128" t="e">
        <f>IF(W424=0,"",L424/W424-1)</f>
        <v>#REF!</v>
      </c>
    </row>
    <row r="425" spans="1:29" ht="50.1" customHeight="1">
      <c r="A425" s="169"/>
      <c r="B425" s="169"/>
      <c r="C425" s="172"/>
      <c r="D425" s="172"/>
      <c r="E425" s="131"/>
      <c r="F425" s="175"/>
      <c r="G425" s="178"/>
      <c r="H425" s="189"/>
      <c r="I425" s="163"/>
      <c r="J425" s="166"/>
      <c r="K425" s="62" t="s">
        <v>463</v>
      </c>
      <c r="L425" s="63">
        <v>11680</v>
      </c>
      <c r="M425" s="63">
        <v>7300</v>
      </c>
      <c r="N425" s="142" t="s">
        <v>1628</v>
      </c>
      <c r="O425" s="127"/>
      <c r="P425" s="100"/>
      <c r="Q425" s="63">
        <f>P425*M425</f>
        <v>0</v>
      </c>
      <c r="R425" s="64"/>
      <c r="S425" s="67">
        <v>51</v>
      </c>
      <c r="T425" s="46"/>
      <c r="U425" s="106">
        <f>IF(EXACT(O425,Y425),M425,M425*(1-'Расчет ПРЕДЗАКАЗ'!$D$10))</f>
        <v>7154</v>
      </c>
      <c r="V425" s="106">
        <f t="shared" ref="V425:V438" si="178">P425*U425</f>
        <v>0</v>
      </c>
      <c r="W425" s="106" t="e">
        <f>IF(EXACT(O425,Y425),M425,M425*(1-#REF!))</f>
        <v>#REF!</v>
      </c>
      <c r="X425" s="106" t="e">
        <f t="shared" ref="X425:X438" si="179">P425*W425</f>
        <v>#REF!</v>
      </c>
      <c r="Y425" s="107" t="s">
        <v>72</v>
      </c>
      <c r="Z425" s="103">
        <f t="shared" si="176"/>
        <v>0</v>
      </c>
      <c r="AA425" s="103">
        <f t="shared" si="177"/>
        <v>0</v>
      </c>
      <c r="AB425" s="128">
        <f t="shared" ref="AB425:AB438" si="180">IF(U425=0,"",L425/U425-1)</f>
        <v>0.63265306122448983</v>
      </c>
      <c r="AC425" s="128" t="e">
        <f t="shared" ref="AC425:AC438" si="181">IF(W425=0,"",L425/W425-1)</f>
        <v>#REF!</v>
      </c>
    </row>
    <row r="426" spans="1:29" ht="50.1" customHeight="1">
      <c r="A426" s="169"/>
      <c r="B426" s="169"/>
      <c r="C426" s="172"/>
      <c r="D426" s="172"/>
      <c r="E426" s="131"/>
      <c r="F426" s="175"/>
      <c r="G426" s="178"/>
      <c r="H426" s="189"/>
      <c r="I426" s="163"/>
      <c r="J426" s="166"/>
      <c r="K426" s="62" t="s">
        <v>465</v>
      </c>
      <c r="L426" s="63">
        <v>11680</v>
      </c>
      <c r="M426" s="63">
        <v>7300</v>
      </c>
      <c r="N426" s="142" t="s">
        <v>1629</v>
      </c>
      <c r="O426" s="127"/>
      <c r="P426" s="100"/>
      <c r="Q426" s="63">
        <f t="shared" ref="Q426:Q438" si="182">P426*M426</f>
        <v>0</v>
      </c>
      <c r="R426" s="64"/>
      <c r="S426" s="67">
        <v>67</v>
      </c>
      <c r="T426" s="46"/>
      <c r="U426" s="106">
        <f>IF(EXACT(O426,Y426),M426,M426*(1-'Расчет ПРЕДЗАКАЗ'!$D$10))</f>
        <v>7154</v>
      </c>
      <c r="V426" s="106">
        <f t="shared" si="178"/>
        <v>0</v>
      </c>
      <c r="W426" s="106" t="e">
        <f>IF(EXACT(O426,Y426),M426,M426*(1-#REF!))</f>
        <v>#REF!</v>
      </c>
      <c r="X426" s="106" t="e">
        <f t="shared" si="179"/>
        <v>#REF!</v>
      </c>
      <c r="Y426" s="107" t="s">
        <v>72</v>
      </c>
      <c r="Z426" s="103">
        <f t="shared" si="176"/>
        <v>0</v>
      </c>
      <c r="AA426" s="103">
        <f t="shared" si="177"/>
        <v>0</v>
      </c>
      <c r="AB426" s="128">
        <f t="shared" si="180"/>
        <v>0.63265306122448983</v>
      </c>
      <c r="AC426" s="128" t="e">
        <f t="shared" si="181"/>
        <v>#REF!</v>
      </c>
    </row>
    <row r="427" spans="1:29" ht="50.1" customHeight="1">
      <c r="A427" s="169"/>
      <c r="B427" s="169"/>
      <c r="C427" s="172"/>
      <c r="D427" s="172"/>
      <c r="E427" s="131"/>
      <c r="F427" s="175"/>
      <c r="G427" s="178"/>
      <c r="H427" s="189"/>
      <c r="I427" s="163"/>
      <c r="J427" s="166"/>
      <c r="K427" s="62" t="s">
        <v>467</v>
      </c>
      <c r="L427" s="63">
        <v>11680</v>
      </c>
      <c r="M427" s="63">
        <v>7300</v>
      </c>
      <c r="N427" s="142" t="s">
        <v>1630</v>
      </c>
      <c r="O427" s="127"/>
      <c r="P427" s="100"/>
      <c r="Q427" s="63">
        <f t="shared" si="182"/>
        <v>0</v>
      </c>
      <c r="R427" s="64"/>
      <c r="S427" s="67">
        <v>61</v>
      </c>
      <c r="T427" s="46"/>
      <c r="U427" s="106">
        <f>IF(EXACT(O427,Y427),M427,M427*(1-'Расчет ПРЕДЗАКАЗ'!$D$10))</f>
        <v>7154</v>
      </c>
      <c r="V427" s="106">
        <f t="shared" si="178"/>
        <v>0</v>
      </c>
      <c r="W427" s="106" t="e">
        <f>IF(EXACT(O427,Y427),M427,M427*(1-#REF!))</f>
        <v>#REF!</v>
      </c>
      <c r="X427" s="106" t="e">
        <f t="shared" si="179"/>
        <v>#REF!</v>
      </c>
      <c r="Y427" s="107" t="s">
        <v>72</v>
      </c>
      <c r="Z427" s="103">
        <f t="shared" si="176"/>
        <v>0</v>
      </c>
      <c r="AA427" s="103">
        <f t="shared" si="177"/>
        <v>0</v>
      </c>
      <c r="AB427" s="128">
        <f t="shared" si="180"/>
        <v>0.63265306122448983</v>
      </c>
      <c r="AC427" s="128" t="e">
        <f t="shared" si="181"/>
        <v>#REF!</v>
      </c>
    </row>
    <row r="428" spans="1:29" ht="50.1" customHeight="1">
      <c r="A428" s="169"/>
      <c r="B428" s="169"/>
      <c r="C428" s="172"/>
      <c r="D428" s="172"/>
      <c r="E428" s="131"/>
      <c r="F428" s="175"/>
      <c r="G428" s="178"/>
      <c r="H428" s="189"/>
      <c r="I428" s="163"/>
      <c r="J428" s="166"/>
      <c r="K428" s="62" t="s">
        <v>469</v>
      </c>
      <c r="L428" s="63">
        <v>11680</v>
      </c>
      <c r="M428" s="63">
        <v>7300</v>
      </c>
      <c r="N428" s="142" t="s">
        <v>1631</v>
      </c>
      <c r="O428" s="127"/>
      <c r="P428" s="100"/>
      <c r="Q428" s="63">
        <f t="shared" si="182"/>
        <v>0</v>
      </c>
      <c r="R428" s="64"/>
      <c r="S428" s="67">
        <v>58</v>
      </c>
      <c r="T428" s="46"/>
      <c r="U428" s="106">
        <f>IF(EXACT(O428,Y428),M428,M428*(1-'Расчет ПРЕДЗАКАЗ'!$D$10))</f>
        <v>7154</v>
      </c>
      <c r="V428" s="106">
        <f t="shared" si="178"/>
        <v>0</v>
      </c>
      <c r="W428" s="106" t="e">
        <f>IF(EXACT(O428,Y428),M428,M428*(1-#REF!))</f>
        <v>#REF!</v>
      </c>
      <c r="X428" s="106" t="e">
        <f t="shared" si="179"/>
        <v>#REF!</v>
      </c>
      <c r="Y428" s="107" t="s">
        <v>72</v>
      </c>
      <c r="Z428" s="103">
        <f t="shared" si="176"/>
        <v>0</v>
      </c>
      <c r="AA428" s="103">
        <f t="shared" si="177"/>
        <v>0</v>
      </c>
      <c r="AB428" s="128">
        <f t="shared" si="180"/>
        <v>0.63265306122448983</v>
      </c>
      <c r="AC428" s="128" t="e">
        <f t="shared" si="181"/>
        <v>#REF!</v>
      </c>
    </row>
    <row r="429" spans="1:29" ht="50.1" customHeight="1">
      <c r="A429" s="169"/>
      <c r="B429" s="169"/>
      <c r="C429" s="172"/>
      <c r="D429" s="172"/>
      <c r="E429" s="131"/>
      <c r="F429" s="175"/>
      <c r="G429" s="178"/>
      <c r="H429" s="189"/>
      <c r="I429" s="163"/>
      <c r="J429" s="166"/>
      <c r="K429" s="62" t="s">
        <v>471</v>
      </c>
      <c r="L429" s="63">
        <v>11680</v>
      </c>
      <c r="M429" s="63">
        <v>7300</v>
      </c>
      <c r="N429" s="142" t="s">
        <v>1632</v>
      </c>
      <c r="O429" s="127"/>
      <c r="P429" s="100"/>
      <c r="Q429" s="63">
        <f t="shared" si="182"/>
        <v>0</v>
      </c>
      <c r="R429" s="64"/>
      <c r="S429" s="67">
        <v>48</v>
      </c>
      <c r="T429" s="46"/>
      <c r="U429" s="106">
        <f>IF(EXACT(O429,Y429),M429,M429*(1-'Расчет ПРЕДЗАКАЗ'!$D$10))</f>
        <v>7154</v>
      </c>
      <c r="V429" s="106">
        <f t="shared" si="178"/>
        <v>0</v>
      </c>
      <c r="W429" s="106" t="e">
        <f>IF(EXACT(O429,Y429),M429,M429*(1-#REF!))</f>
        <v>#REF!</v>
      </c>
      <c r="X429" s="106" t="e">
        <f t="shared" si="179"/>
        <v>#REF!</v>
      </c>
      <c r="Y429" s="107" t="s">
        <v>72</v>
      </c>
      <c r="Z429" s="103">
        <f t="shared" si="176"/>
        <v>0</v>
      </c>
      <c r="AA429" s="103">
        <f t="shared" si="177"/>
        <v>0</v>
      </c>
      <c r="AB429" s="128">
        <f t="shared" si="180"/>
        <v>0.63265306122448983</v>
      </c>
      <c r="AC429" s="128" t="e">
        <f t="shared" si="181"/>
        <v>#REF!</v>
      </c>
    </row>
    <row r="430" spans="1:29" ht="50.1" customHeight="1">
      <c r="A430" s="169"/>
      <c r="B430" s="169"/>
      <c r="C430" s="172"/>
      <c r="D430" s="172"/>
      <c r="E430" s="131"/>
      <c r="F430" s="175"/>
      <c r="G430" s="178"/>
      <c r="H430" s="189"/>
      <c r="I430" s="163"/>
      <c r="J430" s="166"/>
      <c r="K430" s="62" t="s">
        <v>510</v>
      </c>
      <c r="L430" s="63">
        <v>11680</v>
      </c>
      <c r="M430" s="63">
        <v>7300</v>
      </c>
      <c r="N430" s="142" t="s">
        <v>1633</v>
      </c>
      <c r="O430" s="127"/>
      <c r="P430" s="100"/>
      <c r="Q430" s="63">
        <f t="shared" si="182"/>
        <v>0</v>
      </c>
      <c r="R430" s="64"/>
      <c r="S430" s="67">
        <v>35</v>
      </c>
      <c r="T430" s="46"/>
      <c r="U430" s="106">
        <f>IF(EXACT(O430,Y430),M430,M430*(1-'Расчет ПРЕДЗАКАЗ'!$D$10))</f>
        <v>7154</v>
      </c>
      <c r="V430" s="106">
        <f t="shared" si="178"/>
        <v>0</v>
      </c>
      <c r="W430" s="106" t="e">
        <f>IF(EXACT(O430,Y430),M430,M430*(1-#REF!))</f>
        <v>#REF!</v>
      </c>
      <c r="X430" s="106" t="e">
        <f t="shared" si="179"/>
        <v>#REF!</v>
      </c>
      <c r="Y430" s="107" t="s">
        <v>72</v>
      </c>
      <c r="Z430" s="103">
        <f t="shared" si="176"/>
        <v>0</v>
      </c>
      <c r="AA430" s="103">
        <f t="shared" si="177"/>
        <v>0</v>
      </c>
      <c r="AB430" s="128">
        <f t="shared" si="180"/>
        <v>0.63265306122448983</v>
      </c>
      <c r="AC430" s="128" t="e">
        <f t="shared" si="181"/>
        <v>#REF!</v>
      </c>
    </row>
    <row r="431" spans="1:29" ht="50.1" customHeight="1">
      <c r="A431" s="169"/>
      <c r="B431" s="169"/>
      <c r="C431" s="172"/>
      <c r="D431" s="172"/>
      <c r="E431" s="131"/>
      <c r="F431" s="175"/>
      <c r="G431" s="178"/>
      <c r="H431" s="189"/>
      <c r="I431" s="163"/>
      <c r="J431" s="166"/>
      <c r="K431" s="62"/>
      <c r="L431" s="63"/>
      <c r="M431" s="63"/>
      <c r="N431" s="142"/>
      <c r="O431" s="127"/>
      <c r="P431" s="100"/>
      <c r="Q431" s="63">
        <f t="shared" si="182"/>
        <v>0</v>
      </c>
      <c r="R431" s="64"/>
      <c r="S431" s="67"/>
      <c r="T431" s="46"/>
      <c r="U431" s="106">
        <f>IF(EXACT(O431,Y431),M431,M431*(1-'Расчет ПРЕДЗАКАЗ'!$D$10))</f>
        <v>0</v>
      </c>
      <c r="V431" s="106">
        <f t="shared" si="178"/>
        <v>0</v>
      </c>
      <c r="W431" s="106" t="e">
        <f>IF(EXACT(O431,Y431),M431,M431*(1-#REF!))</f>
        <v>#REF!</v>
      </c>
      <c r="X431" s="106" t="e">
        <f t="shared" si="179"/>
        <v>#REF!</v>
      </c>
      <c r="Y431" s="107" t="s">
        <v>72</v>
      </c>
      <c r="Z431" s="103">
        <f t="shared" si="176"/>
        <v>0</v>
      </c>
      <c r="AA431" s="103">
        <f t="shared" si="177"/>
        <v>0</v>
      </c>
      <c r="AB431" s="128" t="str">
        <f t="shared" si="180"/>
        <v/>
      </c>
      <c r="AC431" s="128" t="e">
        <f t="shared" si="181"/>
        <v>#REF!</v>
      </c>
    </row>
    <row r="432" spans="1:29" ht="50.1" customHeight="1">
      <c r="A432" s="169"/>
      <c r="B432" s="169"/>
      <c r="C432" s="172"/>
      <c r="D432" s="172"/>
      <c r="E432" s="131"/>
      <c r="F432" s="175"/>
      <c r="G432" s="178"/>
      <c r="H432" s="189"/>
      <c r="I432" s="163"/>
      <c r="J432" s="166"/>
      <c r="K432" s="62"/>
      <c r="L432" s="63"/>
      <c r="M432" s="63"/>
      <c r="N432" s="142"/>
      <c r="O432" s="127"/>
      <c r="P432" s="100"/>
      <c r="Q432" s="63">
        <f t="shared" si="182"/>
        <v>0</v>
      </c>
      <c r="R432" s="64"/>
      <c r="S432" s="67"/>
      <c r="T432" s="46"/>
      <c r="U432" s="106">
        <f>IF(EXACT(O432,Y432),M432,M432*(1-'Расчет ПРЕДЗАКАЗ'!$D$10))</f>
        <v>0</v>
      </c>
      <c r="V432" s="106">
        <f t="shared" si="178"/>
        <v>0</v>
      </c>
      <c r="W432" s="106" t="e">
        <f>IF(EXACT(O432,Y432),M432,M432*(1-#REF!))</f>
        <v>#REF!</v>
      </c>
      <c r="X432" s="106" t="e">
        <f t="shared" si="179"/>
        <v>#REF!</v>
      </c>
      <c r="Y432" s="107" t="s">
        <v>72</v>
      </c>
      <c r="Z432" s="103">
        <f t="shared" si="176"/>
        <v>0</v>
      </c>
      <c r="AA432" s="103">
        <f t="shared" si="177"/>
        <v>0</v>
      </c>
      <c r="AB432" s="128" t="str">
        <f t="shared" si="180"/>
        <v/>
      </c>
      <c r="AC432" s="128" t="e">
        <f t="shared" si="181"/>
        <v>#REF!</v>
      </c>
    </row>
    <row r="433" spans="1:29" ht="50.1" customHeight="1">
      <c r="A433" s="169"/>
      <c r="B433" s="169"/>
      <c r="C433" s="172"/>
      <c r="D433" s="172"/>
      <c r="E433" s="131"/>
      <c r="F433" s="175"/>
      <c r="G433" s="178"/>
      <c r="H433" s="189"/>
      <c r="I433" s="163"/>
      <c r="J433" s="166"/>
      <c r="K433" s="62"/>
      <c r="L433" s="63"/>
      <c r="M433" s="63"/>
      <c r="N433" s="65"/>
      <c r="O433" s="127"/>
      <c r="P433" s="100"/>
      <c r="Q433" s="63">
        <f t="shared" si="182"/>
        <v>0</v>
      </c>
      <c r="R433" s="65"/>
      <c r="S433" s="67"/>
      <c r="T433" s="40"/>
      <c r="U433" s="106">
        <f>IF(EXACT(O433,Y433),M433,M433*(1-'Расчет ПРЕДЗАКАЗ'!$D$10))</f>
        <v>0</v>
      </c>
      <c r="V433" s="106">
        <f t="shared" si="178"/>
        <v>0</v>
      </c>
      <c r="W433" s="106" t="e">
        <f>IF(EXACT(O433,Y433),M433,M433*(1-#REF!))</f>
        <v>#REF!</v>
      </c>
      <c r="X433" s="106" t="e">
        <f t="shared" si="179"/>
        <v>#REF!</v>
      </c>
      <c r="Y433" s="107" t="s">
        <v>72</v>
      </c>
      <c r="Z433" s="103">
        <f t="shared" si="176"/>
        <v>0</v>
      </c>
      <c r="AA433" s="103">
        <f t="shared" si="177"/>
        <v>0</v>
      </c>
      <c r="AB433" s="128" t="str">
        <f t="shared" si="180"/>
        <v/>
      </c>
      <c r="AC433" s="128" t="e">
        <f t="shared" si="181"/>
        <v>#REF!</v>
      </c>
    </row>
    <row r="434" spans="1:29" ht="50.1" customHeight="1">
      <c r="A434" s="169"/>
      <c r="B434" s="169"/>
      <c r="C434" s="172"/>
      <c r="D434" s="172"/>
      <c r="E434" s="131"/>
      <c r="F434" s="175"/>
      <c r="G434" s="178"/>
      <c r="H434" s="189"/>
      <c r="I434" s="163"/>
      <c r="J434" s="166"/>
      <c r="K434" s="62"/>
      <c r="L434" s="63"/>
      <c r="M434" s="63"/>
      <c r="N434" s="65"/>
      <c r="O434" s="127"/>
      <c r="P434" s="100"/>
      <c r="Q434" s="63">
        <f t="shared" si="182"/>
        <v>0</v>
      </c>
      <c r="R434" s="65"/>
      <c r="S434" s="67"/>
      <c r="T434" s="40"/>
      <c r="U434" s="106">
        <f>IF(EXACT(O434,Y434),M434,M434*(1-'Расчет ПРЕДЗАКАЗ'!$D$10))</f>
        <v>0</v>
      </c>
      <c r="V434" s="106">
        <f t="shared" si="178"/>
        <v>0</v>
      </c>
      <c r="W434" s="106" t="e">
        <f>IF(EXACT(O434,Y434),M434,M434*(1-#REF!))</f>
        <v>#REF!</v>
      </c>
      <c r="X434" s="106" t="e">
        <f t="shared" si="179"/>
        <v>#REF!</v>
      </c>
      <c r="Y434" s="107" t="s">
        <v>72</v>
      </c>
      <c r="Z434" s="103">
        <f t="shared" si="176"/>
        <v>0</v>
      </c>
      <c r="AA434" s="103">
        <f t="shared" si="177"/>
        <v>0</v>
      </c>
      <c r="AB434" s="128" t="str">
        <f t="shared" si="180"/>
        <v/>
      </c>
      <c r="AC434" s="128" t="e">
        <f t="shared" si="181"/>
        <v>#REF!</v>
      </c>
    </row>
    <row r="435" spans="1:29" ht="50.1" customHeight="1">
      <c r="A435" s="169"/>
      <c r="B435" s="169"/>
      <c r="C435" s="172"/>
      <c r="D435" s="172"/>
      <c r="E435" s="131"/>
      <c r="F435" s="175"/>
      <c r="G435" s="178"/>
      <c r="H435" s="189"/>
      <c r="I435" s="163"/>
      <c r="J435" s="166"/>
      <c r="K435" s="62"/>
      <c r="L435" s="63"/>
      <c r="M435" s="63"/>
      <c r="N435" s="65"/>
      <c r="O435" s="127"/>
      <c r="P435" s="100"/>
      <c r="Q435" s="63">
        <f t="shared" si="182"/>
        <v>0</v>
      </c>
      <c r="R435" s="65"/>
      <c r="S435" s="67"/>
      <c r="T435" s="40"/>
      <c r="U435" s="106">
        <f>IF(EXACT(O435,Y435),M435,M435*(1-'Расчет ПРЕДЗАКАЗ'!$D$10))</f>
        <v>0</v>
      </c>
      <c r="V435" s="106">
        <f t="shared" si="178"/>
        <v>0</v>
      </c>
      <c r="W435" s="106" t="e">
        <f>IF(EXACT(O435,Y435),M435,M435*(1-#REF!))</f>
        <v>#REF!</v>
      </c>
      <c r="X435" s="106" t="e">
        <f t="shared" si="179"/>
        <v>#REF!</v>
      </c>
      <c r="Y435" s="107" t="s">
        <v>72</v>
      </c>
      <c r="Z435" s="103">
        <f t="shared" si="176"/>
        <v>0</v>
      </c>
      <c r="AA435" s="103">
        <f t="shared" si="177"/>
        <v>0</v>
      </c>
      <c r="AB435" s="128" t="str">
        <f t="shared" si="180"/>
        <v/>
      </c>
      <c r="AC435" s="128" t="e">
        <f t="shared" si="181"/>
        <v>#REF!</v>
      </c>
    </row>
    <row r="436" spans="1:29" ht="50.1" customHeight="1">
      <c r="A436" s="169"/>
      <c r="B436" s="169"/>
      <c r="C436" s="172"/>
      <c r="D436" s="172"/>
      <c r="E436" s="131"/>
      <c r="F436" s="175"/>
      <c r="G436" s="178"/>
      <c r="H436" s="189"/>
      <c r="I436" s="163"/>
      <c r="J436" s="166"/>
      <c r="K436" s="62"/>
      <c r="L436" s="63"/>
      <c r="M436" s="63"/>
      <c r="N436" s="65"/>
      <c r="O436" s="127"/>
      <c r="P436" s="100"/>
      <c r="Q436" s="63">
        <f t="shared" si="182"/>
        <v>0</v>
      </c>
      <c r="R436" s="65"/>
      <c r="S436" s="67"/>
      <c r="T436" s="40"/>
      <c r="U436" s="106">
        <f>IF(EXACT(O436,Y436),M436,M436*(1-'Расчет ПРЕДЗАКАЗ'!$D$10))</f>
        <v>0</v>
      </c>
      <c r="V436" s="106">
        <f t="shared" si="178"/>
        <v>0</v>
      </c>
      <c r="W436" s="106" t="e">
        <f>IF(EXACT(O436,Y436),M436,M436*(1-#REF!))</f>
        <v>#REF!</v>
      </c>
      <c r="X436" s="106" t="e">
        <f t="shared" si="179"/>
        <v>#REF!</v>
      </c>
      <c r="Y436" s="107" t="s">
        <v>72</v>
      </c>
      <c r="Z436" s="103">
        <f t="shared" si="176"/>
        <v>0</v>
      </c>
      <c r="AA436" s="103">
        <f t="shared" si="177"/>
        <v>0</v>
      </c>
      <c r="AB436" s="128" t="str">
        <f t="shared" si="180"/>
        <v/>
      </c>
      <c r="AC436" s="128" t="e">
        <f t="shared" si="181"/>
        <v>#REF!</v>
      </c>
    </row>
    <row r="437" spans="1:29" ht="50.1" customHeight="1">
      <c r="A437" s="169"/>
      <c r="B437" s="169"/>
      <c r="C437" s="172"/>
      <c r="D437" s="172"/>
      <c r="E437" s="131"/>
      <c r="F437" s="175"/>
      <c r="G437" s="178"/>
      <c r="H437" s="189"/>
      <c r="I437" s="163"/>
      <c r="J437" s="166"/>
      <c r="K437" s="62"/>
      <c r="L437" s="63"/>
      <c r="M437" s="63"/>
      <c r="N437" s="65"/>
      <c r="O437" s="127"/>
      <c r="P437" s="100"/>
      <c r="Q437" s="63">
        <f t="shared" si="182"/>
        <v>0</v>
      </c>
      <c r="R437" s="65"/>
      <c r="S437" s="67"/>
      <c r="T437" s="40"/>
      <c r="U437" s="106">
        <f>IF(EXACT(O437,Y437),M437,M437*(1-'Расчет ПРЕДЗАКАЗ'!$D$10))</f>
        <v>0</v>
      </c>
      <c r="V437" s="106">
        <f t="shared" si="178"/>
        <v>0</v>
      </c>
      <c r="W437" s="106" t="e">
        <f>IF(EXACT(O437,Y437),M437,M437*(1-#REF!))</f>
        <v>#REF!</v>
      </c>
      <c r="X437" s="106" t="e">
        <f t="shared" si="179"/>
        <v>#REF!</v>
      </c>
      <c r="Y437" s="107" t="s">
        <v>72</v>
      </c>
      <c r="Z437" s="103">
        <f t="shared" si="176"/>
        <v>0</v>
      </c>
      <c r="AA437" s="103">
        <f t="shared" si="177"/>
        <v>0</v>
      </c>
      <c r="AB437" s="128" t="str">
        <f t="shared" si="180"/>
        <v/>
      </c>
      <c r="AC437" s="128" t="e">
        <f t="shared" si="181"/>
        <v>#REF!</v>
      </c>
    </row>
    <row r="438" spans="1:29" ht="50.1" customHeight="1">
      <c r="A438" s="170"/>
      <c r="B438" s="170"/>
      <c r="C438" s="173"/>
      <c r="D438" s="173"/>
      <c r="E438" s="132"/>
      <c r="F438" s="176"/>
      <c r="G438" s="179"/>
      <c r="H438" s="190"/>
      <c r="I438" s="164"/>
      <c r="J438" s="167"/>
      <c r="K438" s="62"/>
      <c r="L438" s="63"/>
      <c r="M438" s="63"/>
      <c r="N438" s="65"/>
      <c r="O438" s="127"/>
      <c r="P438" s="100"/>
      <c r="Q438" s="63">
        <f t="shared" si="182"/>
        <v>0</v>
      </c>
      <c r="R438" s="65"/>
      <c r="S438" s="64"/>
      <c r="T438" s="40"/>
      <c r="U438" s="106">
        <f>IF(EXACT(O438,Y438),M438,M438*(1-'Расчет ПРЕДЗАКАЗ'!$D$10))</f>
        <v>0</v>
      </c>
      <c r="V438" s="106">
        <f t="shared" si="178"/>
        <v>0</v>
      </c>
      <c r="W438" s="106" t="e">
        <f>IF(EXACT(O438,Y438),M438,M438*(1-#REF!))</f>
        <v>#REF!</v>
      </c>
      <c r="X438" s="106" t="e">
        <f t="shared" si="179"/>
        <v>#REF!</v>
      </c>
      <c r="Y438" s="107" t="s">
        <v>72</v>
      </c>
      <c r="Z438" s="103">
        <f t="shared" si="176"/>
        <v>0</v>
      </c>
      <c r="AA438" s="103">
        <f t="shared" si="177"/>
        <v>0</v>
      </c>
      <c r="AB438" s="128" t="str">
        <f t="shared" si="180"/>
        <v/>
      </c>
      <c r="AC438" s="128" t="e">
        <f t="shared" si="181"/>
        <v>#REF!</v>
      </c>
    </row>
    <row r="439" spans="1:29" ht="11.25" customHeight="1" thickBot="1"/>
    <row r="440" spans="1:29" ht="50.1" customHeight="1">
      <c r="A440" s="168">
        <v>166</v>
      </c>
      <c r="B440" s="168" t="s">
        <v>1634</v>
      </c>
      <c r="C440" s="171" t="s">
        <v>1635</v>
      </c>
      <c r="D440" s="171" t="s">
        <v>77</v>
      </c>
      <c r="E440" s="131"/>
      <c r="F440" s="197" t="s">
        <v>1636</v>
      </c>
      <c r="G440" s="177" t="s">
        <v>1411</v>
      </c>
      <c r="H440" s="162" t="s">
        <v>1637</v>
      </c>
      <c r="I440" s="198" t="s">
        <v>1638</v>
      </c>
      <c r="J440" s="165" t="s">
        <v>19</v>
      </c>
      <c r="K440" s="62" t="s">
        <v>465</v>
      </c>
      <c r="L440" s="63">
        <v>8920</v>
      </c>
      <c r="M440" s="63">
        <v>5573</v>
      </c>
      <c r="N440" s="142" t="s">
        <v>1639</v>
      </c>
      <c r="O440" s="127" t="s">
        <v>72</v>
      </c>
      <c r="P440" s="100"/>
      <c r="Q440" s="63">
        <f>P440*M440</f>
        <v>0</v>
      </c>
      <c r="R440" s="64"/>
      <c r="S440" s="67">
        <v>21</v>
      </c>
      <c r="T440" s="60"/>
      <c r="U440" s="106">
        <f>IF(EXACT(O440,Y440),M440,M440*(1-'Расчет ПРЕДЗАКАЗ'!$D$10))</f>
        <v>5573</v>
      </c>
      <c r="V440" s="106">
        <f>P440*U440</f>
        <v>0</v>
      </c>
      <c r="W440" s="106">
        <f>IF(EXACT(O440,Y440),M440,M440*(1-#REF!))</f>
        <v>5573</v>
      </c>
      <c r="X440" s="106">
        <f>P440*W440</f>
        <v>0</v>
      </c>
      <c r="Y440" s="107" t="s">
        <v>72</v>
      </c>
      <c r="Z440" s="103">
        <f t="shared" ref="Z440:Z454" si="183">IF(EXACT(O440,Y440),Q440,0)</f>
        <v>0</v>
      </c>
      <c r="AA440" s="103">
        <f t="shared" ref="AA440:AA454" si="184">IF(Z440=0,Q440,0)</f>
        <v>0</v>
      </c>
      <c r="AB440" s="128">
        <f>IF(U440=0,"",L440/U440-1)</f>
        <v>0.60057419702135295</v>
      </c>
      <c r="AC440" s="128">
        <f>IF(W440=0,"",L440/W440-1)</f>
        <v>0.60057419702135295</v>
      </c>
    </row>
    <row r="441" spans="1:29" ht="50.1" customHeight="1">
      <c r="A441" s="169"/>
      <c r="B441" s="169"/>
      <c r="C441" s="172"/>
      <c r="D441" s="172"/>
      <c r="E441" s="131"/>
      <c r="F441" s="175"/>
      <c r="G441" s="178"/>
      <c r="H441" s="189"/>
      <c r="I441" s="163"/>
      <c r="J441" s="166"/>
      <c r="K441" s="62" t="s">
        <v>467</v>
      </c>
      <c r="L441" s="63">
        <v>8920</v>
      </c>
      <c r="M441" s="63">
        <v>5573</v>
      </c>
      <c r="N441" s="142" t="s">
        <v>1640</v>
      </c>
      <c r="O441" s="127" t="s">
        <v>72</v>
      </c>
      <c r="P441" s="100"/>
      <c r="Q441" s="63">
        <f>P441*M441</f>
        <v>0</v>
      </c>
      <c r="R441" s="64"/>
      <c r="S441" s="67">
        <v>24</v>
      </c>
      <c r="T441" s="46"/>
      <c r="U441" s="106">
        <f>IF(EXACT(O441,Y441),M441,M441*(1-'Расчет ПРЕДЗАКАЗ'!$D$10))</f>
        <v>5573</v>
      </c>
      <c r="V441" s="106">
        <f t="shared" ref="V441:V454" si="185">P441*U441</f>
        <v>0</v>
      </c>
      <c r="W441" s="106">
        <f>IF(EXACT(O441,Y441),M441,M441*(1-#REF!))</f>
        <v>5573</v>
      </c>
      <c r="X441" s="106">
        <f t="shared" ref="X441:X454" si="186">P441*W441</f>
        <v>0</v>
      </c>
      <c r="Y441" s="107" t="s">
        <v>72</v>
      </c>
      <c r="Z441" s="103">
        <f t="shared" si="183"/>
        <v>0</v>
      </c>
      <c r="AA441" s="103">
        <f t="shared" si="184"/>
        <v>0</v>
      </c>
      <c r="AB441" s="128">
        <f t="shared" ref="AB441:AB454" si="187">IF(U441=0,"",L441/U441-1)</f>
        <v>0.60057419702135295</v>
      </c>
      <c r="AC441" s="128">
        <f t="shared" ref="AC441:AC454" si="188">IF(W441=0,"",L441/W441-1)</f>
        <v>0.60057419702135295</v>
      </c>
    </row>
    <row r="442" spans="1:29" ht="50.1" customHeight="1">
      <c r="A442" s="169"/>
      <c r="B442" s="169"/>
      <c r="C442" s="172"/>
      <c r="D442" s="172"/>
      <c r="E442" s="131"/>
      <c r="F442" s="175"/>
      <c r="G442" s="178"/>
      <c r="H442" s="189"/>
      <c r="I442" s="163"/>
      <c r="J442" s="166"/>
      <c r="K442" s="62"/>
      <c r="L442" s="63"/>
      <c r="M442" s="63"/>
      <c r="N442" s="142"/>
      <c r="O442" s="127"/>
      <c r="P442" s="100"/>
      <c r="Q442" s="63">
        <f t="shared" ref="Q442:Q454" si="189">P442*M442</f>
        <v>0</v>
      </c>
      <c r="R442" s="64"/>
      <c r="S442" s="67"/>
      <c r="T442" s="46"/>
      <c r="U442" s="106">
        <f>IF(EXACT(O442,Y442),M442,M442*(1-'Расчет ПРЕДЗАКАЗ'!$D$10))</f>
        <v>0</v>
      </c>
      <c r="V442" s="106">
        <f t="shared" si="185"/>
        <v>0</v>
      </c>
      <c r="W442" s="106" t="e">
        <f>IF(EXACT(O442,Y442),M442,M442*(1-#REF!))</f>
        <v>#REF!</v>
      </c>
      <c r="X442" s="106" t="e">
        <f t="shared" si="186"/>
        <v>#REF!</v>
      </c>
      <c r="Y442" s="107" t="s">
        <v>72</v>
      </c>
      <c r="Z442" s="103">
        <f t="shared" si="183"/>
        <v>0</v>
      </c>
      <c r="AA442" s="103">
        <f t="shared" si="184"/>
        <v>0</v>
      </c>
      <c r="AB442" s="128" t="str">
        <f t="shared" si="187"/>
        <v/>
      </c>
      <c r="AC442" s="128" t="e">
        <f t="shared" si="188"/>
        <v>#REF!</v>
      </c>
    </row>
    <row r="443" spans="1:29" ht="50.1" customHeight="1">
      <c r="A443" s="169"/>
      <c r="B443" s="169"/>
      <c r="C443" s="172"/>
      <c r="D443" s="172"/>
      <c r="E443" s="131"/>
      <c r="F443" s="175"/>
      <c r="G443" s="178"/>
      <c r="H443" s="189"/>
      <c r="I443" s="163"/>
      <c r="J443" s="166"/>
      <c r="K443" s="62"/>
      <c r="L443" s="63"/>
      <c r="M443" s="63"/>
      <c r="N443" s="142"/>
      <c r="O443" s="127"/>
      <c r="P443" s="100"/>
      <c r="Q443" s="63">
        <f t="shared" si="189"/>
        <v>0</v>
      </c>
      <c r="R443" s="64"/>
      <c r="S443" s="67"/>
      <c r="T443" s="46"/>
      <c r="U443" s="106">
        <f>IF(EXACT(O443,Y443),M443,M443*(1-'Расчет ПРЕДЗАКАЗ'!$D$10))</f>
        <v>0</v>
      </c>
      <c r="V443" s="106">
        <f t="shared" si="185"/>
        <v>0</v>
      </c>
      <c r="W443" s="106" t="e">
        <f>IF(EXACT(O443,Y443),M443,M443*(1-#REF!))</f>
        <v>#REF!</v>
      </c>
      <c r="X443" s="106" t="e">
        <f t="shared" si="186"/>
        <v>#REF!</v>
      </c>
      <c r="Y443" s="107" t="s">
        <v>72</v>
      </c>
      <c r="Z443" s="103">
        <f t="shared" si="183"/>
        <v>0</v>
      </c>
      <c r="AA443" s="103">
        <f t="shared" si="184"/>
        <v>0</v>
      </c>
      <c r="AB443" s="128" t="str">
        <f t="shared" si="187"/>
        <v/>
      </c>
      <c r="AC443" s="128" t="e">
        <f t="shared" si="188"/>
        <v>#REF!</v>
      </c>
    </row>
    <row r="444" spans="1:29" ht="50.1" customHeight="1">
      <c r="A444" s="169"/>
      <c r="B444" s="169"/>
      <c r="C444" s="172"/>
      <c r="D444" s="172"/>
      <c r="E444" s="131"/>
      <c r="F444" s="175"/>
      <c r="G444" s="178"/>
      <c r="H444" s="189"/>
      <c r="I444" s="163"/>
      <c r="J444" s="166"/>
      <c r="K444" s="62"/>
      <c r="L444" s="63"/>
      <c r="M444" s="63"/>
      <c r="N444" s="142"/>
      <c r="O444" s="127"/>
      <c r="P444" s="100"/>
      <c r="Q444" s="63">
        <f t="shared" si="189"/>
        <v>0</v>
      </c>
      <c r="R444" s="64"/>
      <c r="S444" s="67"/>
      <c r="T444" s="46"/>
      <c r="U444" s="106">
        <f>IF(EXACT(O444,Y444),M444,M444*(1-'Расчет ПРЕДЗАКАЗ'!$D$10))</f>
        <v>0</v>
      </c>
      <c r="V444" s="106">
        <f t="shared" si="185"/>
        <v>0</v>
      </c>
      <c r="W444" s="106" t="e">
        <f>IF(EXACT(O444,Y444),M444,M444*(1-#REF!))</f>
        <v>#REF!</v>
      </c>
      <c r="X444" s="106" t="e">
        <f t="shared" si="186"/>
        <v>#REF!</v>
      </c>
      <c r="Y444" s="107" t="s">
        <v>72</v>
      </c>
      <c r="Z444" s="103">
        <f t="shared" si="183"/>
        <v>0</v>
      </c>
      <c r="AA444" s="103">
        <f t="shared" si="184"/>
        <v>0</v>
      </c>
      <c r="AB444" s="128" t="str">
        <f t="shared" si="187"/>
        <v/>
      </c>
      <c r="AC444" s="128" t="e">
        <f t="shared" si="188"/>
        <v>#REF!</v>
      </c>
    </row>
    <row r="445" spans="1:29" ht="50.1" customHeight="1">
      <c r="A445" s="169"/>
      <c r="B445" s="169"/>
      <c r="C445" s="172"/>
      <c r="D445" s="172"/>
      <c r="E445" s="131"/>
      <c r="F445" s="175"/>
      <c r="G445" s="178"/>
      <c r="H445" s="189"/>
      <c r="I445" s="163"/>
      <c r="J445" s="166"/>
      <c r="K445" s="62"/>
      <c r="L445" s="63"/>
      <c r="M445" s="63"/>
      <c r="N445" s="142"/>
      <c r="O445" s="127"/>
      <c r="P445" s="100"/>
      <c r="Q445" s="63">
        <f t="shared" si="189"/>
        <v>0</v>
      </c>
      <c r="R445" s="64"/>
      <c r="S445" s="67"/>
      <c r="T445" s="46"/>
      <c r="U445" s="106">
        <f>IF(EXACT(O445,Y445),M445,M445*(1-'Расчет ПРЕДЗАКАЗ'!$D$10))</f>
        <v>0</v>
      </c>
      <c r="V445" s="106">
        <f t="shared" si="185"/>
        <v>0</v>
      </c>
      <c r="W445" s="106" t="e">
        <f>IF(EXACT(O445,Y445),M445,M445*(1-#REF!))</f>
        <v>#REF!</v>
      </c>
      <c r="X445" s="106" t="e">
        <f t="shared" si="186"/>
        <v>#REF!</v>
      </c>
      <c r="Y445" s="107" t="s">
        <v>72</v>
      </c>
      <c r="Z445" s="103">
        <f t="shared" si="183"/>
        <v>0</v>
      </c>
      <c r="AA445" s="103">
        <f t="shared" si="184"/>
        <v>0</v>
      </c>
      <c r="AB445" s="128" t="str">
        <f t="shared" si="187"/>
        <v/>
      </c>
      <c r="AC445" s="128" t="e">
        <f t="shared" si="188"/>
        <v>#REF!</v>
      </c>
    </row>
    <row r="446" spans="1:29" ht="50.1" customHeight="1">
      <c r="A446" s="169"/>
      <c r="B446" s="169"/>
      <c r="C446" s="172"/>
      <c r="D446" s="172"/>
      <c r="E446" s="131"/>
      <c r="F446" s="175"/>
      <c r="G446" s="178"/>
      <c r="H446" s="189"/>
      <c r="I446" s="163"/>
      <c r="J446" s="166"/>
      <c r="K446" s="62"/>
      <c r="L446" s="63"/>
      <c r="M446" s="63"/>
      <c r="N446" s="142"/>
      <c r="O446" s="127"/>
      <c r="P446" s="100"/>
      <c r="Q446" s="63">
        <f t="shared" si="189"/>
        <v>0</v>
      </c>
      <c r="R446" s="64"/>
      <c r="S446" s="67"/>
      <c r="T446" s="46"/>
      <c r="U446" s="106">
        <f>IF(EXACT(O446,Y446),M446,M446*(1-'Расчет ПРЕДЗАКАЗ'!$D$10))</f>
        <v>0</v>
      </c>
      <c r="V446" s="106">
        <f t="shared" si="185"/>
        <v>0</v>
      </c>
      <c r="W446" s="106" t="e">
        <f>IF(EXACT(O446,Y446),M446,M446*(1-#REF!))</f>
        <v>#REF!</v>
      </c>
      <c r="X446" s="106" t="e">
        <f t="shared" si="186"/>
        <v>#REF!</v>
      </c>
      <c r="Y446" s="107" t="s">
        <v>72</v>
      </c>
      <c r="Z446" s="103">
        <f t="shared" si="183"/>
        <v>0</v>
      </c>
      <c r="AA446" s="103">
        <f t="shared" si="184"/>
        <v>0</v>
      </c>
      <c r="AB446" s="128" t="str">
        <f t="shared" si="187"/>
        <v/>
      </c>
      <c r="AC446" s="128" t="e">
        <f t="shared" si="188"/>
        <v>#REF!</v>
      </c>
    </row>
    <row r="447" spans="1:29" ht="50.1" customHeight="1">
      <c r="A447" s="169"/>
      <c r="B447" s="169"/>
      <c r="C447" s="172"/>
      <c r="D447" s="172"/>
      <c r="E447" s="131"/>
      <c r="F447" s="175"/>
      <c r="G447" s="178"/>
      <c r="H447" s="189"/>
      <c r="I447" s="163"/>
      <c r="J447" s="166"/>
      <c r="K447" s="62"/>
      <c r="L447" s="63"/>
      <c r="M447" s="63"/>
      <c r="N447" s="142"/>
      <c r="O447" s="127"/>
      <c r="P447" s="100"/>
      <c r="Q447" s="63">
        <f t="shared" si="189"/>
        <v>0</v>
      </c>
      <c r="R447" s="64"/>
      <c r="S447" s="67"/>
      <c r="T447" s="46"/>
      <c r="U447" s="106">
        <f>IF(EXACT(O447,Y447),M447,M447*(1-'Расчет ПРЕДЗАКАЗ'!$D$10))</f>
        <v>0</v>
      </c>
      <c r="V447" s="106">
        <f t="shared" si="185"/>
        <v>0</v>
      </c>
      <c r="W447" s="106" t="e">
        <f>IF(EXACT(O447,Y447),M447,M447*(1-#REF!))</f>
        <v>#REF!</v>
      </c>
      <c r="X447" s="106" t="e">
        <f t="shared" si="186"/>
        <v>#REF!</v>
      </c>
      <c r="Y447" s="107" t="s">
        <v>72</v>
      </c>
      <c r="Z447" s="103">
        <f t="shared" si="183"/>
        <v>0</v>
      </c>
      <c r="AA447" s="103">
        <f t="shared" si="184"/>
        <v>0</v>
      </c>
      <c r="AB447" s="128" t="str">
        <f t="shared" si="187"/>
        <v/>
      </c>
      <c r="AC447" s="128" t="e">
        <f t="shared" si="188"/>
        <v>#REF!</v>
      </c>
    </row>
    <row r="448" spans="1:29" ht="50.1" customHeight="1">
      <c r="A448" s="169"/>
      <c r="B448" s="169"/>
      <c r="C448" s="172"/>
      <c r="D448" s="172"/>
      <c r="E448" s="131"/>
      <c r="F448" s="175"/>
      <c r="G448" s="178"/>
      <c r="H448" s="189"/>
      <c r="I448" s="163"/>
      <c r="J448" s="166"/>
      <c r="K448" s="62"/>
      <c r="L448" s="63"/>
      <c r="M448" s="63"/>
      <c r="N448" s="142"/>
      <c r="O448" s="127"/>
      <c r="P448" s="100"/>
      <c r="Q448" s="63">
        <f t="shared" si="189"/>
        <v>0</v>
      </c>
      <c r="R448" s="64"/>
      <c r="S448" s="67"/>
      <c r="T448" s="46"/>
      <c r="U448" s="106">
        <f>IF(EXACT(O448,Y448),M448,M448*(1-'Расчет ПРЕДЗАКАЗ'!$D$10))</f>
        <v>0</v>
      </c>
      <c r="V448" s="106">
        <f t="shared" si="185"/>
        <v>0</v>
      </c>
      <c r="W448" s="106" t="e">
        <f>IF(EXACT(O448,Y448),M448,M448*(1-#REF!))</f>
        <v>#REF!</v>
      </c>
      <c r="X448" s="106" t="e">
        <f t="shared" si="186"/>
        <v>#REF!</v>
      </c>
      <c r="Y448" s="107" t="s">
        <v>72</v>
      </c>
      <c r="Z448" s="103">
        <f t="shared" si="183"/>
        <v>0</v>
      </c>
      <c r="AA448" s="103">
        <f t="shared" si="184"/>
        <v>0</v>
      </c>
      <c r="AB448" s="128" t="str">
        <f t="shared" si="187"/>
        <v/>
      </c>
      <c r="AC448" s="128" t="e">
        <f t="shared" si="188"/>
        <v>#REF!</v>
      </c>
    </row>
    <row r="449" spans="1:29" ht="50.1" customHeight="1">
      <c r="A449" s="169"/>
      <c r="B449" s="169"/>
      <c r="C449" s="172"/>
      <c r="D449" s="172"/>
      <c r="E449" s="131"/>
      <c r="F449" s="175"/>
      <c r="G449" s="178"/>
      <c r="H449" s="189"/>
      <c r="I449" s="163"/>
      <c r="J449" s="166"/>
      <c r="K449" s="62"/>
      <c r="L449" s="63"/>
      <c r="M449" s="63"/>
      <c r="N449" s="65"/>
      <c r="O449" s="127"/>
      <c r="P449" s="100"/>
      <c r="Q449" s="63">
        <f t="shared" si="189"/>
        <v>0</v>
      </c>
      <c r="R449" s="65"/>
      <c r="S449" s="67"/>
      <c r="T449" s="40"/>
      <c r="U449" s="106">
        <f>IF(EXACT(O449,Y449),M449,M449*(1-'Расчет ПРЕДЗАКАЗ'!$D$10))</f>
        <v>0</v>
      </c>
      <c r="V449" s="106">
        <f t="shared" si="185"/>
        <v>0</v>
      </c>
      <c r="W449" s="106" t="e">
        <f>IF(EXACT(O449,Y449),M449,M449*(1-#REF!))</f>
        <v>#REF!</v>
      </c>
      <c r="X449" s="106" t="e">
        <f t="shared" si="186"/>
        <v>#REF!</v>
      </c>
      <c r="Y449" s="107" t="s">
        <v>72</v>
      </c>
      <c r="Z449" s="103">
        <f t="shared" si="183"/>
        <v>0</v>
      </c>
      <c r="AA449" s="103">
        <f t="shared" si="184"/>
        <v>0</v>
      </c>
      <c r="AB449" s="128" t="str">
        <f t="shared" si="187"/>
        <v/>
      </c>
      <c r="AC449" s="128" t="e">
        <f t="shared" si="188"/>
        <v>#REF!</v>
      </c>
    </row>
    <row r="450" spans="1:29" ht="50.1" customHeight="1">
      <c r="A450" s="169"/>
      <c r="B450" s="169"/>
      <c r="C450" s="172"/>
      <c r="D450" s="172"/>
      <c r="E450" s="131"/>
      <c r="F450" s="175"/>
      <c r="G450" s="178"/>
      <c r="H450" s="189"/>
      <c r="I450" s="163"/>
      <c r="J450" s="166"/>
      <c r="K450" s="62"/>
      <c r="L450" s="63"/>
      <c r="M450" s="63"/>
      <c r="N450" s="65"/>
      <c r="O450" s="127"/>
      <c r="P450" s="100"/>
      <c r="Q450" s="63">
        <f t="shared" si="189"/>
        <v>0</v>
      </c>
      <c r="R450" s="65"/>
      <c r="S450" s="67"/>
      <c r="T450" s="40"/>
      <c r="U450" s="106">
        <f>IF(EXACT(O450,Y450),M450,M450*(1-'Расчет ПРЕДЗАКАЗ'!$D$10))</f>
        <v>0</v>
      </c>
      <c r="V450" s="106">
        <f t="shared" si="185"/>
        <v>0</v>
      </c>
      <c r="W450" s="106" t="e">
        <f>IF(EXACT(O450,Y450),M450,M450*(1-#REF!))</f>
        <v>#REF!</v>
      </c>
      <c r="X450" s="106" t="e">
        <f t="shared" si="186"/>
        <v>#REF!</v>
      </c>
      <c r="Y450" s="107" t="s">
        <v>72</v>
      </c>
      <c r="Z450" s="103">
        <f t="shared" si="183"/>
        <v>0</v>
      </c>
      <c r="AA450" s="103">
        <f t="shared" si="184"/>
        <v>0</v>
      </c>
      <c r="AB450" s="128" t="str">
        <f t="shared" si="187"/>
        <v/>
      </c>
      <c r="AC450" s="128" t="e">
        <f t="shared" si="188"/>
        <v>#REF!</v>
      </c>
    </row>
    <row r="451" spans="1:29" ht="50.1" customHeight="1">
      <c r="A451" s="169"/>
      <c r="B451" s="169"/>
      <c r="C451" s="172"/>
      <c r="D451" s="172"/>
      <c r="E451" s="131"/>
      <c r="F451" s="175"/>
      <c r="G451" s="178"/>
      <c r="H451" s="189"/>
      <c r="I451" s="163"/>
      <c r="J451" s="166"/>
      <c r="K451" s="62"/>
      <c r="L451" s="63"/>
      <c r="M451" s="63"/>
      <c r="N451" s="65"/>
      <c r="O451" s="127"/>
      <c r="P451" s="100"/>
      <c r="Q451" s="63">
        <f t="shared" si="189"/>
        <v>0</v>
      </c>
      <c r="R451" s="65"/>
      <c r="S451" s="67"/>
      <c r="T451" s="40"/>
      <c r="U451" s="106">
        <f>IF(EXACT(O451,Y451),M451,M451*(1-'Расчет ПРЕДЗАКАЗ'!$D$10))</f>
        <v>0</v>
      </c>
      <c r="V451" s="106">
        <f t="shared" si="185"/>
        <v>0</v>
      </c>
      <c r="W451" s="106" t="e">
        <f>IF(EXACT(O451,Y451),M451,M451*(1-#REF!))</f>
        <v>#REF!</v>
      </c>
      <c r="X451" s="106" t="e">
        <f t="shared" si="186"/>
        <v>#REF!</v>
      </c>
      <c r="Y451" s="107" t="s">
        <v>72</v>
      </c>
      <c r="Z451" s="103">
        <f t="shared" si="183"/>
        <v>0</v>
      </c>
      <c r="AA451" s="103">
        <f t="shared" si="184"/>
        <v>0</v>
      </c>
      <c r="AB451" s="128" t="str">
        <f t="shared" si="187"/>
        <v/>
      </c>
      <c r="AC451" s="128" t="e">
        <f t="shared" si="188"/>
        <v>#REF!</v>
      </c>
    </row>
    <row r="452" spans="1:29" ht="50.1" customHeight="1">
      <c r="A452" s="169"/>
      <c r="B452" s="169"/>
      <c r="C452" s="172"/>
      <c r="D452" s="172"/>
      <c r="E452" s="131"/>
      <c r="F452" s="175"/>
      <c r="G452" s="178"/>
      <c r="H452" s="189"/>
      <c r="I452" s="163"/>
      <c r="J452" s="166"/>
      <c r="K452" s="62"/>
      <c r="L452" s="63"/>
      <c r="M452" s="63"/>
      <c r="N452" s="65"/>
      <c r="O452" s="127"/>
      <c r="P452" s="100"/>
      <c r="Q452" s="63">
        <f t="shared" si="189"/>
        <v>0</v>
      </c>
      <c r="R452" s="65"/>
      <c r="S452" s="67"/>
      <c r="T452" s="40"/>
      <c r="U452" s="106">
        <f>IF(EXACT(O452,Y452),M452,M452*(1-'Расчет ПРЕДЗАКАЗ'!$D$10))</f>
        <v>0</v>
      </c>
      <c r="V452" s="106">
        <f t="shared" si="185"/>
        <v>0</v>
      </c>
      <c r="W452" s="106" t="e">
        <f>IF(EXACT(O452,Y452),M452,M452*(1-#REF!))</f>
        <v>#REF!</v>
      </c>
      <c r="X452" s="106" t="e">
        <f t="shared" si="186"/>
        <v>#REF!</v>
      </c>
      <c r="Y452" s="107" t="s">
        <v>72</v>
      </c>
      <c r="Z452" s="103">
        <f t="shared" si="183"/>
        <v>0</v>
      </c>
      <c r="AA452" s="103">
        <f t="shared" si="184"/>
        <v>0</v>
      </c>
      <c r="AB452" s="128" t="str">
        <f t="shared" si="187"/>
        <v/>
      </c>
      <c r="AC452" s="128" t="e">
        <f t="shared" si="188"/>
        <v>#REF!</v>
      </c>
    </row>
    <row r="453" spans="1:29" ht="50.1" customHeight="1">
      <c r="A453" s="169"/>
      <c r="B453" s="169"/>
      <c r="C453" s="172"/>
      <c r="D453" s="172"/>
      <c r="E453" s="131"/>
      <c r="F453" s="175"/>
      <c r="G453" s="178"/>
      <c r="H453" s="189"/>
      <c r="I453" s="163"/>
      <c r="J453" s="166"/>
      <c r="K453" s="62"/>
      <c r="L453" s="63"/>
      <c r="M453" s="63"/>
      <c r="N453" s="65"/>
      <c r="O453" s="127"/>
      <c r="P453" s="100"/>
      <c r="Q453" s="63">
        <f t="shared" si="189"/>
        <v>0</v>
      </c>
      <c r="R453" s="65"/>
      <c r="S453" s="67"/>
      <c r="T453" s="40"/>
      <c r="U453" s="106">
        <f>IF(EXACT(O453,Y453),M453,M453*(1-'Расчет ПРЕДЗАКАЗ'!$D$10))</f>
        <v>0</v>
      </c>
      <c r="V453" s="106">
        <f t="shared" si="185"/>
        <v>0</v>
      </c>
      <c r="W453" s="106" t="e">
        <f>IF(EXACT(O453,Y453),M453,M453*(1-#REF!))</f>
        <v>#REF!</v>
      </c>
      <c r="X453" s="106" t="e">
        <f t="shared" si="186"/>
        <v>#REF!</v>
      </c>
      <c r="Y453" s="107" t="s">
        <v>72</v>
      </c>
      <c r="Z453" s="103">
        <f t="shared" si="183"/>
        <v>0</v>
      </c>
      <c r="AA453" s="103">
        <f t="shared" si="184"/>
        <v>0</v>
      </c>
      <c r="AB453" s="128" t="str">
        <f t="shared" si="187"/>
        <v/>
      </c>
      <c r="AC453" s="128" t="e">
        <f t="shared" si="188"/>
        <v>#REF!</v>
      </c>
    </row>
    <row r="454" spans="1:29" ht="50.1" customHeight="1">
      <c r="A454" s="170"/>
      <c r="B454" s="170"/>
      <c r="C454" s="173"/>
      <c r="D454" s="173"/>
      <c r="E454" s="132"/>
      <c r="F454" s="176"/>
      <c r="G454" s="179"/>
      <c r="H454" s="190"/>
      <c r="I454" s="164"/>
      <c r="J454" s="167"/>
      <c r="K454" s="62"/>
      <c r="L454" s="63"/>
      <c r="M454" s="63"/>
      <c r="N454" s="65"/>
      <c r="O454" s="127"/>
      <c r="P454" s="100"/>
      <c r="Q454" s="63">
        <f t="shared" si="189"/>
        <v>0</v>
      </c>
      <c r="R454" s="65"/>
      <c r="S454" s="64"/>
      <c r="T454" s="40"/>
      <c r="U454" s="106">
        <f>IF(EXACT(O454,Y454),M454,M454*(1-'Расчет ПРЕДЗАКАЗ'!$D$10))</f>
        <v>0</v>
      </c>
      <c r="V454" s="106">
        <f t="shared" si="185"/>
        <v>0</v>
      </c>
      <c r="W454" s="106" t="e">
        <f>IF(EXACT(O454,Y454),M454,M454*(1-#REF!))</f>
        <v>#REF!</v>
      </c>
      <c r="X454" s="106" t="e">
        <f t="shared" si="186"/>
        <v>#REF!</v>
      </c>
      <c r="Y454" s="107" t="s">
        <v>72</v>
      </c>
      <c r="Z454" s="103">
        <f t="shared" si="183"/>
        <v>0</v>
      </c>
      <c r="AA454" s="103">
        <f t="shared" si="184"/>
        <v>0</v>
      </c>
      <c r="AB454" s="128" t="str">
        <f t="shared" si="187"/>
        <v/>
      </c>
      <c r="AC454" s="128" t="e">
        <f t="shared" si="188"/>
        <v>#REF!</v>
      </c>
    </row>
    <row r="455" spans="1:29" ht="11.25" customHeight="1" thickBot="1"/>
    <row r="456" spans="1:29" ht="50.1" customHeight="1">
      <c r="A456" s="168">
        <v>167</v>
      </c>
      <c r="B456" s="168" t="s">
        <v>1641</v>
      </c>
      <c r="C456" s="171" t="s">
        <v>1642</v>
      </c>
      <c r="D456" s="171" t="s">
        <v>77</v>
      </c>
      <c r="E456" s="131"/>
      <c r="F456" s="197" t="s">
        <v>534</v>
      </c>
      <c r="G456" s="177" t="s">
        <v>1411</v>
      </c>
      <c r="H456" s="162" t="s">
        <v>1643</v>
      </c>
      <c r="I456" s="198" t="s">
        <v>1644</v>
      </c>
      <c r="J456" s="165" t="s">
        <v>19</v>
      </c>
      <c r="K456" s="62" t="s">
        <v>465</v>
      </c>
      <c r="L456" s="63">
        <v>8460</v>
      </c>
      <c r="M456" s="63">
        <v>5281</v>
      </c>
      <c r="N456" s="142" t="s">
        <v>1645</v>
      </c>
      <c r="O456" s="127" t="s">
        <v>72</v>
      </c>
      <c r="P456" s="100"/>
      <c r="Q456" s="63">
        <f>P456*M456</f>
        <v>0</v>
      </c>
      <c r="R456" s="64"/>
      <c r="S456" s="67">
        <v>30</v>
      </c>
      <c r="T456" s="60"/>
      <c r="U456" s="106">
        <f>IF(EXACT(O456,Y456),M456,M456*(1-'Расчет ПРЕДЗАКАЗ'!$D$10))</f>
        <v>5281</v>
      </c>
      <c r="V456" s="106">
        <f>P456*U456</f>
        <v>0</v>
      </c>
      <c r="W456" s="106">
        <f>IF(EXACT(O456,Y456),M456,M456*(1-#REF!))</f>
        <v>5281</v>
      </c>
      <c r="X456" s="106">
        <f>P456*W456</f>
        <v>0</v>
      </c>
      <c r="Y456" s="107" t="s">
        <v>72</v>
      </c>
      <c r="Z456" s="103">
        <f t="shared" ref="Z456:Z470" si="190">IF(EXACT(O456,Y456),Q456,0)</f>
        <v>0</v>
      </c>
      <c r="AA456" s="103">
        <f t="shared" ref="AA456:AA470" si="191">IF(Z456=0,Q456,0)</f>
        <v>0</v>
      </c>
      <c r="AB456" s="128">
        <f>IF(U456=0,"",L456/U456-1)</f>
        <v>0.60196932399166814</v>
      </c>
      <c r="AC456" s="128">
        <f>IF(W456=0,"",L456/W456-1)</f>
        <v>0.60196932399166814</v>
      </c>
    </row>
    <row r="457" spans="1:29" ht="50.1" customHeight="1">
      <c r="A457" s="169"/>
      <c r="B457" s="169"/>
      <c r="C457" s="172"/>
      <c r="D457" s="172"/>
      <c r="E457" s="131"/>
      <c r="F457" s="175"/>
      <c r="G457" s="178"/>
      <c r="H457" s="189"/>
      <c r="I457" s="163"/>
      <c r="J457" s="166"/>
      <c r="K457" s="62" t="s">
        <v>467</v>
      </c>
      <c r="L457" s="63">
        <v>8460</v>
      </c>
      <c r="M457" s="63">
        <v>5281</v>
      </c>
      <c r="N457" s="142" t="s">
        <v>1646</v>
      </c>
      <c r="O457" s="127" t="s">
        <v>72</v>
      </c>
      <c r="P457" s="100"/>
      <c r="Q457" s="63">
        <f>P457*M457</f>
        <v>0</v>
      </c>
      <c r="R457" s="64"/>
      <c r="S457" s="67">
        <v>12</v>
      </c>
      <c r="T457" s="46"/>
      <c r="U457" s="106">
        <f>IF(EXACT(O457,Y457),M457,M457*(1-'Расчет ПРЕДЗАКАЗ'!$D$10))</f>
        <v>5281</v>
      </c>
      <c r="V457" s="106">
        <f t="shared" ref="V457:V470" si="192">P457*U457</f>
        <v>0</v>
      </c>
      <c r="W457" s="106">
        <f>IF(EXACT(O457,Y457),M457,M457*(1-#REF!))</f>
        <v>5281</v>
      </c>
      <c r="X457" s="106">
        <f t="shared" ref="X457:X470" si="193">P457*W457</f>
        <v>0</v>
      </c>
      <c r="Y457" s="107" t="s">
        <v>72</v>
      </c>
      <c r="Z457" s="103">
        <f t="shared" si="190"/>
        <v>0</v>
      </c>
      <c r="AA457" s="103">
        <f t="shared" si="191"/>
        <v>0</v>
      </c>
      <c r="AB457" s="128">
        <f t="shared" ref="AB457:AB470" si="194">IF(U457=0,"",L457/U457-1)</f>
        <v>0.60196932399166814</v>
      </c>
      <c r="AC457" s="128">
        <f t="shared" ref="AC457:AC470" si="195">IF(W457=0,"",L457/W457-1)</f>
        <v>0.60196932399166814</v>
      </c>
    </row>
    <row r="458" spans="1:29" ht="50.1" customHeight="1">
      <c r="A458" s="169"/>
      <c r="B458" s="169"/>
      <c r="C458" s="172"/>
      <c r="D458" s="172"/>
      <c r="E458" s="131"/>
      <c r="F458" s="175"/>
      <c r="G458" s="178"/>
      <c r="H458" s="189"/>
      <c r="I458" s="163"/>
      <c r="J458" s="166"/>
      <c r="K458" s="62"/>
      <c r="L458" s="63"/>
      <c r="M458" s="63"/>
      <c r="N458" s="142"/>
      <c r="O458" s="127"/>
      <c r="P458" s="100"/>
      <c r="Q458" s="63">
        <f t="shared" ref="Q458:Q470" si="196">P458*M458</f>
        <v>0</v>
      </c>
      <c r="R458" s="64"/>
      <c r="S458" s="67"/>
      <c r="T458" s="46"/>
      <c r="U458" s="106">
        <f>IF(EXACT(O458,Y458),M458,M458*(1-'Расчет ПРЕДЗАКАЗ'!$D$10))</f>
        <v>0</v>
      </c>
      <c r="V458" s="106">
        <f t="shared" si="192"/>
        <v>0</v>
      </c>
      <c r="W458" s="106" t="e">
        <f>IF(EXACT(O458,Y458),M458,M458*(1-#REF!))</f>
        <v>#REF!</v>
      </c>
      <c r="X458" s="106" t="e">
        <f t="shared" si="193"/>
        <v>#REF!</v>
      </c>
      <c r="Y458" s="107" t="s">
        <v>72</v>
      </c>
      <c r="Z458" s="103">
        <f t="shared" si="190"/>
        <v>0</v>
      </c>
      <c r="AA458" s="103">
        <f t="shared" si="191"/>
        <v>0</v>
      </c>
      <c r="AB458" s="128" t="str">
        <f t="shared" si="194"/>
        <v/>
      </c>
      <c r="AC458" s="128" t="e">
        <f t="shared" si="195"/>
        <v>#REF!</v>
      </c>
    </row>
    <row r="459" spans="1:29" ht="50.1" customHeight="1">
      <c r="A459" s="169"/>
      <c r="B459" s="169"/>
      <c r="C459" s="172"/>
      <c r="D459" s="172"/>
      <c r="E459" s="131"/>
      <c r="F459" s="175"/>
      <c r="G459" s="178"/>
      <c r="H459" s="189"/>
      <c r="I459" s="163"/>
      <c r="J459" s="166"/>
      <c r="K459" s="62"/>
      <c r="L459" s="63"/>
      <c r="M459" s="63"/>
      <c r="N459" s="142"/>
      <c r="O459" s="127"/>
      <c r="P459" s="100"/>
      <c r="Q459" s="63">
        <f t="shared" si="196"/>
        <v>0</v>
      </c>
      <c r="R459" s="64"/>
      <c r="S459" s="67"/>
      <c r="T459" s="46"/>
      <c r="U459" s="106">
        <f>IF(EXACT(O459,Y459),M459,M459*(1-'Расчет ПРЕДЗАКАЗ'!$D$10))</f>
        <v>0</v>
      </c>
      <c r="V459" s="106">
        <f t="shared" si="192"/>
        <v>0</v>
      </c>
      <c r="W459" s="106" t="e">
        <f>IF(EXACT(O459,Y459),M459,M459*(1-#REF!))</f>
        <v>#REF!</v>
      </c>
      <c r="X459" s="106" t="e">
        <f t="shared" si="193"/>
        <v>#REF!</v>
      </c>
      <c r="Y459" s="107" t="s">
        <v>72</v>
      </c>
      <c r="Z459" s="103">
        <f t="shared" si="190"/>
        <v>0</v>
      </c>
      <c r="AA459" s="103">
        <f t="shared" si="191"/>
        <v>0</v>
      </c>
      <c r="AB459" s="128" t="str">
        <f t="shared" si="194"/>
        <v/>
      </c>
      <c r="AC459" s="128" t="e">
        <f t="shared" si="195"/>
        <v>#REF!</v>
      </c>
    </row>
    <row r="460" spans="1:29" ht="50.1" customHeight="1">
      <c r="A460" s="169"/>
      <c r="B460" s="169"/>
      <c r="C460" s="172"/>
      <c r="D460" s="172"/>
      <c r="E460" s="131"/>
      <c r="F460" s="175"/>
      <c r="G460" s="178"/>
      <c r="H460" s="189"/>
      <c r="I460" s="163"/>
      <c r="J460" s="166"/>
      <c r="K460" s="62"/>
      <c r="L460" s="63"/>
      <c r="M460" s="63"/>
      <c r="N460" s="142"/>
      <c r="O460" s="127"/>
      <c r="P460" s="100"/>
      <c r="Q460" s="63">
        <f t="shared" si="196"/>
        <v>0</v>
      </c>
      <c r="R460" s="64"/>
      <c r="S460" s="67"/>
      <c r="T460" s="46"/>
      <c r="U460" s="106">
        <f>IF(EXACT(O460,Y460),M460,M460*(1-'Расчет ПРЕДЗАКАЗ'!$D$10))</f>
        <v>0</v>
      </c>
      <c r="V460" s="106">
        <f t="shared" si="192"/>
        <v>0</v>
      </c>
      <c r="W460" s="106" t="e">
        <f>IF(EXACT(O460,Y460),M460,M460*(1-#REF!))</f>
        <v>#REF!</v>
      </c>
      <c r="X460" s="106" t="e">
        <f t="shared" si="193"/>
        <v>#REF!</v>
      </c>
      <c r="Y460" s="107" t="s">
        <v>72</v>
      </c>
      <c r="Z460" s="103">
        <f t="shared" si="190"/>
        <v>0</v>
      </c>
      <c r="AA460" s="103">
        <f t="shared" si="191"/>
        <v>0</v>
      </c>
      <c r="AB460" s="128" t="str">
        <f t="shared" si="194"/>
        <v/>
      </c>
      <c r="AC460" s="128" t="e">
        <f t="shared" si="195"/>
        <v>#REF!</v>
      </c>
    </row>
    <row r="461" spans="1:29" ht="50.1" customHeight="1">
      <c r="A461" s="169"/>
      <c r="B461" s="169"/>
      <c r="C461" s="172"/>
      <c r="D461" s="172"/>
      <c r="E461" s="131"/>
      <c r="F461" s="175"/>
      <c r="G461" s="178"/>
      <c r="H461" s="189"/>
      <c r="I461" s="163"/>
      <c r="J461" s="166"/>
      <c r="K461" s="62"/>
      <c r="L461" s="63"/>
      <c r="M461" s="63"/>
      <c r="N461" s="142"/>
      <c r="O461" s="127"/>
      <c r="P461" s="100"/>
      <c r="Q461" s="63">
        <f t="shared" si="196"/>
        <v>0</v>
      </c>
      <c r="R461" s="64"/>
      <c r="S461" s="67"/>
      <c r="T461" s="46"/>
      <c r="U461" s="106">
        <f>IF(EXACT(O461,Y461),M461,M461*(1-'Расчет ПРЕДЗАКАЗ'!$D$10))</f>
        <v>0</v>
      </c>
      <c r="V461" s="106">
        <f t="shared" si="192"/>
        <v>0</v>
      </c>
      <c r="W461" s="106" t="e">
        <f>IF(EXACT(O461,Y461),M461,M461*(1-#REF!))</f>
        <v>#REF!</v>
      </c>
      <c r="X461" s="106" t="e">
        <f t="shared" si="193"/>
        <v>#REF!</v>
      </c>
      <c r="Y461" s="107" t="s">
        <v>72</v>
      </c>
      <c r="Z461" s="103">
        <f t="shared" si="190"/>
        <v>0</v>
      </c>
      <c r="AA461" s="103">
        <f t="shared" si="191"/>
        <v>0</v>
      </c>
      <c r="AB461" s="128" t="str">
        <f t="shared" si="194"/>
        <v/>
      </c>
      <c r="AC461" s="128" t="e">
        <f t="shared" si="195"/>
        <v>#REF!</v>
      </c>
    </row>
    <row r="462" spans="1:29" ht="50.1" customHeight="1">
      <c r="A462" s="169"/>
      <c r="B462" s="169"/>
      <c r="C462" s="172"/>
      <c r="D462" s="172"/>
      <c r="E462" s="131"/>
      <c r="F462" s="175"/>
      <c r="G462" s="178"/>
      <c r="H462" s="189"/>
      <c r="I462" s="163"/>
      <c r="J462" s="166"/>
      <c r="K462" s="62"/>
      <c r="L462" s="63"/>
      <c r="M462" s="63"/>
      <c r="N462" s="142"/>
      <c r="O462" s="127"/>
      <c r="P462" s="100"/>
      <c r="Q462" s="63">
        <f t="shared" si="196"/>
        <v>0</v>
      </c>
      <c r="R462" s="64"/>
      <c r="S462" s="67"/>
      <c r="T462" s="46"/>
      <c r="U462" s="106">
        <f>IF(EXACT(O462,Y462),M462,M462*(1-'Расчет ПРЕДЗАКАЗ'!$D$10))</f>
        <v>0</v>
      </c>
      <c r="V462" s="106">
        <f t="shared" si="192"/>
        <v>0</v>
      </c>
      <c r="W462" s="106" t="e">
        <f>IF(EXACT(O462,Y462),M462,M462*(1-#REF!))</f>
        <v>#REF!</v>
      </c>
      <c r="X462" s="106" t="e">
        <f t="shared" si="193"/>
        <v>#REF!</v>
      </c>
      <c r="Y462" s="107" t="s">
        <v>72</v>
      </c>
      <c r="Z462" s="103">
        <f t="shared" si="190"/>
        <v>0</v>
      </c>
      <c r="AA462" s="103">
        <f t="shared" si="191"/>
        <v>0</v>
      </c>
      <c r="AB462" s="128" t="str">
        <f t="shared" si="194"/>
        <v/>
      </c>
      <c r="AC462" s="128" t="e">
        <f t="shared" si="195"/>
        <v>#REF!</v>
      </c>
    </row>
    <row r="463" spans="1:29" ht="50.1" customHeight="1">
      <c r="A463" s="169"/>
      <c r="B463" s="169"/>
      <c r="C463" s="172"/>
      <c r="D463" s="172"/>
      <c r="E463" s="131"/>
      <c r="F463" s="175"/>
      <c r="G463" s="178"/>
      <c r="H463" s="189"/>
      <c r="I463" s="163"/>
      <c r="J463" s="166"/>
      <c r="K463" s="62"/>
      <c r="L463" s="63"/>
      <c r="M463" s="63"/>
      <c r="N463" s="142"/>
      <c r="O463" s="127"/>
      <c r="P463" s="100"/>
      <c r="Q463" s="63">
        <f t="shared" si="196"/>
        <v>0</v>
      </c>
      <c r="R463" s="64"/>
      <c r="S463" s="67"/>
      <c r="T463" s="46"/>
      <c r="U463" s="106">
        <f>IF(EXACT(O463,Y463),M463,M463*(1-'Расчет ПРЕДЗАКАЗ'!$D$10))</f>
        <v>0</v>
      </c>
      <c r="V463" s="106">
        <f t="shared" si="192"/>
        <v>0</v>
      </c>
      <c r="W463" s="106" t="e">
        <f>IF(EXACT(O463,Y463),M463,M463*(1-#REF!))</f>
        <v>#REF!</v>
      </c>
      <c r="X463" s="106" t="e">
        <f t="shared" si="193"/>
        <v>#REF!</v>
      </c>
      <c r="Y463" s="107" t="s">
        <v>72</v>
      </c>
      <c r="Z463" s="103">
        <f t="shared" si="190"/>
        <v>0</v>
      </c>
      <c r="AA463" s="103">
        <f t="shared" si="191"/>
        <v>0</v>
      </c>
      <c r="AB463" s="128" t="str">
        <f t="shared" si="194"/>
        <v/>
      </c>
      <c r="AC463" s="128" t="e">
        <f t="shared" si="195"/>
        <v>#REF!</v>
      </c>
    </row>
    <row r="464" spans="1:29" ht="50.1" customHeight="1">
      <c r="A464" s="169"/>
      <c r="B464" s="169"/>
      <c r="C464" s="172"/>
      <c r="D464" s="172"/>
      <c r="E464" s="131"/>
      <c r="F464" s="175"/>
      <c r="G464" s="178"/>
      <c r="H464" s="189"/>
      <c r="I464" s="163"/>
      <c r="J464" s="166"/>
      <c r="K464" s="62"/>
      <c r="L464" s="63"/>
      <c r="M464" s="63"/>
      <c r="N464" s="142"/>
      <c r="O464" s="127"/>
      <c r="P464" s="100"/>
      <c r="Q464" s="63">
        <f t="shared" si="196"/>
        <v>0</v>
      </c>
      <c r="R464" s="64"/>
      <c r="S464" s="67"/>
      <c r="T464" s="46"/>
      <c r="U464" s="106">
        <f>IF(EXACT(O464,Y464),M464,M464*(1-'Расчет ПРЕДЗАКАЗ'!$D$10))</f>
        <v>0</v>
      </c>
      <c r="V464" s="106">
        <f t="shared" si="192"/>
        <v>0</v>
      </c>
      <c r="W464" s="106" t="e">
        <f>IF(EXACT(O464,Y464),M464,M464*(1-#REF!))</f>
        <v>#REF!</v>
      </c>
      <c r="X464" s="106" t="e">
        <f t="shared" si="193"/>
        <v>#REF!</v>
      </c>
      <c r="Y464" s="107" t="s">
        <v>72</v>
      </c>
      <c r="Z464" s="103">
        <f t="shared" si="190"/>
        <v>0</v>
      </c>
      <c r="AA464" s="103">
        <f t="shared" si="191"/>
        <v>0</v>
      </c>
      <c r="AB464" s="128" t="str">
        <f t="shared" si="194"/>
        <v/>
      </c>
      <c r="AC464" s="128" t="e">
        <f t="shared" si="195"/>
        <v>#REF!</v>
      </c>
    </row>
    <row r="465" spans="1:29" ht="50.1" customHeight="1">
      <c r="A465" s="169"/>
      <c r="B465" s="169"/>
      <c r="C465" s="172"/>
      <c r="D465" s="172"/>
      <c r="E465" s="131"/>
      <c r="F465" s="175"/>
      <c r="G465" s="178"/>
      <c r="H465" s="189"/>
      <c r="I465" s="163"/>
      <c r="J465" s="166"/>
      <c r="K465" s="62"/>
      <c r="L465" s="63"/>
      <c r="M465" s="63"/>
      <c r="N465" s="65"/>
      <c r="O465" s="127"/>
      <c r="P465" s="100"/>
      <c r="Q465" s="63">
        <f t="shared" si="196"/>
        <v>0</v>
      </c>
      <c r="R465" s="65"/>
      <c r="S465" s="67"/>
      <c r="T465" s="40"/>
      <c r="U465" s="106">
        <f>IF(EXACT(O465,Y465),M465,M465*(1-'Расчет ПРЕДЗАКАЗ'!$D$10))</f>
        <v>0</v>
      </c>
      <c r="V465" s="106">
        <f t="shared" si="192"/>
        <v>0</v>
      </c>
      <c r="W465" s="106" t="e">
        <f>IF(EXACT(O465,Y465),M465,M465*(1-#REF!))</f>
        <v>#REF!</v>
      </c>
      <c r="X465" s="106" t="e">
        <f t="shared" si="193"/>
        <v>#REF!</v>
      </c>
      <c r="Y465" s="107" t="s">
        <v>72</v>
      </c>
      <c r="Z465" s="103">
        <f t="shared" si="190"/>
        <v>0</v>
      </c>
      <c r="AA465" s="103">
        <f t="shared" si="191"/>
        <v>0</v>
      </c>
      <c r="AB465" s="128" t="str">
        <f t="shared" si="194"/>
        <v/>
      </c>
      <c r="AC465" s="128" t="e">
        <f t="shared" si="195"/>
        <v>#REF!</v>
      </c>
    </row>
    <row r="466" spans="1:29" ht="50.1" customHeight="1">
      <c r="A466" s="169"/>
      <c r="B466" s="169"/>
      <c r="C466" s="172"/>
      <c r="D466" s="172"/>
      <c r="E466" s="131"/>
      <c r="F466" s="175"/>
      <c r="G466" s="178"/>
      <c r="H466" s="189"/>
      <c r="I466" s="163"/>
      <c r="J466" s="166"/>
      <c r="K466" s="62"/>
      <c r="L466" s="63"/>
      <c r="M466" s="63"/>
      <c r="N466" s="65"/>
      <c r="O466" s="127"/>
      <c r="P466" s="100"/>
      <c r="Q466" s="63">
        <f t="shared" si="196"/>
        <v>0</v>
      </c>
      <c r="R466" s="65"/>
      <c r="S466" s="67"/>
      <c r="T466" s="40"/>
      <c r="U466" s="106">
        <f>IF(EXACT(O466,Y466),M466,M466*(1-'Расчет ПРЕДЗАКАЗ'!$D$10))</f>
        <v>0</v>
      </c>
      <c r="V466" s="106">
        <f t="shared" si="192"/>
        <v>0</v>
      </c>
      <c r="W466" s="106" t="e">
        <f>IF(EXACT(O466,Y466),M466,M466*(1-#REF!))</f>
        <v>#REF!</v>
      </c>
      <c r="X466" s="106" t="e">
        <f t="shared" si="193"/>
        <v>#REF!</v>
      </c>
      <c r="Y466" s="107" t="s">
        <v>72</v>
      </c>
      <c r="Z466" s="103">
        <f t="shared" si="190"/>
        <v>0</v>
      </c>
      <c r="AA466" s="103">
        <f t="shared" si="191"/>
        <v>0</v>
      </c>
      <c r="AB466" s="128" t="str">
        <f t="shared" si="194"/>
        <v/>
      </c>
      <c r="AC466" s="128" t="e">
        <f t="shared" si="195"/>
        <v>#REF!</v>
      </c>
    </row>
    <row r="467" spans="1:29" ht="50.1" customHeight="1">
      <c r="A467" s="169"/>
      <c r="B467" s="169"/>
      <c r="C467" s="172"/>
      <c r="D467" s="172"/>
      <c r="E467" s="131"/>
      <c r="F467" s="175"/>
      <c r="G467" s="178"/>
      <c r="H467" s="189"/>
      <c r="I467" s="163"/>
      <c r="J467" s="166"/>
      <c r="K467" s="62"/>
      <c r="L467" s="63"/>
      <c r="M467" s="63"/>
      <c r="N467" s="65"/>
      <c r="O467" s="127"/>
      <c r="P467" s="100"/>
      <c r="Q467" s="63">
        <f t="shared" si="196"/>
        <v>0</v>
      </c>
      <c r="R467" s="65"/>
      <c r="S467" s="67"/>
      <c r="T467" s="40"/>
      <c r="U467" s="106">
        <f>IF(EXACT(O467,Y467),M467,M467*(1-'Расчет ПРЕДЗАКАЗ'!$D$10))</f>
        <v>0</v>
      </c>
      <c r="V467" s="106">
        <f t="shared" si="192"/>
        <v>0</v>
      </c>
      <c r="W467" s="106" t="e">
        <f>IF(EXACT(O467,Y467),M467,M467*(1-#REF!))</f>
        <v>#REF!</v>
      </c>
      <c r="X467" s="106" t="e">
        <f t="shared" si="193"/>
        <v>#REF!</v>
      </c>
      <c r="Y467" s="107" t="s">
        <v>72</v>
      </c>
      <c r="Z467" s="103">
        <f t="shared" si="190"/>
        <v>0</v>
      </c>
      <c r="AA467" s="103">
        <f t="shared" si="191"/>
        <v>0</v>
      </c>
      <c r="AB467" s="128" t="str">
        <f t="shared" si="194"/>
        <v/>
      </c>
      <c r="AC467" s="128" t="e">
        <f t="shared" si="195"/>
        <v>#REF!</v>
      </c>
    </row>
    <row r="468" spans="1:29" ht="50.1" customHeight="1">
      <c r="A468" s="169"/>
      <c r="B468" s="169"/>
      <c r="C468" s="172"/>
      <c r="D468" s="172"/>
      <c r="E468" s="131"/>
      <c r="F468" s="175"/>
      <c r="G468" s="178"/>
      <c r="H468" s="189"/>
      <c r="I468" s="163"/>
      <c r="J468" s="166"/>
      <c r="K468" s="62"/>
      <c r="L468" s="63"/>
      <c r="M468" s="63"/>
      <c r="N468" s="65"/>
      <c r="O468" s="127"/>
      <c r="P468" s="100"/>
      <c r="Q468" s="63">
        <f t="shared" si="196"/>
        <v>0</v>
      </c>
      <c r="R468" s="65"/>
      <c r="S468" s="67"/>
      <c r="T468" s="40"/>
      <c r="U468" s="106">
        <f>IF(EXACT(O468,Y468),M468,M468*(1-'Расчет ПРЕДЗАКАЗ'!$D$10))</f>
        <v>0</v>
      </c>
      <c r="V468" s="106">
        <f t="shared" si="192"/>
        <v>0</v>
      </c>
      <c r="W468" s="106" t="e">
        <f>IF(EXACT(O468,Y468),M468,M468*(1-#REF!))</f>
        <v>#REF!</v>
      </c>
      <c r="X468" s="106" t="e">
        <f t="shared" si="193"/>
        <v>#REF!</v>
      </c>
      <c r="Y468" s="107" t="s">
        <v>72</v>
      </c>
      <c r="Z468" s="103">
        <f t="shared" si="190"/>
        <v>0</v>
      </c>
      <c r="AA468" s="103">
        <f t="shared" si="191"/>
        <v>0</v>
      </c>
      <c r="AB468" s="128" t="str">
        <f t="shared" si="194"/>
        <v/>
      </c>
      <c r="AC468" s="128" t="e">
        <f t="shared" si="195"/>
        <v>#REF!</v>
      </c>
    </row>
    <row r="469" spans="1:29" ht="50.1" customHeight="1">
      <c r="A469" s="169"/>
      <c r="B469" s="169"/>
      <c r="C469" s="172"/>
      <c r="D469" s="172"/>
      <c r="E469" s="131"/>
      <c r="F469" s="175"/>
      <c r="G469" s="178"/>
      <c r="H469" s="189"/>
      <c r="I469" s="163"/>
      <c r="J469" s="166"/>
      <c r="K469" s="62"/>
      <c r="L469" s="63"/>
      <c r="M469" s="63"/>
      <c r="N469" s="65"/>
      <c r="O469" s="127"/>
      <c r="P469" s="100"/>
      <c r="Q469" s="63">
        <f t="shared" si="196"/>
        <v>0</v>
      </c>
      <c r="R469" s="65"/>
      <c r="S469" s="67"/>
      <c r="T469" s="40"/>
      <c r="U469" s="106">
        <f>IF(EXACT(O469,Y469),M469,M469*(1-'Расчет ПРЕДЗАКАЗ'!$D$10))</f>
        <v>0</v>
      </c>
      <c r="V469" s="106">
        <f t="shared" si="192"/>
        <v>0</v>
      </c>
      <c r="W469" s="106" t="e">
        <f>IF(EXACT(O469,Y469),M469,M469*(1-#REF!))</f>
        <v>#REF!</v>
      </c>
      <c r="X469" s="106" t="e">
        <f t="shared" si="193"/>
        <v>#REF!</v>
      </c>
      <c r="Y469" s="107" t="s">
        <v>72</v>
      </c>
      <c r="Z469" s="103">
        <f t="shared" si="190"/>
        <v>0</v>
      </c>
      <c r="AA469" s="103">
        <f t="shared" si="191"/>
        <v>0</v>
      </c>
      <c r="AB469" s="128" t="str">
        <f t="shared" si="194"/>
        <v/>
      </c>
      <c r="AC469" s="128" t="e">
        <f t="shared" si="195"/>
        <v>#REF!</v>
      </c>
    </row>
    <row r="470" spans="1:29" ht="50.1" customHeight="1">
      <c r="A470" s="170"/>
      <c r="B470" s="170"/>
      <c r="C470" s="173"/>
      <c r="D470" s="173"/>
      <c r="E470" s="132"/>
      <c r="F470" s="176"/>
      <c r="G470" s="179"/>
      <c r="H470" s="190"/>
      <c r="I470" s="164"/>
      <c r="J470" s="167"/>
      <c r="K470" s="62"/>
      <c r="L470" s="63"/>
      <c r="M470" s="63"/>
      <c r="N470" s="65"/>
      <c r="O470" s="127"/>
      <c r="P470" s="100"/>
      <c r="Q470" s="63">
        <f t="shared" si="196"/>
        <v>0</v>
      </c>
      <c r="R470" s="65"/>
      <c r="S470" s="64"/>
      <c r="T470" s="40"/>
      <c r="U470" s="106">
        <f>IF(EXACT(O470,Y470),M470,M470*(1-'Расчет ПРЕДЗАКАЗ'!$D$10))</f>
        <v>0</v>
      </c>
      <c r="V470" s="106">
        <f t="shared" si="192"/>
        <v>0</v>
      </c>
      <c r="W470" s="106" t="e">
        <f>IF(EXACT(O470,Y470),M470,M470*(1-#REF!))</f>
        <v>#REF!</v>
      </c>
      <c r="X470" s="106" t="e">
        <f t="shared" si="193"/>
        <v>#REF!</v>
      </c>
      <c r="Y470" s="107" t="s">
        <v>72</v>
      </c>
      <c r="Z470" s="103">
        <f t="shared" si="190"/>
        <v>0</v>
      </c>
      <c r="AA470" s="103">
        <f t="shared" si="191"/>
        <v>0</v>
      </c>
      <c r="AB470" s="128" t="str">
        <f t="shared" si="194"/>
        <v/>
      </c>
      <c r="AC470" s="128" t="e">
        <f t="shared" si="195"/>
        <v>#REF!</v>
      </c>
    </row>
    <row r="471" spans="1:29" ht="11.25" customHeight="1" thickBot="1"/>
    <row r="472" spans="1:29" ht="50.1" customHeight="1">
      <c r="A472" s="168">
        <v>168</v>
      </c>
      <c r="B472" s="168" t="s">
        <v>1647</v>
      </c>
      <c r="C472" s="171" t="s">
        <v>1648</v>
      </c>
      <c r="D472" s="171" t="s">
        <v>77</v>
      </c>
      <c r="E472" s="131"/>
      <c r="F472" s="197" t="s">
        <v>534</v>
      </c>
      <c r="G472" s="177" t="s">
        <v>213</v>
      </c>
      <c r="H472" s="162" t="s">
        <v>1649</v>
      </c>
      <c r="I472" s="198" t="s">
        <v>1650</v>
      </c>
      <c r="J472" s="165" t="s">
        <v>19</v>
      </c>
      <c r="K472" s="62" t="s">
        <v>461</v>
      </c>
      <c r="L472" s="63">
        <v>7480</v>
      </c>
      <c r="M472" s="63">
        <v>4154</v>
      </c>
      <c r="N472" s="142" t="s">
        <v>1651</v>
      </c>
      <c r="O472" s="127" t="s">
        <v>72</v>
      </c>
      <c r="P472" s="100"/>
      <c r="Q472" s="63">
        <f>P472*M472</f>
        <v>0</v>
      </c>
      <c r="R472" s="64"/>
      <c r="S472" s="67">
        <v>2</v>
      </c>
      <c r="T472" s="60"/>
      <c r="U472" s="106">
        <f>IF(EXACT(O472,Y472),M472,M472*(1-'Расчет ПРЕДЗАКАЗ'!$D$10))</f>
        <v>4154</v>
      </c>
      <c r="V472" s="106">
        <f>P472*U472</f>
        <v>0</v>
      </c>
      <c r="W472" s="106">
        <f>IF(EXACT(O472,Y472),M472,M472*(1-#REF!))</f>
        <v>4154</v>
      </c>
      <c r="X472" s="106">
        <f>P472*W472</f>
        <v>0</v>
      </c>
      <c r="Y472" s="107" t="s">
        <v>72</v>
      </c>
      <c r="Z472" s="103">
        <f t="shared" ref="Z472:Z486" si="197">IF(EXACT(O472,Y472),Q472,0)</f>
        <v>0</v>
      </c>
      <c r="AA472" s="103">
        <f t="shared" ref="AA472:AA486" si="198">IF(Z472=0,Q472,0)</f>
        <v>0</v>
      </c>
      <c r="AB472" s="128">
        <f>IF(U472=0,"",L472/U472-1)</f>
        <v>0.8006740491092923</v>
      </c>
      <c r="AC472" s="128">
        <f>IF(W472=0,"",L472/W472-1)</f>
        <v>0.8006740491092923</v>
      </c>
    </row>
    <row r="473" spans="1:29" ht="50.1" customHeight="1">
      <c r="A473" s="169"/>
      <c r="B473" s="169"/>
      <c r="C473" s="172"/>
      <c r="D473" s="172"/>
      <c r="E473" s="131"/>
      <c r="F473" s="175"/>
      <c r="G473" s="178"/>
      <c r="H473" s="189"/>
      <c r="I473" s="163"/>
      <c r="J473" s="166"/>
      <c r="K473" s="62"/>
      <c r="L473" s="63"/>
      <c r="M473" s="63"/>
      <c r="N473" s="142"/>
      <c r="O473" s="127"/>
      <c r="P473" s="100"/>
      <c r="Q473" s="63">
        <f>P473*M473</f>
        <v>0</v>
      </c>
      <c r="R473" s="64"/>
      <c r="S473" s="67"/>
      <c r="T473" s="46"/>
      <c r="U473" s="106">
        <f>IF(EXACT(O473,Y473),M473,M473*(1-'Расчет ПРЕДЗАКАЗ'!$D$10))</f>
        <v>0</v>
      </c>
      <c r="V473" s="106">
        <f t="shared" ref="V473:V486" si="199">P473*U473</f>
        <v>0</v>
      </c>
      <c r="W473" s="106" t="e">
        <f>IF(EXACT(O473,Y473),M473,M473*(1-#REF!))</f>
        <v>#REF!</v>
      </c>
      <c r="X473" s="106" t="e">
        <f t="shared" ref="X473:X486" si="200">P473*W473</f>
        <v>#REF!</v>
      </c>
      <c r="Y473" s="107" t="s">
        <v>72</v>
      </c>
      <c r="Z473" s="103">
        <f t="shared" si="197"/>
        <v>0</v>
      </c>
      <c r="AA473" s="103">
        <f t="shared" si="198"/>
        <v>0</v>
      </c>
      <c r="AB473" s="128" t="str">
        <f t="shared" ref="AB473:AB486" si="201">IF(U473=0,"",L473/U473-1)</f>
        <v/>
      </c>
      <c r="AC473" s="128" t="e">
        <f t="shared" ref="AC473:AC486" si="202">IF(W473=0,"",L473/W473-1)</f>
        <v>#REF!</v>
      </c>
    </row>
    <row r="474" spans="1:29" ht="50.1" customHeight="1">
      <c r="A474" s="169"/>
      <c r="B474" s="169"/>
      <c r="C474" s="172"/>
      <c r="D474" s="172"/>
      <c r="E474" s="131"/>
      <c r="F474" s="175"/>
      <c r="G474" s="178"/>
      <c r="H474" s="189"/>
      <c r="I474" s="163"/>
      <c r="J474" s="166"/>
      <c r="K474" s="62"/>
      <c r="L474" s="63"/>
      <c r="M474" s="63"/>
      <c r="N474" s="142"/>
      <c r="O474" s="127"/>
      <c r="P474" s="100"/>
      <c r="Q474" s="63">
        <f t="shared" ref="Q474:Q486" si="203">P474*M474</f>
        <v>0</v>
      </c>
      <c r="R474" s="64"/>
      <c r="S474" s="67"/>
      <c r="T474" s="46"/>
      <c r="U474" s="106">
        <f>IF(EXACT(O474,Y474),M474,M474*(1-'Расчет ПРЕДЗАКАЗ'!$D$10))</f>
        <v>0</v>
      </c>
      <c r="V474" s="106">
        <f t="shared" si="199"/>
        <v>0</v>
      </c>
      <c r="W474" s="106" t="e">
        <f>IF(EXACT(O474,Y474),M474,M474*(1-#REF!))</f>
        <v>#REF!</v>
      </c>
      <c r="X474" s="106" t="e">
        <f t="shared" si="200"/>
        <v>#REF!</v>
      </c>
      <c r="Y474" s="107" t="s">
        <v>72</v>
      </c>
      <c r="Z474" s="103">
        <f t="shared" si="197"/>
        <v>0</v>
      </c>
      <c r="AA474" s="103">
        <f t="shared" si="198"/>
        <v>0</v>
      </c>
      <c r="AB474" s="128" t="str">
        <f t="shared" si="201"/>
        <v/>
      </c>
      <c r="AC474" s="128" t="e">
        <f t="shared" si="202"/>
        <v>#REF!</v>
      </c>
    </row>
    <row r="475" spans="1:29" ht="50.1" customHeight="1">
      <c r="A475" s="169"/>
      <c r="B475" s="169"/>
      <c r="C475" s="172"/>
      <c r="D475" s="172"/>
      <c r="E475" s="131"/>
      <c r="F475" s="175"/>
      <c r="G475" s="178"/>
      <c r="H475" s="189"/>
      <c r="I475" s="163"/>
      <c r="J475" s="166"/>
      <c r="K475" s="62"/>
      <c r="L475" s="63"/>
      <c r="M475" s="63"/>
      <c r="N475" s="142"/>
      <c r="O475" s="127"/>
      <c r="P475" s="100"/>
      <c r="Q475" s="63">
        <f t="shared" si="203"/>
        <v>0</v>
      </c>
      <c r="R475" s="64"/>
      <c r="S475" s="67"/>
      <c r="T475" s="46"/>
      <c r="U475" s="106">
        <f>IF(EXACT(O475,Y475),M475,M475*(1-'Расчет ПРЕДЗАКАЗ'!$D$10))</f>
        <v>0</v>
      </c>
      <c r="V475" s="106">
        <f t="shared" si="199"/>
        <v>0</v>
      </c>
      <c r="W475" s="106" t="e">
        <f>IF(EXACT(O475,Y475),M475,M475*(1-#REF!))</f>
        <v>#REF!</v>
      </c>
      <c r="X475" s="106" t="e">
        <f t="shared" si="200"/>
        <v>#REF!</v>
      </c>
      <c r="Y475" s="107" t="s">
        <v>72</v>
      </c>
      <c r="Z475" s="103">
        <f t="shared" si="197"/>
        <v>0</v>
      </c>
      <c r="AA475" s="103">
        <f t="shared" si="198"/>
        <v>0</v>
      </c>
      <c r="AB475" s="128" t="str">
        <f t="shared" si="201"/>
        <v/>
      </c>
      <c r="AC475" s="128" t="e">
        <f t="shared" si="202"/>
        <v>#REF!</v>
      </c>
    </row>
    <row r="476" spans="1:29" ht="50.1" customHeight="1">
      <c r="A476" s="169"/>
      <c r="B476" s="169"/>
      <c r="C476" s="172"/>
      <c r="D476" s="172"/>
      <c r="E476" s="131"/>
      <c r="F476" s="175"/>
      <c r="G476" s="178"/>
      <c r="H476" s="189"/>
      <c r="I476" s="163"/>
      <c r="J476" s="166"/>
      <c r="K476" s="62"/>
      <c r="L476" s="63"/>
      <c r="M476" s="63"/>
      <c r="N476" s="142"/>
      <c r="O476" s="127"/>
      <c r="P476" s="100"/>
      <c r="Q476" s="63">
        <f t="shared" si="203"/>
        <v>0</v>
      </c>
      <c r="R476" s="64"/>
      <c r="S476" s="67"/>
      <c r="T476" s="46"/>
      <c r="U476" s="106">
        <f>IF(EXACT(O476,Y476),M476,M476*(1-'Расчет ПРЕДЗАКАЗ'!$D$10))</f>
        <v>0</v>
      </c>
      <c r="V476" s="106">
        <f t="shared" si="199"/>
        <v>0</v>
      </c>
      <c r="W476" s="106" t="e">
        <f>IF(EXACT(O476,Y476),M476,M476*(1-#REF!))</f>
        <v>#REF!</v>
      </c>
      <c r="X476" s="106" t="e">
        <f t="shared" si="200"/>
        <v>#REF!</v>
      </c>
      <c r="Y476" s="107" t="s">
        <v>72</v>
      </c>
      <c r="Z476" s="103">
        <f t="shared" si="197"/>
        <v>0</v>
      </c>
      <c r="AA476" s="103">
        <f t="shared" si="198"/>
        <v>0</v>
      </c>
      <c r="AB476" s="128" t="str">
        <f t="shared" si="201"/>
        <v/>
      </c>
      <c r="AC476" s="128" t="e">
        <f t="shared" si="202"/>
        <v>#REF!</v>
      </c>
    </row>
    <row r="477" spans="1:29" ht="50.1" customHeight="1">
      <c r="A477" s="169"/>
      <c r="B477" s="169"/>
      <c r="C477" s="172"/>
      <c r="D477" s="172"/>
      <c r="E477" s="131"/>
      <c r="F477" s="175"/>
      <c r="G477" s="178"/>
      <c r="H477" s="189"/>
      <c r="I477" s="163"/>
      <c r="J477" s="166"/>
      <c r="K477" s="62"/>
      <c r="L477" s="63"/>
      <c r="M477" s="63"/>
      <c r="N477" s="142"/>
      <c r="O477" s="127"/>
      <c r="P477" s="100"/>
      <c r="Q477" s="63">
        <f t="shared" si="203"/>
        <v>0</v>
      </c>
      <c r="R477" s="64"/>
      <c r="S477" s="67"/>
      <c r="T477" s="46"/>
      <c r="U477" s="106">
        <f>IF(EXACT(O477,Y477),M477,M477*(1-'Расчет ПРЕДЗАКАЗ'!$D$10))</f>
        <v>0</v>
      </c>
      <c r="V477" s="106">
        <f t="shared" si="199"/>
        <v>0</v>
      </c>
      <c r="W477" s="106" t="e">
        <f>IF(EXACT(O477,Y477),M477,M477*(1-#REF!))</f>
        <v>#REF!</v>
      </c>
      <c r="X477" s="106" t="e">
        <f t="shared" si="200"/>
        <v>#REF!</v>
      </c>
      <c r="Y477" s="107" t="s">
        <v>72</v>
      </c>
      <c r="Z477" s="103">
        <f t="shared" si="197"/>
        <v>0</v>
      </c>
      <c r="AA477" s="103">
        <f t="shared" si="198"/>
        <v>0</v>
      </c>
      <c r="AB477" s="128" t="str">
        <f t="shared" si="201"/>
        <v/>
      </c>
      <c r="AC477" s="128" t="e">
        <f t="shared" si="202"/>
        <v>#REF!</v>
      </c>
    </row>
    <row r="478" spans="1:29" ht="50.1" customHeight="1">
      <c r="A478" s="169"/>
      <c r="B478" s="169"/>
      <c r="C478" s="172"/>
      <c r="D478" s="172"/>
      <c r="E478" s="131"/>
      <c r="F478" s="175"/>
      <c r="G478" s="178"/>
      <c r="H478" s="189"/>
      <c r="I478" s="163"/>
      <c r="J478" s="166"/>
      <c r="K478" s="62"/>
      <c r="L478" s="63"/>
      <c r="M478" s="63"/>
      <c r="N478" s="142"/>
      <c r="O478" s="127"/>
      <c r="P478" s="100"/>
      <c r="Q478" s="63">
        <f t="shared" si="203"/>
        <v>0</v>
      </c>
      <c r="R478" s="64"/>
      <c r="S478" s="67"/>
      <c r="T478" s="46"/>
      <c r="U478" s="106">
        <f>IF(EXACT(O478,Y478),M478,M478*(1-'Расчет ПРЕДЗАКАЗ'!$D$10))</f>
        <v>0</v>
      </c>
      <c r="V478" s="106">
        <f t="shared" si="199"/>
        <v>0</v>
      </c>
      <c r="W478" s="106" t="e">
        <f>IF(EXACT(O478,Y478),M478,M478*(1-#REF!))</f>
        <v>#REF!</v>
      </c>
      <c r="X478" s="106" t="e">
        <f t="shared" si="200"/>
        <v>#REF!</v>
      </c>
      <c r="Y478" s="107" t="s">
        <v>72</v>
      </c>
      <c r="Z478" s="103">
        <f t="shared" si="197"/>
        <v>0</v>
      </c>
      <c r="AA478" s="103">
        <f t="shared" si="198"/>
        <v>0</v>
      </c>
      <c r="AB478" s="128" t="str">
        <f t="shared" si="201"/>
        <v/>
      </c>
      <c r="AC478" s="128" t="e">
        <f t="shared" si="202"/>
        <v>#REF!</v>
      </c>
    </row>
    <row r="479" spans="1:29" ht="50.1" customHeight="1">
      <c r="A479" s="169"/>
      <c r="B479" s="169"/>
      <c r="C479" s="172"/>
      <c r="D479" s="172"/>
      <c r="E479" s="131"/>
      <c r="F479" s="175"/>
      <c r="G479" s="178"/>
      <c r="H479" s="189"/>
      <c r="I479" s="163"/>
      <c r="J479" s="166"/>
      <c r="K479" s="62"/>
      <c r="L479" s="63"/>
      <c r="M479" s="63"/>
      <c r="N479" s="142"/>
      <c r="O479" s="127"/>
      <c r="P479" s="100"/>
      <c r="Q479" s="63">
        <f t="shared" si="203"/>
        <v>0</v>
      </c>
      <c r="R479" s="64"/>
      <c r="S479" s="67"/>
      <c r="T479" s="46"/>
      <c r="U479" s="106">
        <f>IF(EXACT(O479,Y479),M479,M479*(1-'Расчет ПРЕДЗАКАЗ'!$D$10))</f>
        <v>0</v>
      </c>
      <c r="V479" s="106">
        <f t="shared" si="199"/>
        <v>0</v>
      </c>
      <c r="W479" s="106" t="e">
        <f>IF(EXACT(O479,Y479),M479,M479*(1-#REF!))</f>
        <v>#REF!</v>
      </c>
      <c r="X479" s="106" t="e">
        <f t="shared" si="200"/>
        <v>#REF!</v>
      </c>
      <c r="Y479" s="107" t="s">
        <v>72</v>
      </c>
      <c r="Z479" s="103">
        <f t="shared" si="197"/>
        <v>0</v>
      </c>
      <c r="AA479" s="103">
        <f t="shared" si="198"/>
        <v>0</v>
      </c>
      <c r="AB479" s="128" t="str">
        <f t="shared" si="201"/>
        <v/>
      </c>
      <c r="AC479" s="128" t="e">
        <f t="shared" si="202"/>
        <v>#REF!</v>
      </c>
    </row>
    <row r="480" spans="1:29" ht="50.1" customHeight="1">
      <c r="A480" s="169"/>
      <c r="B480" s="169"/>
      <c r="C480" s="172"/>
      <c r="D480" s="172"/>
      <c r="E480" s="131"/>
      <c r="F480" s="175"/>
      <c r="G480" s="178"/>
      <c r="H480" s="189"/>
      <c r="I480" s="163"/>
      <c r="J480" s="166"/>
      <c r="K480" s="62"/>
      <c r="L480" s="63"/>
      <c r="M480" s="63"/>
      <c r="N480" s="142"/>
      <c r="O480" s="127"/>
      <c r="P480" s="100"/>
      <c r="Q480" s="63">
        <f t="shared" si="203"/>
        <v>0</v>
      </c>
      <c r="R480" s="64"/>
      <c r="S480" s="67"/>
      <c r="T480" s="46"/>
      <c r="U480" s="106">
        <f>IF(EXACT(O480,Y480),M480,M480*(1-'Расчет ПРЕДЗАКАЗ'!$D$10))</f>
        <v>0</v>
      </c>
      <c r="V480" s="106">
        <f t="shared" si="199"/>
        <v>0</v>
      </c>
      <c r="W480" s="106" t="e">
        <f>IF(EXACT(O480,Y480),M480,M480*(1-#REF!))</f>
        <v>#REF!</v>
      </c>
      <c r="X480" s="106" t="e">
        <f t="shared" si="200"/>
        <v>#REF!</v>
      </c>
      <c r="Y480" s="107" t="s">
        <v>72</v>
      </c>
      <c r="Z480" s="103">
        <f t="shared" si="197"/>
        <v>0</v>
      </c>
      <c r="AA480" s="103">
        <f t="shared" si="198"/>
        <v>0</v>
      </c>
      <c r="AB480" s="128" t="str">
        <f t="shared" si="201"/>
        <v/>
      </c>
      <c r="AC480" s="128" t="e">
        <f t="shared" si="202"/>
        <v>#REF!</v>
      </c>
    </row>
    <row r="481" spans="1:29" ht="50.1" customHeight="1">
      <c r="A481" s="169"/>
      <c r="B481" s="169"/>
      <c r="C481" s="172"/>
      <c r="D481" s="172"/>
      <c r="E481" s="131"/>
      <c r="F481" s="175"/>
      <c r="G481" s="178"/>
      <c r="H481" s="189"/>
      <c r="I481" s="163"/>
      <c r="J481" s="166"/>
      <c r="K481" s="62"/>
      <c r="L481" s="63"/>
      <c r="M481" s="63"/>
      <c r="N481" s="65"/>
      <c r="O481" s="127"/>
      <c r="P481" s="100"/>
      <c r="Q481" s="63">
        <f t="shared" si="203"/>
        <v>0</v>
      </c>
      <c r="R481" s="65"/>
      <c r="S481" s="67"/>
      <c r="T481" s="40"/>
      <c r="U481" s="106">
        <f>IF(EXACT(O481,Y481),M481,M481*(1-'Расчет ПРЕДЗАКАЗ'!$D$10))</f>
        <v>0</v>
      </c>
      <c r="V481" s="106">
        <f t="shared" si="199"/>
        <v>0</v>
      </c>
      <c r="W481" s="106" t="e">
        <f>IF(EXACT(O481,Y481),M481,M481*(1-#REF!))</f>
        <v>#REF!</v>
      </c>
      <c r="X481" s="106" t="e">
        <f t="shared" si="200"/>
        <v>#REF!</v>
      </c>
      <c r="Y481" s="107" t="s">
        <v>72</v>
      </c>
      <c r="Z481" s="103">
        <f t="shared" si="197"/>
        <v>0</v>
      </c>
      <c r="AA481" s="103">
        <f t="shared" si="198"/>
        <v>0</v>
      </c>
      <c r="AB481" s="128" t="str">
        <f t="shared" si="201"/>
        <v/>
      </c>
      <c r="AC481" s="128" t="e">
        <f t="shared" si="202"/>
        <v>#REF!</v>
      </c>
    </row>
    <row r="482" spans="1:29" ht="50.1" customHeight="1">
      <c r="A482" s="169"/>
      <c r="B482" s="169"/>
      <c r="C482" s="172"/>
      <c r="D482" s="172"/>
      <c r="E482" s="131"/>
      <c r="F482" s="175"/>
      <c r="G482" s="178"/>
      <c r="H482" s="189"/>
      <c r="I482" s="163"/>
      <c r="J482" s="166"/>
      <c r="K482" s="62"/>
      <c r="L482" s="63"/>
      <c r="M482" s="63"/>
      <c r="N482" s="65"/>
      <c r="O482" s="127"/>
      <c r="P482" s="100"/>
      <c r="Q482" s="63">
        <f t="shared" si="203"/>
        <v>0</v>
      </c>
      <c r="R482" s="65"/>
      <c r="S482" s="67"/>
      <c r="T482" s="40"/>
      <c r="U482" s="106">
        <f>IF(EXACT(O482,Y482),M482,M482*(1-'Расчет ПРЕДЗАКАЗ'!$D$10))</f>
        <v>0</v>
      </c>
      <c r="V482" s="106">
        <f t="shared" si="199"/>
        <v>0</v>
      </c>
      <c r="W482" s="106" t="e">
        <f>IF(EXACT(O482,Y482),M482,M482*(1-#REF!))</f>
        <v>#REF!</v>
      </c>
      <c r="X482" s="106" t="e">
        <f t="shared" si="200"/>
        <v>#REF!</v>
      </c>
      <c r="Y482" s="107" t="s">
        <v>72</v>
      </c>
      <c r="Z482" s="103">
        <f t="shared" si="197"/>
        <v>0</v>
      </c>
      <c r="AA482" s="103">
        <f t="shared" si="198"/>
        <v>0</v>
      </c>
      <c r="AB482" s="128" t="str">
        <f t="shared" si="201"/>
        <v/>
      </c>
      <c r="AC482" s="128" t="e">
        <f t="shared" si="202"/>
        <v>#REF!</v>
      </c>
    </row>
    <row r="483" spans="1:29" ht="50.1" customHeight="1">
      <c r="A483" s="169"/>
      <c r="B483" s="169"/>
      <c r="C483" s="172"/>
      <c r="D483" s="172"/>
      <c r="E483" s="131"/>
      <c r="F483" s="175"/>
      <c r="G483" s="178"/>
      <c r="H483" s="189"/>
      <c r="I483" s="163"/>
      <c r="J483" s="166"/>
      <c r="K483" s="62"/>
      <c r="L483" s="63"/>
      <c r="M483" s="63"/>
      <c r="N483" s="65"/>
      <c r="O483" s="127"/>
      <c r="P483" s="100"/>
      <c r="Q483" s="63">
        <f t="shared" si="203"/>
        <v>0</v>
      </c>
      <c r="R483" s="65"/>
      <c r="S483" s="67"/>
      <c r="T483" s="40"/>
      <c r="U483" s="106">
        <f>IF(EXACT(O483,Y483),M483,M483*(1-'Расчет ПРЕДЗАКАЗ'!$D$10))</f>
        <v>0</v>
      </c>
      <c r="V483" s="106">
        <f t="shared" si="199"/>
        <v>0</v>
      </c>
      <c r="W483" s="106" t="e">
        <f>IF(EXACT(O483,Y483),M483,M483*(1-#REF!))</f>
        <v>#REF!</v>
      </c>
      <c r="X483" s="106" t="e">
        <f t="shared" si="200"/>
        <v>#REF!</v>
      </c>
      <c r="Y483" s="107" t="s">
        <v>72</v>
      </c>
      <c r="Z483" s="103">
        <f t="shared" si="197"/>
        <v>0</v>
      </c>
      <c r="AA483" s="103">
        <f t="shared" si="198"/>
        <v>0</v>
      </c>
      <c r="AB483" s="128" t="str">
        <f t="shared" si="201"/>
        <v/>
      </c>
      <c r="AC483" s="128" t="e">
        <f t="shared" si="202"/>
        <v>#REF!</v>
      </c>
    </row>
    <row r="484" spans="1:29" ht="50.1" customHeight="1">
      <c r="A484" s="169"/>
      <c r="B484" s="169"/>
      <c r="C484" s="172"/>
      <c r="D484" s="172"/>
      <c r="E484" s="131"/>
      <c r="F484" s="175"/>
      <c r="G484" s="178"/>
      <c r="H484" s="189"/>
      <c r="I484" s="163"/>
      <c r="J484" s="166"/>
      <c r="K484" s="62"/>
      <c r="L484" s="63"/>
      <c r="M484" s="63"/>
      <c r="N484" s="65"/>
      <c r="O484" s="127"/>
      <c r="P484" s="100"/>
      <c r="Q484" s="63">
        <f t="shared" si="203"/>
        <v>0</v>
      </c>
      <c r="R484" s="65"/>
      <c r="S484" s="67"/>
      <c r="T484" s="40"/>
      <c r="U484" s="106">
        <f>IF(EXACT(O484,Y484),M484,M484*(1-'Расчет ПРЕДЗАКАЗ'!$D$10))</f>
        <v>0</v>
      </c>
      <c r="V484" s="106">
        <f t="shared" si="199"/>
        <v>0</v>
      </c>
      <c r="W484" s="106" t="e">
        <f>IF(EXACT(O484,Y484),M484,M484*(1-#REF!))</f>
        <v>#REF!</v>
      </c>
      <c r="X484" s="106" t="e">
        <f t="shared" si="200"/>
        <v>#REF!</v>
      </c>
      <c r="Y484" s="107" t="s">
        <v>72</v>
      </c>
      <c r="Z484" s="103">
        <f t="shared" si="197"/>
        <v>0</v>
      </c>
      <c r="AA484" s="103">
        <f t="shared" si="198"/>
        <v>0</v>
      </c>
      <c r="AB484" s="128" t="str">
        <f t="shared" si="201"/>
        <v/>
      </c>
      <c r="AC484" s="128" t="e">
        <f t="shared" si="202"/>
        <v>#REF!</v>
      </c>
    </row>
    <row r="485" spans="1:29" ht="50.1" customHeight="1">
      <c r="A485" s="169"/>
      <c r="B485" s="169"/>
      <c r="C485" s="172"/>
      <c r="D485" s="172"/>
      <c r="E485" s="131"/>
      <c r="F485" s="175"/>
      <c r="G485" s="178"/>
      <c r="H485" s="189"/>
      <c r="I485" s="163"/>
      <c r="J485" s="166"/>
      <c r="K485" s="62"/>
      <c r="L485" s="63"/>
      <c r="M485" s="63"/>
      <c r="N485" s="65"/>
      <c r="O485" s="127"/>
      <c r="P485" s="100"/>
      <c r="Q485" s="63">
        <f t="shared" si="203"/>
        <v>0</v>
      </c>
      <c r="R485" s="65"/>
      <c r="S485" s="67"/>
      <c r="T485" s="40"/>
      <c r="U485" s="106">
        <f>IF(EXACT(O485,Y485),M485,M485*(1-'Расчет ПРЕДЗАКАЗ'!$D$10))</f>
        <v>0</v>
      </c>
      <c r="V485" s="106">
        <f t="shared" si="199"/>
        <v>0</v>
      </c>
      <c r="W485" s="106" t="e">
        <f>IF(EXACT(O485,Y485),M485,M485*(1-#REF!))</f>
        <v>#REF!</v>
      </c>
      <c r="X485" s="106" t="e">
        <f t="shared" si="200"/>
        <v>#REF!</v>
      </c>
      <c r="Y485" s="107" t="s">
        <v>72</v>
      </c>
      <c r="Z485" s="103">
        <f t="shared" si="197"/>
        <v>0</v>
      </c>
      <c r="AA485" s="103">
        <f t="shared" si="198"/>
        <v>0</v>
      </c>
      <c r="AB485" s="128" t="str">
        <f t="shared" si="201"/>
        <v/>
      </c>
      <c r="AC485" s="128" t="e">
        <f t="shared" si="202"/>
        <v>#REF!</v>
      </c>
    </row>
    <row r="486" spans="1:29" ht="50.1" customHeight="1">
      <c r="A486" s="170"/>
      <c r="B486" s="170"/>
      <c r="C486" s="173"/>
      <c r="D486" s="173"/>
      <c r="E486" s="132"/>
      <c r="F486" s="176"/>
      <c r="G486" s="179"/>
      <c r="H486" s="190"/>
      <c r="I486" s="164"/>
      <c r="J486" s="167"/>
      <c r="K486" s="62"/>
      <c r="L486" s="63"/>
      <c r="M486" s="63"/>
      <c r="N486" s="65"/>
      <c r="O486" s="127"/>
      <c r="P486" s="100"/>
      <c r="Q486" s="63">
        <f t="shared" si="203"/>
        <v>0</v>
      </c>
      <c r="R486" s="65"/>
      <c r="S486" s="64"/>
      <c r="T486" s="40"/>
      <c r="U486" s="106">
        <f>IF(EXACT(O486,Y486),M486,M486*(1-'Расчет ПРЕДЗАКАЗ'!$D$10))</f>
        <v>0</v>
      </c>
      <c r="V486" s="106">
        <f t="shared" si="199"/>
        <v>0</v>
      </c>
      <c r="W486" s="106" t="e">
        <f>IF(EXACT(O486,Y486),M486,M486*(1-#REF!))</f>
        <v>#REF!</v>
      </c>
      <c r="X486" s="106" t="e">
        <f t="shared" si="200"/>
        <v>#REF!</v>
      </c>
      <c r="Y486" s="107" t="s">
        <v>72</v>
      </c>
      <c r="Z486" s="103">
        <f t="shared" si="197"/>
        <v>0</v>
      </c>
      <c r="AA486" s="103">
        <f t="shared" si="198"/>
        <v>0</v>
      </c>
      <c r="AB486" s="128" t="str">
        <f t="shared" si="201"/>
        <v/>
      </c>
      <c r="AC486" s="128" t="e">
        <f t="shared" si="202"/>
        <v>#REF!</v>
      </c>
    </row>
    <row r="487" spans="1:29" ht="11.25" customHeight="1" thickBot="1"/>
    <row r="488" spans="1:29" ht="50.1" customHeight="1">
      <c r="A488" s="168">
        <v>169</v>
      </c>
      <c r="B488" s="168" t="s">
        <v>1652</v>
      </c>
      <c r="C488" s="171" t="s">
        <v>1653</v>
      </c>
      <c r="D488" s="171" t="s">
        <v>77</v>
      </c>
      <c r="E488" s="131"/>
      <c r="F488" s="197" t="s">
        <v>1322</v>
      </c>
      <c r="G488" s="177" t="s">
        <v>251</v>
      </c>
      <c r="H488" s="162" t="s">
        <v>1654</v>
      </c>
      <c r="I488" s="198" t="s">
        <v>1655</v>
      </c>
      <c r="J488" s="165" t="s">
        <v>19</v>
      </c>
      <c r="K488" s="62" t="s">
        <v>465</v>
      </c>
      <c r="L488" s="63">
        <v>10370</v>
      </c>
      <c r="M488" s="63">
        <v>6480</v>
      </c>
      <c r="N488" s="142" t="s">
        <v>1656</v>
      </c>
      <c r="O488" s="127" t="s">
        <v>72</v>
      </c>
      <c r="P488" s="100"/>
      <c r="Q488" s="63">
        <f>P488*M488</f>
        <v>0</v>
      </c>
      <c r="R488" s="64"/>
      <c r="S488" s="67">
        <v>3</v>
      </c>
      <c r="T488" s="60"/>
      <c r="U488" s="106">
        <f>IF(EXACT(O488,Y488),M488,M488*(1-'Расчет ПРЕДЗАКАЗ'!$D$10))</f>
        <v>6480</v>
      </c>
      <c r="V488" s="106">
        <f>P488*U488</f>
        <v>0</v>
      </c>
      <c r="W488" s="106">
        <f>IF(EXACT(O488,Y488),M488,M488*(1-#REF!))</f>
        <v>6480</v>
      </c>
      <c r="X488" s="106">
        <f>P488*W488</f>
        <v>0</v>
      </c>
      <c r="Y488" s="107" t="s">
        <v>72</v>
      </c>
      <c r="Z488" s="103">
        <f t="shared" ref="Z488:Z502" si="204">IF(EXACT(O488,Y488),Q488,0)</f>
        <v>0</v>
      </c>
      <c r="AA488" s="103">
        <f t="shared" ref="AA488:AA502" si="205">IF(Z488=0,Q488,0)</f>
        <v>0</v>
      </c>
      <c r="AB488" s="128">
        <f>IF(U488=0,"",L488/U488-1)</f>
        <v>0.60030864197530853</v>
      </c>
      <c r="AC488" s="128">
        <f>IF(W488=0,"",L488/W488-1)</f>
        <v>0.60030864197530853</v>
      </c>
    </row>
    <row r="489" spans="1:29" ht="50.1" customHeight="1">
      <c r="A489" s="169"/>
      <c r="B489" s="169"/>
      <c r="C489" s="172"/>
      <c r="D489" s="172"/>
      <c r="E489" s="131"/>
      <c r="F489" s="175"/>
      <c r="G489" s="178"/>
      <c r="H489" s="189"/>
      <c r="I489" s="163"/>
      <c r="J489" s="166"/>
      <c r="K489" s="62"/>
      <c r="L489" s="63"/>
      <c r="M489" s="63"/>
      <c r="N489" s="142"/>
      <c r="O489" s="127"/>
      <c r="P489" s="100"/>
      <c r="Q489" s="63">
        <f>P489*M489</f>
        <v>0</v>
      </c>
      <c r="R489" s="64"/>
      <c r="S489" s="67"/>
      <c r="T489" s="46"/>
      <c r="U489" s="106">
        <f>IF(EXACT(O489,Y489),M489,M489*(1-'Расчет ПРЕДЗАКАЗ'!$D$10))</f>
        <v>0</v>
      </c>
      <c r="V489" s="106">
        <f t="shared" ref="V489:V502" si="206">P489*U489</f>
        <v>0</v>
      </c>
      <c r="W489" s="106" t="e">
        <f>IF(EXACT(O489,Y489),M489,M489*(1-#REF!))</f>
        <v>#REF!</v>
      </c>
      <c r="X489" s="106" t="e">
        <f t="shared" ref="X489:X502" si="207">P489*W489</f>
        <v>#REF!</v>
      </c>
      <c r="Y489" s="107" t="s">
        <v>72</v>
      </c>
      <c r="Z489" s="103">
        <f t="shared" si="204"/>
        <v>0</v>
      </c>
      <c r="AA489" s="103">
        <f t="shared" si="205"/>
        <v>0</v>
      </c>
      <c r="AB489" s="128" t="str">
        <f t="shared" ref="AB489:AB502" si="208">IF(U489=0,"",L489/U489-1)</f>
        <v/>
      </c>
      <c r="AC489" s="128" t="e">
        <f t="shared" ref="AC489:AC502" si="209">IF(W489=0,"",L489/W489-1)</f>
        <v>#REF!</v>
      </c>
    </row>
    <row r="490" spans="1:29" ht="50.1" customHeight="1">
      <c r="A490" s="169"/>
      <c r="B490" s="169"/>
      <c r="C490" s="172"/>
      <c r="D490" s="172"/>
      <c r="E490" s="131"/>
      <c r="F490" s="175"/>
      <c r="G490" s="178"/>
      <c r="H490" s="189"/>
      <c r="I490" s="163"/>
      <c r="J490" s="166"/>
      <c r="K490" s="62"/>
      <c r="L490" s="63"/>
      <c r="M490" s="63"/>
      <c r="N490" s="142"/>
      <c r="O490" s="127"/>
      <c r="P490" s="100"/>
      <c r="Q490" s="63">
        <f t="shared" ref="Q490:Q502" si="210">P490*M490</f>
        <v>0</v>
      </c>
      <c r="R490" s="64"/>
      <c r="S490" s="67"/>
      <c r="T490" s="46"/>
      <c r="U490" s="106">
        <f>IF(EXACT(O490,Y490),M490,M490*(1-'Расчет ПРЕДЗАКАЗ'!$D$10))</f>
        <v>0</v>
      </c>
      <c r="V490" s="106">
        <f t="shared" si="206"/>
        <v>0</v>
      </c>
      <c r="W490" s="106" t="e">
        <f>IF(EXACT(O490,Y490),M490,M490*(1-#REF!))</f>
        <v>#REF!</v>
      </c>
      <c r="X490" s="106" t="e">
        <f t="shared" si="207"/>
        <v>#REF!</v>
      </c>
      <c r="Y490" s="107" t="s">
        <v>72</v>
      </c>
      <c r="Z490" s="103">
        <f t="shared" si="204"/>
        <v>0</v>
      </c>
      <c r="AA490" s="103">
        <f t="shared" si="205"/>
        <v>0</v>
      </c>
      <c r="AB490" s="128" t="str">
        <f t="shared" si="208"/>
        <v/>
      </c>
      <c r="AC490" s="128" t="e">
        <f t="shared" si="209"/>
        <v>#REF!</v>
      </c>
    </row>
    <row r="491" spans="1:29" ht="50.1" customHeight="1">
      <c r="A491" s="169"/>
      <c r="B491" s="169"/>
      <c r="C491" s="172"/>
      <c r="D491" s="172"/>
      <c r="E491" s="131"/>
      <c r="F491" s="175"/>
      <c r="G491" s="178"/>
      <c r="H491" s="189"/>
      <c r="I491" s="163"/>
      <c r="J491" s="166"/>
      <c r="K491" s="62"/>
      <c r="L491" s="63"/>
      <c r="M491" s="63"/>
      <c r="N491" s="142"/>
      <c r="O491" s="127"/>
      <c r="P491" s="100"/>
      <c r="Q491" s="63">
        <f t="shared" si="210"/>
        <v>0</v>
      </c>
      <c r="R491" s="64"/>
      <c r="S491" s="67"/>
      <c r="T491" s="46"/>
      <c r="U491" s="106">
        <f>IF(EXACT(O491,Y491),M491,M491*(1-'Расчет ПРЕДЗАКАЗ'!$D$10))</f>
        <v>0</v>
      </c>
      <c r="V491" s="106">
        <f t="shared" si="206"/>
        <v>0</v>
      </c>
      <c r="W491" s="106" t="e">
        <f>IF(EXACT(O491,Y491),M491,M491*(1-#REF!))</f>
        <v>#REF!</v>
      </c>
      <c r="X491" s="106" t="e">
        <f t="shared" si="207"/>
        <v>#REF!</v>
      </c>
      <c r="Y491" s="107" t="s">
        <v>72</v>
      </c>
      <c r="Z491" s="103">
        <f t="shared" si="204"/>
        <v>0</v>
      </c>
      <c r="AA491" s="103">
        <f t="shared" si="205"/>
        <v>0</v>
      </c>
      <c r="AB491" s="128" t="str">
        <f t="shared" si="208"/>
        <v/>
      </c>
      <c r="AC491" s="128" t="e">
        <f t="shared" si="209"/>
        <v>#REF!</v>
      </c>
    </row>
    <row r="492" spans="1:29" ht="50.1" customHeight="1">
      <c r="A492" s="169"/>
      <c r="B492" s="169"/>
      <c r="C492" s="172"/>
      <c r="D492" s="172"/>
      <c r="E492" s="131"/>
      <c r="F492" s="175"/>
      <c r="G492" s="178"/>
      <c r="H492" s="189"/>
      <c r="I492" s="163"/>
      <c r="J492" s="166"/>
      <c r="K492" s="62"/>
      <c r="L492" s="63"/>
      <c r="M492" s="63"/>
      <c r="N492" s="142"/>
      <c r="O492" s="127"/>
      <c r="P492" s="100"/>
      <c r="Q492" s="63">
        <f t="shared" si="210"/>
        <v>0</v>
      </c>
      <c r="R492" s="64"/>
      <c r="S492" s="67"/>
      <c r="T492" s="46"/>
      <c r="U492" s="106">
        <f>IF(EXACT(O492,Y492),M492,M492*(1-'Расчет ПРЕДЗАКАЗ'!$D$10))</f>
        <v>0</v>
      </c>
      <c r="V492" s="106">
        <f t="shared" si="206"/>
        <v>0</v>
      </c>
      <c r="W492" s="106" t="e">
        <f>IF(EXACT(O492,Y492),M492,M492*(1-#REF!))</f>
        <v>#REF!</v>
      </c>
      <c r="X492" s="106" t="e">
        <f t="shared" si="207"/>
        <v>#REF!</v>
      </c>
      <c r="Y492" s="107" t="s">
        <v>72</v>
      </c>
      <c r="Z492" s="103">
        <f t="shared" si="204"/>
        <v>0</v>
      </c>
      <c r="AA492" s="103">
        <f t="shared" si="205"/>
        <v>0</v>
      </c>
      <c r="AB492" s="128" t="str">
        <f t="shared" si="208"/>
        <v/>
      </c>
      <c r="AC492" s="128" t="e">
        <f t="shared" si="209"/>
        <v>#REF!</v>
      </c>
    </row>
    <row r="493" spans="1:29" ht="50.1" customHeight="1">
      <c r="A493" s="169"/>
      <c r="B493" s="169"/>
      <c r="C493" s="172"/>
      <c r="D493" s="172"/>
      <c r="E493" s="131"/>
      <c r="F493" s="175"/>
      <c r="G493" s="178"/>
      <c r="H493" s="189"/>
      <c r="I493" s="163"/>
      <c r="J493" s="166"/>
      <c r="K493" s="62"/>
      <c r="L493" s="63"/>
      <c r="M493" s="63"/>
      <c r="N493" s="142"/>
      <c r="O493" s="127"/>
      <c r="P493" s="100"/>
      <c r="Q493" s="63">
        <f t="shared" si="210"/>
        <v>0</v>
      </c>
      <c r="R493" s="64"/>
      <c r="S493" s="67"/>
      <c r="T493" s="46"/>
      <c r="U493" s="106">
        <f>IF(EXACT(O493,Y493),M493,M493*(1-'Расчет ПРЕДЗАКАЗ'!$D$10))</f>
        <v>0</v>
      </c>
      <c r="V493" s="106">
        <f t="shared" si="206"/>
        <v>0</v>
      </c>
      <c r="W493" s="106" t="e">
        <f>IF(EXACT(O493,Y493),M493,M493*(1-#REF!))</f>
        <v>#REF!</v>
      </c>
      <c r="X493" s="106" t="e">
        <f t="shared" si="207"/>
        <v>#REF!</v>
      </c>
      <c r="Y493" s="107" t="s">
        <v>72</v>
      </c>
      <c r="Z493" s="103">
        <f t="shared" si="204"/>
        <v>0</v>
      </c>
      <c r="AA493" s="103">
        <f t="shared" si="205"/>
        <v>0</v>
      </c>
      <c r="AB493" s="128" t="str">
        <f t="shared" si="208"/>
        <v/>
      </c>
      <c r="AC493" s="128" t="e">
        <f t="shared" si="209"/>
        <v>#REF!</v>
      </c>
    </row>
    <row r="494" spans="1:29" ht="50.1" customHeight="1">
      <c r="A494" s="169"/>
      <c r="B494" s="169"/>
      <c r="C494" s="172"/>
      <c r="D494" s="172"/>
      <c r="E494" s="131"/>
      <c r="F494" s="175"/>
      <c r="G494" s="178"/>
      <c r="H494" s="189"/>
      <c r="I494" s="163"/>
      <c r="J494" s="166"/>
      <c r="K494" s="62"/>
      <c r="L494" s="63"/>
      <c r="M494" s="63"/>
      <c r="N494" s="142"/>
      <c r="O494" s="127"/>
      <c r="P494" s="100"/>
      <c r="Q494" s="63">
        <f t="shared" si="210"/>
        <v>0</v>
      </c>
      <c r="R494" s="64"/>
      <c r="S494" s="67"/>
      <c r="T494" s="46"/>
      <c r="U494" s="106">
        <f>IF(EXACT(O494,Y494),M494,M494*(1-'Расчет ПРЕДЗАКАЗ'!$D$10))</f>
        <v>0</v>
      </c>
      <c r="V494" s="106">
        <f t="shared" si="206"/>
        <v>0</v>
      </c>
      <c r="W494" s="106" t="e">
        <f>IF(EXACT(O494,Y494),M494,M494*(1-#REF!))</f>
        <v>#REF!</v>
      </c>
      <c r="X494" s="106" t="e">
        <f t="shared" si="207"/>
        <v>#REF!</v>
      </c>
      <c r="Y494" s="107" t="s">
        <v>72</v>
      </c>
      <c r="Z494" s="103">
        <f t="shared" si="204"/>
        <v>0</v>
      </c>
      <c r="AA494" s="103">
        <f t="shared" si="205"/>
        <v>0</v>
      </c>
      <c r="AB494" s="128" t="str">
        <f t="shared" si="208"/>
        <v/>
      </c>
      <c r="AC494" s="128" t="e">
        <f t="shared" si="209"/>
        <v>#REF!</v>
      </c>
    </row>
    <row r="495" spans="1:29" ht="50.1" customHeight="1">
      <c r="A495" s="169"/>
      <c r="B495" s="169"/>
      <c r="C495" s="172"/>
      <c r="D495" s="172"/>
      <c r="E495" s="131"/>
      <c r="F495" s="175"/>
      <c r="G495" s="178"/>
      <c r="H495" s="189"/>
      <c r="I495" s="163"/>
      <c r="J495" s="166"/>
      <c r="K495" s="62"/>
      <c r="L495" s="63"/>
      <c r="M495" s="63"/>
      <c r="N495" s="142"/>
      <c r="O495" s="127"/>
      <c r="P495" s="100"/>
      <c r="Q495" s="63">
        <f t="shared" si="210"/>
        <v>0</v>
      </c>
      <c r="R495" s="64"/>
      <c r="S495" s="67"/>
      <c r="T495" s="46"/>
      <c r="U495" s="106">
        <f>IF(EXACT(O495,Y495),M495,M495*(1-'Расчет ПРЕДЗАКАЗ'!$D$10))</f>
        <v>0</v>
      </c>
      <c r="V495" s="106">
        <f t="shared" si="206"/>
        <v>0</v>
      </c>
      <c r="W495" s="106" t="e">
        <f>IF(EXACT(O495,Y495),M495,M495*(1-#REF!))</f>
        <v>#REF!</v>
      </c>
      <c r="X495" s="106" t="e">
        <f t="shared" si="207"/>
        <v>#REF!</v>
      </c>
      <c r="Y495" s="107" t="s">
        <v>72</v>
      </c>
      <c r="Z495" s="103">
        <f t="shared" si="204"/>
        <v>0</v>
      </c>
      <c r="AA495" s="103">
        <f t="shared" si="205"/>
        <v>0</v>
      </c>
      <c r="AB495" s="128" t="str">
        <f t="shared" si="208"/>
        <v/>
      </c>
      <c r="AC495" s="128" t="e">
        <f t="shared" si="209"/>
        <v>#REF!</v>
      </c>
    </row>
    <row r="496" spans="1:29" ht="50.1" customHeight="1">
      <c r="A496" s="169"/>
      <c r="B496" s="169"/>
      <c r="C496" s="172"/>
      <c r="D496" s="172"/>
      <c r="E496" s="131"/>
      <c r="F496" s="175"/>
      <c r="G496" s="178"/>
      <c r="H496" s="189"/>
      <c r="I496" s="163"/>
      <c r="J496" s="166"/>
      <c r="K496" s="62"/>
      <c r="L496" s="63"/>
      <c r="M496" s="63"/>
      <c r="N496" s="142"/>
      <c r="O496" s="127"/>
      <c r="P496" s="100"/>
      <c r="Q496" s="63">
        <f t="shared" si="210"/>
        <v>0</v>
      </c>
      <c r="R496" s="64"/>
      <c r="S496" s="67"/>
      <c r="T496" s="46"/>
      <c r="U496" s="106">
        <f>IF(EXACT(O496,Y496),M496,M496*(1-'Расчет ПРЕДЗАКАЗ'!$D$10))</f>
        <v>0</v>
      </c>
      <c r="V496" s="106">
        <f t="shared" si="206"/>
        <v>0</v>
      </c>
      <c r="W496" s="106" t="e">
        <f>IF(EXACT(O496,Y496),M496,M496*(1-#REF!))</f>
        <v>#REF!</v>
      </c>
      <c r="X496" s="106" t="e">
        <f t="shared" si="207"/>
        <v>#REF!</v>
      </c>
      <c r="Y496" s="107" t="s">
        <v>72</v>
      </c>
      <c r="Z496" s="103">
        <f t="shared" si="204"/>
        <v>0</v>
      </c>
      <c r="AA496" s="103">
        <f t="shared" si="205"/>
        <v>0</v>
      </c>
      <c r="AB496" s="128" t="str">
        <f t="shared" si="208"/>
        <v/>
      </c>
      <c r="AC496" s="128" t="e">
        <f t="shared" si="209"/>
        <v>#REF!</v>
      </c>
    </row>
    <row r="497" spans="1:29" ht="50.1" customHeight="1">
      <c r="A497" s="169"/>
      <c r="B497" s="169"/>
      <c r="C497" s="172"/>
      <c r="D497" s="172"/>
      <c r="E497" s="131"/>
      <c r="F497" s="175"/>
      <c r="G497" s="178"/>
      <c r="H497" s="189"/>
      <c r="I497" s="163"/>
      <c r="J497" s="166"/>
      <c r="K497" s="62"/>
      <c r="L497" s="63"/>
      <c r="M497" s="63"/>
      <c r="N497" s="65"/>
      <c r="O497" s="127"/>
      <c r="P497" s="100"/>
      <c r="Q497" s="63">
        <f t="shared" si="210"/>
        <v>0</v>
      </c>
      <c r="R497" s="65"/>
      <c r="S497" s="67"/>
      <c r="T497" s="40"/>
      <c r="U497" s="106">
        <f>IF(EXACT(O497,Y497),M497,M497*(1-'Расчет ПРЕДЗАКАЗ'!$D$10))</f>
        <v>0</v>
      </c>
      <c r="V497" s="106">
        <f t="shared" si="206"/>
        <v>0</v>
      </c>
      <c r="W497" s="106" t="e">
        <f>IF(EXACT(O497,Y497),M497,M497*(1-#REF!))</f>
        <v>#REF!</v>
      </c>
      <c r="X497" s="106" t="e">
        <f t="shared" si="207"/>
        <v>#REF!</v>
      </c>
      <c r="Y497" s="107" t="s">
        <v>72</v>
      </c>
      <c r="Z497" s="103">
        <f t="shared" si="204"/>
        <v>0</v>
      </c>
      <c r="AA497" s="103">
        <f t="shared" si="205"/>
        <v>0</v>
      </c>
      <c r="AB497" s="128" t="str">
        <f t="shared" si="208"/>
        <v/>
      </c>
      <c r="AC497" s="128" t="e">
        <f t="shared" si="209"/>
        <v>#REF!</v>
      </c>
    </row>
    <row r="498" spans="1:29" ht="50.1" customHeight="1">
      <c r="A498" s="169"/>
      <c r="B498" s="169"/>
      <c r="C498" s="172"/>
      <c r="D498" s="172"/>
      <c r="E498" s="131"/>
      <c r="F498" s="175"/>
      <c r="G498" s="178"/>
      <c r="H498" s="189"/>
      <c r="I498" s="163"/>
      <c r="J498" s="166"/>
      <c r="K498" s="62"/>
      <c r="L498" s="63"/>
      <c r="M498" s="63"/>
      <c r="N498" s="65"/>
      <c r="O498" s="127"/>
      <c r="P498" s="100"/>
      <c r="Q498" s="63">
        <f t="shared" si="210"/>
        <v>0</v>
      </c>
      <c r="R498" s="65"/>
      <c r="S498" s="67"/>
      <c r="T498" s="40"/>
      <c r="U498" s="106">
        <f>IF(EXACT(O498,Y498),M498,M498*(1-'Расчет ПРЕДЗАКАЗ'!$D$10))</f>
        <v>0</v>
      </c>
      <c r="V498" s="106">
        <f t="shared" si="206"/>
        <v>0</v>
      </c>
      <c r="W498" s="106" t="e">
        <f>IF(EXACT(O498,Y498),M498,M498*(1-#REF!))</f>
        <v>#REF!</v>
      </c>
      <c r="X498" s="106" t="e">
        <f t="shared" si="207"/>
        <v>#REF!</v>
      </c>
      <c r="Y498" s="107" t="s">
        <v>72</v>
      </c>
      <c r="Z498" s="103">
        <f t="shared" si="204"/>
        <v>0</v>
      </c>
      <c r="AA498" s="103">
        <f t="shared" si="205"/>
        <v>0</v>
      </c>
      <c r="AB498" s="128" t="str">
        <f t="shared" si="208"/>
        <v/>
      </c>
      <c r="AC498" s="128" t="e">
        <f t="shared" si="209"/>
        <v>#REF!</v>
      </c>
    </row>
    <row r="499" spans="1:29" ht="50.1" customHeight="1">
      <c r="A499" s="169"/>
      <c r="B499" s="169"/>
      <c r="C499" s="172"/>
      <c r="D499" s="172"/>
      <c r="E499" s="131"/>
      <c r="F499" s="175"/>
      <c r="G499" s="178"/>
      <c r="H499" s="189"/>
      <c r="I499" s="163"/>
      <c r="J499" s="166"/>
      <c r="K499" s="62"/>
      <c r="L499" s="63"/>
      <c r="M499" s="63"/>
      <c r="N499" s="65"/>
      <c r="O499" s="127"/>
      <c r="P499" s="100"/>
      <c r="Q499" s="63">
        <f t="shared" si="210"/>
        <v>0</v>
      </c>
      <c r="R499" s="65"/>
      <c r="S499" s="67"/>
      <c r="T499" s="40"/>
      <c r="U499" s="106">
        <f>IF(EXACT(O499,Y499),M499,M499*(1-'Расчет ПРЕДЗАКАЗ'!$D$10))</f>
        <v>0</v>
      </c>
      <c r="V499" s="106">
        <f t="shared" si="206"/>
        <v>0</v>
      </c>
      <c r="W499" s="106" t="e">
        <f>IF(EXACT(O499,Y499),M499,M499*(1-#REF!))</f>
        <v>#REF!</v>
      </c>
      <c r="X499" s="106" t="e">
        <f t="shared" si="207"/>
        <v>#REF!</v>
      </c>
      <c r="Y499" s="107" t="s">
        <v>72</v>
      </c>
      <c r="Z499" s="103">
        <f t="shared" si="204"/>
        <v>0</v>
      </c>
      <c r="AA499" s="103">
        <f t="shared" si="205"/>
        <v>0</v>
      </c>
      <c r="AB499" s="128" t="str">
        <f t="shared" si="208"/>
        <v/>
      </c>
      <c r="AC499" s="128" t="e">
        <f t="shared" si="209"/>
        <v>#REF!</v>
      </c>
    </row>
    <row r="500" spans="1:29" ht="50.1" customHeight="1">
      <c r="A500" s="169"/>
      <c r="B500" s="169"/>
      <c r="C500" s="172"/>
      <c r="D500" s="172"/>
      <c r="E500" s="131"/>
      <c r="F500" s="175"/>
      <c r="G500" s="178"/>
      <c r="H500" s="189"/>
      <c r="I500" s="163"/>
      <c r="J500" s="166"/>
      <c r="K500" s="62"/>
      <c r="L500" s="63"/>
      <c r="M500" s="63"/>
      <c r="N500" s="65"/>
      <c r="O500" s="127"/>
      <c r="P500" s="100"/>
      <c r="Q500" s="63">
        <f t="shared" si="210"/>
        <v>0</v>
      </c>
      <c r="R500" s="65"/>
      <c r="S500" s="67"/>
      <c r="T500" s="40"/>
      <c r="U500" s="106">
        <f>IF(EXACT(O500,Y500),M500,M500*(1-'Расчет ПРЕДЗАКАЗ'!$D$10))</f>
        <v>0</v>
      </c>
      <c r="V500" s="106">
        <f t="shared" si="206"/>
        <v>0</v>
      </c>
      <c r="W500" s="106" t="e">
        <f>IF(EXACT(O500,Y500),M500,M500*(1-#REF!))</f>
        <v>#REF!</v>
      </c>
      <c r="X500" s="106" t="e">
        <f t="shared" si="207"/>
        <v>#REF!</v>
      </c>
      <c r="Y500" s="107" t="s">
        <v>72</v>
      </c>
      <c r="Z500" s="103">
        <f t="shared" si="204"/>
        <v>0</v>
      </c>
      <c r="AA500" s="103">
        <f t="shared" si="205"/>
        <v>0</v>
      </c>
      <c r="AB500" s="128" t="str">
        <f t="shared" si="208"/>
        <v/>
      </c>
      <c r="AC500" s="128" t="e">
        <f t="shared" si="209"/>
        <v>#REF!</v>
      </c>
    </row>
    <row r="501" spans="1:29" ht="50.1" customHeight="1">
      <c r="A501" s="169"/>
      <c r="B501" s="169"/>
      <c r="C501" s="172"/>
      <c r="D501" s="172"/>
      <c r="E501" s="131"/>
      <c r="F501" s="175"/>
      <c r="G501" s="178"/>
      <c r="H501" s="189"/>
      <c r="I501" s="163"/>
      <c r="J501" s="166"/>
      <c r="K501" s="62"/>
      <c r="L501" s="63"/>
      <c r="M501" s="63"/>
      <c r="N501" s="65"/>
      <c r="O501" s="127"/>
      <c r="P501" s="100"/>
      <c r="Q501" s="63">
        <f t="shared" si="210"/>
        <v>0</v>
      </c>
      <c r="R501" s="65"/>
      <c r="S501" s="67"/>
      <c r="T501" s="40"/>
      <c r="U501" s="106">
        <f>IF(EXACT(O501,Y501),M501,M501*(1-'Расчет ПРЕДЗАКАЗ'!$D$10))</f>
        <v>0</v>
      </c>
      <c r="V501" s="106">
        <f t="shared" si="206"/>
        <v>0</v>
      </c>
      <c r="W501" s="106" t="e">
        <f>IF(EXACT(O501,Y501),M501,M501*(1-#REF!))</f>
        <v>#REF!</v>
      </c>
      <c r="X501" s="106" t="e">
        <f t="shared" si="207"/>
        <v>#REF!</v>
      </c>
      <c r="Y501" s="107" t="s">
        <v>72</v>
      </c>
      <c r="Z501" s="103">
        <f t="shared" si="204"/>
        <v>0</v>
      </c>
      <c r="AA501" s="103">
        <f t="shared" si="205"/>
        <v>0</v>
      </c>
      <c r="AB501" s="128" t="str">
        <f t="shared" si="208"/>
        <v/>
      </c>
      <c r="AC501" s="128" t="e">
        <f t="shared" si="209"/>
        <v>#REF!</v>
      </c>
    </row>
    <row r="502" spans="1:29" ht="50.1" customHeight="1">
      <c r="A502" s="170"/>
      <c r="B502" s="170"/>
      <c r="C502" s="173"/>
      <c r="D502" s="173"/>
      <c r="E502" s="132"/>
      <c r="F502" s="176"/>
      <c r="G502" s="179"/>
      <c r="H502" s="190"/>
      <c r="I502" s="164"/>
      <c r="J502" s="167"/>
      <c r="K502" s="62"/>
      <c r="L502" s="63"/>
      <c r="M502" s="63"/>
      <c r="N502" s="65"/>
      <c r="O502" s="127"/>
      <c r="P502" s="100"/>
      <c r="Q502" s="63">
        <f t="shared" si="210"/>
        <v>0</v>
      </c>
      <c r="R502" s="65"/>
      <c r="S502" s="64"/>
      <c r="T502" s="40"/>
      <c r="U502" s="106">
        <f>IF(EXACT(O502,Y502),M502,M502*(1-'Расчет ПРЕДЗАКАЗ'!$D$10))</f>
        <v>0</v>
      </c>
      <c r="V502" s="106">
        <f t="shared" si="206"/>
        <v>0</v>
      </c>
      <c r="W502" s="106" t="e">
        <f>IF(EXACT(O502,Y502),M502,M502*(1-#REF!))</f>
        <v>#REF!</v>
      </c>
      <c r="X502" s="106" t="e">
        <f t="shared" si="207"/>
        <v>#REF!</v>
      </c>
      <c r="Y502" s="107" t="s">
        <v>72</v>
      </c>
      <c r="Z502" s="103">
        <f t="shared" si="204"/>
        <v>0</v>
      </c>
      <c r="AA502" s="103">
        <f t="shared" si="205"/>
        <v>0</v>
      </c>
      <c r="AB502" s="128" t="str">
        <f t="shared" si="208"/>
        <v/>
      </c>
      <c r="AC502" s="128" t="e">
        <f t="shared" si="209"/>
        <v>#REF!</v>
      </c>
    </row>
    <row r="503" spans="1:29" ht="11.25" customHeight="1" thickBot="1"/>
    <row r="504" spans="1:29" ht="50.1" customHeight="1">
      <c r="A504" s="168">
        <v>170</v>
      </c>
      <c r="B504" s="168" t="s">
        <v>1657</v>
      </c>
      <c r="C504" s="171" t="s">
        <v>1658</v>
      </c>
      <c r="D504" s="171" t="s">
        <v>77</v>
      </c>
      <c r="E504" s="131"/>
      <c r="F504" s="197" t="s">
        <v>1322</v>
      </c>
      <c r="G504" s="177" t="s">
        <v>251</v>
      </c>
      <c r="H504" s="162" t="s">
        <v>1659</v>
      </c>
      <c r="I504" s="198" t="s">
        <v>1660</v>
      </c>
      <c r="J504" s="165" t="s">
        <v>19</v>
      </c>
      <c r="K504" s="62" t="s">
        <v>463</v>
      </c>
      <c r="L504" s="63">
        <v>8360</v>
      </c>
      <c r="M504" s="63">
        <v>5220</v>
      </c>
      <c r="N504" s="142" t="s">
        <v>1661</v>
      </c>
      <c r="O504" s="127" t="s">
        <v>72</v>
      </c>
      <c r="P504" s="100"/>
      <c r="Q504" s="63">
        <f>P504*M504</f>
        <v>0</v>
      </c>
      <c r="R504" s="64"/>
      <c r="S504" s="67">
        <v>14</v>
      </c>
      <c r="T504" s="60"/>
      <c r="U504" s="106">
        <f>IF(EXACT(O504,Y504),M504,M504*(1-'Расчет ПРЕДЗАКАЗ'!$D$10))</f>
        <v>5220</v>
      </c>
      <c r="V504" s="106">
        <f>P504*U504</f>
        <v>0</v>
      </c>
      <c r="W504" s="106">
        <f>IF(EXACT(O504,Y504),M504,M504*(1-#REF!))</f>
        <v>5220</v>
      </c>
      <c r="X504" s="106">
        <f>P504*W504</f>
        <v>0</v>
      </c>
      <c r="Y504" s="107" t="s">
        <v>72</v>
      </c>
      <c r="Z504" s="103">
        <f t="shared" ref="Z504:Z518" si="211">IF(EXACT(O504,Y504),Q504,0)</f>
        <v>0</v>
      </c>
      <c r="AA504" s="103">
        <f t="shared" ref="AA504:AA518" si="212">IF(Z504=0,Q504,0)</f>
        <v>0</v>
      </c>
      <c r="AB504" s="128">
        <f>IF(U504=0,"",L504/U504-1)</f>
        <v>0.6015325670498084</v>
      </c>
      <c r="AC504" s="128">
        <f>IF(W504=0,"",L504/W504-1)</f>
        <v>0.6015325670498084</v>
      </c>
    </row>
    <row r="505" spans="1:29" ht="50.1" customHeight="1">
      <c r="A505" s="169"/>
      <c r="B505" s="169"/>
      <c r="C505" s="172"/>
      <c r="D505" s="172"/>
      <c r="E505" s="131"/>
      <c r="F505" s="175"/>
      <c r="G505" s="178"/>
      <c r="H505" s="189"/>
      <c r="I505" s="163"/>
      <c r="J505" s="166"/>
      <c r="K505" s="62" t="s">
        <v>465</v>
      </c>
      <c r="L505" s="63">
        <v>8360</v>
      </c>
      <c r="M505" s="63">
        <v>5220</v>
      </c>
      <c r="N505" s="142" t="s">
        <v>1662</v>
      </c>
      <c r="O505" s="127" t="s">
        <v>72</v>
      </c>
      <c r="P505" s="100"/>
      <c r="Q505" s="63">
        <f>P505*M505</f>
        <v>0</v>
      </c>
      <c r="R505" s="64"/>
      <c r="S505" s="67">
        <v>49</v>
      </c>
      <c r="T505" s="46"/>
      <c r="U505" s="106">
        <f>IF(EXACT(O505,Y505),M505,M505*(1-'Расчет ПРЕДЗАКАЗ'!$D$10))</f>
        <v>5220</v>
      </c>
      <c r="V505" s="106">
        <f t="shared" ref="V505:V518" si="213">P505*U505</f>
        <v>0</v>
      </c>
      <c r="W505" s="106">
        <f>IF(EXACT(O505,Y505),M505,M505*(1-#REF!))</f>
        <v>5220</v>
      </c>
      <c r="X505" s="106">
        <f t="shared" ref="X505:X518" si="214">P505*W505</f>
        <v>0</v>
      </c>
      <c r="Y505" s="107" t="s">
        <v>72</v>
      </c>
      <c r="Z505" s="103">
        <f t="shared" si="211"/>
        <v>0</v>
      </c>
      <c r="AA505" s="103">
        <f t="shared" si="212"/>
        <v>0</v>
      </c>
      <c r="AB505" s="128">
        <f t="shared" ref="AB505:AB518" si="215">IF(U505=0,"",L505/U505-1)</f>
        <v>0.6015325670498084</v>
      </c>
      <c r="AC505" s="128">
        <f t="shared" ref="AC505:AC518" si="216">IF(W505=0,"",L505/W505-1)</f>
        <v>0.6015325670498084</v>
      </c>
    </row>
    <row r="506" spans="1:29" ht="50.1" customHeight="1">
      <c r="A506" s="169"/>
      <c r="B506" s="169"/>
      <c r="C506" s="172"/>
      <c r="D506" s="172"/>
      <c r="E506" s="131"/>
      <c r="F506" s="175"/>
      <c r="G506" s="178"/>
      <c r="H506" s="189"/>
      <c r="I506" s="163"/>
      <c r="J506" s="166"/>
      <c r="K506" s="62" t="s">
        <v>467</v>
      </c>
      <c r="L506" s="63">
        <v>8360</v>
      </c>
      <c r="M506" s="63">
        <v>5220</v>
      </c>
      <c r="N506" s="142" t="s">
        <v>1663</v>
      </c>
      <c r="O506" s="127" t="s">
        <v>72</v>
      </c>
      <c r="P506" s="100"/>
      <c r="Q506" s="63">
        <f t="shared" ref="Q506:Q518" si="217">P506*M506</f>
        <v>0</v>
      </c>
      <c r="R506" s="64"/>
      <c r="S506" s="67">
        <v>34</v>
      </c>
      <c r="T506" s="46"/>
      <c r="U506" s="106">
        <f>IF(EXACT(O506,Y506),M506,M506*(1-'Расчет ПРЕДЗАКАЗ'!$D$10))</f>
        <v>5220</v>
      </c>
      <c r="V506" s="106">
        <f t="shared" si="213"/>
        <v>0</v>
      </c>
      <c r="W506" s="106">
        <f>IF(EXACT(O506,Y506),M506,M506*(1-#REF!))</f>
        <v>5220</v>
      </c>
      <c r="X506" s="106">
        <f t="shared" si="214"/>
        <v>0</v>
      </c>
      <c r="Y506" s="107" t="s">
        <v>72</v>
      </c>
      <c r="Z506" s="103">
        <f t="shared" si="211"/>
        <v>0</v>
      </c>
      <c r="AA506" s="103">
        <f t="shared" si="212"/>
        <v>0</v>
      </c>
      <c r="AB506" s="128">
        <f t="shared" si="215"/>
        <v>0.6015325670498084</v>
      </c>
      <c r="AC506" s="128">
        <f t="shared" si="216"/>
        <v>0.6015325670498084</v>
      </c>
    </row>
    <row r="507" spans="1:29" ht="50.1" customHeight="1">
      <c r="A507" s="169"/>
      <c r="B507" s="169"/>
      <c r="C507" s="172"/>
      <c r="D507" s="172"/>
      <c r="E507" s="131"/>
      <c r="F507" s="175"/>
      <c r="G507" s="178"/>
      <c r="H507" s="189"/>
      <c r="I507" s="163"/>
      <c r="J507" s="166"/>
      <c r="K507" s="62" t="s">
        <v>469</v>
      </c>
      <c r="L507" s="63">
        <v>8360</v>
      </c>
      <c r="M507" s="63">
        <v>5220</v>
      </c>
      <c r="N507" s="142" t="s">
        <v>1664</v>
      </c>
      <c r="O507" s="127" t="s">
        <v>72</v>
      </c>
      <c r="P507" s="100"/>
      <c r="Q507" s="63">
        <f t="shared" si="217"/>
        <v>0</v>
      </c>
      <c r="R507" s="64"/>
      <c r="S507" s="67">
        <v>11</v>
      </c>
      <c r="T507" s="46"/>
      <c r="U507" s="106">
        <f>IF(EXACT(O507,Y507),M507,M507*(1-'Расчет ПРЕДЗАКАЗ'!$D$10))</f>
        <v>5220</v>
      </c>
      <c r="V507" s="106">
        <f t="shared" si="213"/>
        <v>0</v>
      </c>
      <c r="W507" s="106">
        <f>IF(EXACT(O507,Y507),M507,M507*(1-#REF!))</f>
        <v>5220</v>
      </c>
      <c r="X507" s="106">
        <f t="shared" si="214"/>
        <v>0</v>
      </c>
      <c r="Y507" s="107" t="s">
        <v>72</v>
      </c>
      <c r="Z507" s="103">
        <f t="shared" si="211"/>
        <v>0</v>
      </c>
      <c r="AA507" s="103">
        <f t="shared" si="212"/>
        <v>0</v>
      </c>
      <c r="AB507" s="128">
        <f t="shared" si="215"/>
        <v>0.6015325670498084</v>
      </c>
      <c r="AC507" s="128">
        <f t="shared" si="216"/>
        <v>0.6015325670498084</v>
      </c>
    </row>
    <row r="508" spans="1:29" ht="50.1" customHeight="1">
      <c r="A508" s="169"/>
      <c r="B508" s="169"/>
      <c r="C508" s="172"/>
      <c r="D508" s="172"/>
      <c r="E508" s="131"/>
      <c r="F508" s="175"/>
      <c r="G508" s="178"/>
      <c r="H508" s="189"/>
      <c r="I508" s="163"/>
      <c r="J508" s="166"/>
      <c r="K508" s="62"/>
      <c r="L508" s="63"/>
      <c r="M508" s="63"/>
      <c r="N508" s="142"/>
      <c r="O508" s="127"/>
      <c r="P508" s="100"/>
      <c r="Q508" s="63">
        <f t="shared" si="217"/>
        <v>0</v>
      </c>
      <c r="R508" s="64"/>
      <c r="S508" s="67"/>
      <c r="T508" s="46"/>
      <c r="U508" s="106">
        <f>IF(EXACT(O508,Y508),M508,M508*(1-'Расчет ПРЕДЗАКАЗ'!$D$10))</f>
        <v>0</v>
      </c>
      <c r="V508" s="106">
        <f t="shared" si="213"/>
        <v>0</v>
      </c>
      <c r="W508" s="106" t="e">
        <f>IF(EXACT(O508,Y508),M508,M508*(1-#REF!))</f>
        <v>#REF!</v>
      </c>
      <c r="X508" s="106" t="e">
        <f t="shared" si="214"/>
        <v>#REF!</v>
      </c>
      <c r="Y508" s="107" t="s">
        <v>72</v>
      </c>
      <c r="Z508" s="103">
        <f t="shared" si="211"/>
        <v>0</v>
      </c>
      <c r="AA508" s="103">
        <f t="shared" si="212"/>
        <v>0</v>
      </c>
      <c r="AB508" s="128" t="str">
        <f t="shared" si="215"/>
        <v/>
      </c>
      <c r="AC508" s="128" t="e">
        <f t="shared" si="216"/>
        <v>#REF!</v>
      </c>
    </row>
    <row r="509" spans="1:29" ht="50.1" customHeight="1">
      <c r="A509" s="169"/>
      <c r="B509" s="169"/>
      <c r="C509" s="172"/>
      <c r="D509" s="172"/>
      <c r="E509" s="131"/>
      <c r="F509" s="175"/>
      <c r="G509" s="178"/>
      <c r="H509" s="189"/>
      <c r="I509" s="163"/>
      <c r="J509" s="166"/>
      <c r="K509" s="62"/>
      <c r="L509" s="63"/>
      <c r="M509" s="63"/>
      <c r="N509" s="142"/>
      <c r="O509" s="127"/>
      <c r="P509" s="100"/>
      <c r="Q509" s="63">
        <f t="shared" si="217"/>
        <v>0</v>
      </c>
      <c r="R509" s="64"/>
      <c r="S509" s="67"/>
      <c r="T509" s="46"/>
      <c r="U509" s="106">
        <f>IF(EXACT(O509,Y509),M509,M509*(1-'Расчет ПРЕДЗАКАЗ'!$D$10))</f>
        <v>0</v>
      </c>
      <c r="V509" s="106">
        <f t="shared" si="213"/>
        <v>0</v>
      </c>
      <c r="W509" s="106" t="e">
        <f>IF(EXACT(O509,Y509),M509,M509*(1-#REF!))</f>
        <v>#REF!</v>
      </c>
      <c r="X509" s="106" t="e">
        <f t="shared" si="214"/>
        <v>#REF!</v>
      </c>
      <c r="Y509" s="107" t="s">
        <v>72</v>
      </c>
      <c r="Z509" s="103">
        <f t="shared" si="211"/>
        <v>0</v>
      </c>
      <c r="AA509" s="103">
        <f t="shared" si="212"/>
        <v>0</v>
      </c>
      <c r="AB509" s="128" t="str">
        <f t="shared" si="215"/>
        <v/>
      </c>
      <c r="AC509" s="128" t="e">
        <f t="shared" si="216"/>
        <v>#REF!</v>
      </c>
    </row>
    <row r="510" spans="1:29" ht="50.1" customHeight="1">
      <c r="A510" s="169"/>
      <c r="B510" s="169"/>
      <c r="C510" s="172"/>
      <c r="D510" s="172"/>
      <c r="E510" s="131"/>
      <c r="F510" s="175"/>
      <c r="G510" s="178"/>
      <c r="H510" s="189"/>
      <c r="I510" s="163"/>
      <c r="J510" s="166"/>
      <c r="K510" s="62"/>
      <c r="L510" s="63"/>
      <c r="M510" s="63"/>
      <c r="N510" s="142"/>
      <c r="O510" s="127"/>
      <c r="P510" s="100"/>
      <c r="Q510" s="63">
        <f t="shared" si="217"/>
        <v>0</v>
      </c>
      <c r="R510" s="64"/>
      <c r="S510" s="67"/>
      <c r="T510" s="46"/>
      <c r="U510" s="106">
        <f>IF(EXACT(O510,Y510),M510,M510*(1-'Расчет ПРЕДЗАКАЗ'!$D$10))</f>
        <v>0</v>
      </c>
      <c r="V510" s="106">
        <f t="shared" si="213"/>
        <v>0</v>
      </c>
      <c r="W510" s="106" t="e">
        <f>IF(EXACT(O510,Y510),M510,M510*(1-#REF!))</f>
        <v>#REF!</v>
      </c>
      <c r="X510" s="106" t="e">
        <f t="shared" si="214"/>
        <v>#REF!</v>
      </c>
      <c r="Y510" s="107" t="s">
        <v>72</v>
      </c>
      <c r="Z510" s="103">
        <f t="shared" si="211"/>
        <v>0</v>
      </c>
      <c r="AA510" s="103">
        <f t="shared" si="212"/>
        <v>0</v>
      </c>
      <c r="AB510" s="128" t="str">
        <f t="shared" si="215"/>
        <v/>
      </c>
      <c r="AC510" s="128" t="e">
        <f t="shared" si="216"/>
        <v>#REF!</v>
      </c>
    </row>
    <row r="511" spans="1:29" ht="50.1" customHeight="1">
      <c r="A511" s="169"/>
      <c r="B511" s="169"/>
      <c r="C511" s="172"/>
      <c r="D511" s="172"/>
      <c r="E511" s="131"/>
      <c r="F511" s="175"/>
      <c r="G511" s="178"/>
      <c r="H511" s="189"/>
      <c r="I511" s="163"/>
      <c r="J511" s="166"/>
      <c r="K511" s="62"/>
      <c r="L511" s="63"/>
      <c r="M511" s="63"/>
      <c r="N511" s="142"/>
      <c r="O511" s="127"/>
      <c r="P511" s="100"/>
      <c r="Q511" s="63">
        <f t="shared" si="217"/>
        <v>0</v>
      </c>
      <c r="R511" s="64"/>
      <c r="S511" s="67"/>
      <c r="T511" s="46"/>
      <c r="U511" s="106">
        <f>IF(EXACT(O511,Y511),M511,M511*(1-'Расчет ПРЕДЗАКАЗ'!$D$10))</f>
        <v>0</v>
      </c>
      <c r="V511" s="106">
        <f t="shared" si="213"/>
        <v>0</v>
      </c>
      <c r="W511" s="106" t="e">
        <f>IF(EXACT(O511,Y511),M511,M511*(1-#REF!))</f>
        <v>#REF!</v>
      </c>
      <c r="X511" s="106" t="e">
        <f t="shared" si="214"/>
        <v>#REF!</v>
      </c>
      <c r="Y511" s="107" t="s">
        <v>72</v>
      </c>
      <c r="Z511" s="103">
        <f t="shared" si="211"/>
        <v>0</v>
      </c>
      <c r="AA511" s="103">
        <f t="shared" si="212"/>
        <v>0</v>
      </c>
      <c r="AB511" s="128" t="str">
        <f t="shared" si="215"/>
        <v/>
      </c>
      <c r="AC511" s="128" t="e">
        <f t="shared" si="216"/>
        <v>#REF!</v>
      </c>
    </row>
    <row r="512" spans="1:29" ht="50.1" customHeight="1">
      <c r="A512" s="169"/>
      <c r="B512" s="169"/>
      <c r="C512" s="172"/>
      <c r="D512" s="172"/>
      <c r="E512" s="131"/>
      <c r="F512" s="175"/>
      <c r="G512" s="178"/>
      <c r="H512" s="189"/>
      <c r="I512" s="163"/>
      <c r="J512" s="166"/>
      <c r="K512" s="62"/>
      <c r="L512" s="63"/>
      <c r="M512" s="63"/>
      <c r="N512" s="142"/>
      <c r="O512" s="127"/>
      <c r="P512" s="100"/>
      <c r="Q512" s="63">
        <f t="shared" si="217"/>
        <v>0</v>
      </c>
      <c r="R512" s="64"/>
      <c r="S512" s="67"/>
      <c r="T512" s="46"/>
      <c r="U512" s="106">
        <f>IF(EXACT(O512,Y512),M512,M512*(1-'Расчет ПРЕДЗАКАЗ'!$D$10))</f>
        <v>0</v>
      </c>
      <c r="V512" s="106">
        <f t="shared" si="213"/>
        <v>0</v>
      </c>
      <c r="W512" s="106" t="e">
        <f>IF(EXACT(O512,Y512),M512,M512*(1-#REF!))</f>
        <v>#REF!</v>
      </c>
      <c r="X512" s="106" t="e">
        <f t="shared" si="214"/>
        <v>#REF!</v>
      </c>
      <c r="Y512" s="107" t="s">
        <v>72</v>
      </c>
      <c r="Z512" s="103">
        <f t="shared" si="211"/>
        <v>0</v>
      </c>
      <c r="AA512" s="103">
        <f t="shared" si="212"/>
        <v>0</v>
      </c>
      <c r="AB512" s="128" t="str">
        <f t="shared" si="215"/>
        <v/>
      </c>
      <c r="AC512" s="128" t="e">
        <f t="shared" si="216"/>
        <v>#REF!</v>
      </c>
    </row>
    <row r="513" spans="1:29" ht="50.1" customHeight="1">
      <c r="A513" s="169"/>
      <c r="B513" s="169"/>
      <c r="C513" s="172"/>
      <c r="D513" s="172"/>
      <c r="E513" s="131"/>
      <c r="F513" s="175"/>
      <c r="G513" s="178"/>
      <c r="H513" s="189"/>
      <c r="I513" s="163"/>
      <c r="J513" s="166"/>
      <c r="K513" s="62"/>
      <c r="L513" s="63"/>
      <c r="M513" s="63"/>
      <c r="N513" s="65"/>
      <c r="O513" s="127"/>
      <c r="P513" s="100"/>
      <c r="Q513" s="63">
        <f t="shared" si="217"/>
        <v>0</v>
      </c>
      <c r="R513" s="65"/>
      <c r="S513" s="67"/>
      <c r="T513" s="40"/>
      <c r="U513" s="106">
        <f>IF(EXACT(O513,Y513),M513,M513*(1-'Расчет ПРЕДЗАКАЗ'!$D$10))</f>
        <v>0</v>
      </c>
      <c r="V513" s="106">
        <f t="shared" si="213"/>
        <v>0</v>
      </c>
      <c r="W513" s="106" t="e">
        <f>IF(EXACT(O513,Y513),M513,M513*(1-#REF!))</f>
        <v>#REF!</v>
      </c>
      <c r="X513" s="106" t="e">
        <f t="shared" si="214"/>
        <v>#REF!</v>
      </c>
      <c r="Y513" s="107" t="s">
        <v>72</v>
      </c>
      <c r="Z513" s="103">
        <f t="shared" si="211"/>
        <v>0</v>
      </c>
      <c r="AA513" s="103">
        <f t="shared" si="212"/>
        <v>0</v>
      </c>
      <c r="AB513" s="128" t="str">
        <f t="shared" si="215"/>
        <v/>
      </c>
      <c r="AC513" s="128" t="e">
        <f t="shared" si="216"/>
        <v>#REF!</v>
      </c>
    </row>
    <row r="514" spans="1:29" ht="50.1" customHeight="1">
      <c r="A514" s="169"/>
      <c r="B514" s="169"/>
      <c r="C514" s="172"/>
      <c r="D514" s="172"/>
      <c r="E514" s="131"/>
      <c r="F514" s="175"/>
      <c r="G514" s="178"/>
      <c r="H514" s="189"/>
      <c r="I514" s="163"/>
      <c r="J514" s="166"/>
      <c r="K514" s="62"/>
      <c r="L514" s="63"/>
      <c r="M514" s="63"/>
      <c r="N514" s="65"/>
      <c r="O514" s="127"/>
      <c r="P514" s="100"/>
      <c r="Q514" s="63">
        <f t="shared" si="217"/>
        <v>0</v>
      </c>
      <c r="R514" s="65"/>
      <c r="S514" s="67"/>
      <c r="T514" s="40"/>
      <c r="U514" s="106">
        <f>IF(EXACT(O514,Y514),M514,M514*(1-'Расчет ПРЕДЗАКАЗ'!$D$10))</f>
        <v>0</v>
      </c>
      <c r="V514" s="106">
        <f t="shared" si="213"/>
        <v>0</v>
      </c>
      <c r="W514" s="106" t="e">
        <f>IF(EXACT(O514,Y514),M514,M514*(1-#REF!))</f>
        <v>#REF!</v>
      </c>
      <c r="X514" s="106" t="e">
        <f t="shared" si="214"/>
        <v>#REF!</v>
      </c>
      <c r="Y514" s="107" t="s">
        <v>72</v>
      </c>
      <c r="Z514" s="103">
        <f t="shared" si="211"/>
        <v>0</v>
      </c>
      <c r="AA514" s="103">
        <f t="shared" si="212"/>
        <v>0</v>
      </c>
      <c r="AB514" s="128" t="str">
        <f t="shared" si="215"/>
        <v/>
      </c>
      <c r="AC514" s="128" t="e">
        <f t="shared" si="216"/>
        <v>#REF!</v>
      </c>
    </row>
    <row r="515" spans="1:29" ht="50.1" customHeight="1">
      <c r="A515" s="169"/>
      <c r="B515" s="169"/>
      <c r="C515" s="172"/>
      <c r="D515" s="172"/>
      <c r="E515" s="131"/>
      <c r="F515" s="175"/>
      <c r="G515" s="178"/>
      <c r="H515" s="189"/>
      <c r="I515" s="163"/>
      <c r="J515" s="166"/>
      <c r="K515" s="62"/>
      <c r="L515" s="63"/>
      <c r="M515" s="63"/>
      <c r="N515" s="65"/>
      <c r="O515" s="127"/>
      <c r="P515" s="100"/>
      <c r="Q515" s="63">
        <f t="shared" si="217"/>
        <v>0</v>
      </c>
      <c r="R515" s="65"/>
      <c r="S515" s="67"/>
      <c r="T515" s="40"/>
      <c r="U515" s="106">
        <f>IF(EXACT(O515,Y515),M515,M515*(1-'Расчет ПРЕДЗАКАЗ'!$D$10))</f>
        <v>0</v>
      </c>
      <c r="V515" s="106">
        <f t="shared" si="213"/>
        <v>0</v>
      </c>
      <c r="W515" s="106" t="e">
        <f>IF(EXACT(O515,Y515),M515,M515*(1-#REF!))</f>
        <v>#REF!</v>
      </c>
      <c r="X515" s="106" t="e">
        <f t="shared" si="214"/>
        <v>#REF!</v>
      </c>
      <c r="Y515" s="107" t="s">
        <v>72</v>
      </c>
      <c r="Z515" s="103">
        <f t="shared" si="211"/>
        <v>0</v>
      </c>
      <c r="AA515" s="103">
        <f t="shared" si="212"/>
        <v>0</v>
      </c>
      <c r="AB515" s="128" t="str">
        <f t="shared" si="215"/>
        <v/>
      </c>
      <c r="AC515" s="128" t="e">
        <f t="shared" si="216"/>
        <v>#REF!</v>
      </c>
    </row>
    <row r="516" spans="1:29" ht="50.1" customHeight="1">
      <c r="A516" s="169"/>
      <c r="B516" s="169"/>
      <c r="C516" s="172"/>
      <c r="D516" s="172"/>
      <c r="E516" s="131"/>
      <c r="F516" s="175"/>
      <c r="G516" s="178"/>
      <c r="H516" s="189"/>
      <c r="I516" s="163"/>
      <c r="J516" s="166"/>
      <c r="K516" s="62"/>
      <c r="L516" s="63"/>
      <c r="M516" s="63"/>
      <c r="N516" s="65"/>
      <c r="O516" s="127"/>
      <c r="P516" s="100"/>
      <c r="Q516" s="63">
        <f t="shared" si="217"/>
        <v>0</v>
      </c>
      <c r="R516" s="65"/>
      <c r="S516" s="67"/>
      <c r="T516" s="40"/>
      <c r="U516" s="106">
        <f>IF(EXACT(O516,Y516),M516,M516*(1-'Расчет ПРЕДЗАКАЗ'!$D$10))</f>
        <v>0</v>
      </c>
      <c r="V516" s="106">
        <f t="shared" si="213"/>
        <v>0</v>
      </c>
      <c r="W516" s="106" t="e">
        <f>IF(EXACT(O516,Y516),M516,M516*(1-#REF!))</f>
        <v>#REF!</v>
      </c>
      <c r="X516" s="106" t="e">
        <f t="shared" si="214"/>
        <v>#REF!</v>
      </c>
      <c r="Y516" s="107" t="s">
        <v>72</v>
      </c>
      <c r="Z516" s="103">
        <f t="shared" si="211"/>
        <v>0</v>
      </c>
      <c r="AA516" s="103">
        <f t="shared" si="212"/>
        <v>0</v>
      </c>
      <c r="AB516" s="128" t="str">
        <f t="shared" si="215"/>
        <v/>
      </c>
      <c r="AC516" s="128" t="e">
        <f t="shared" si="216"/>
        <v>#REF!</v>
      </c>
    </row>
    <row r="517" spans="1:29" ht="50.1" customHeight="1">
      <c r="A517" s="169"/>
      <c r="B517" s="169"/>
      <c r="C517" s="172"/>
      <c r="D517" s="172"/>
      <c r="E517" s="131"/>
      <c r="F517" s="175"/>
      <c r="G517" s="178"/>
      <c r="H517" s="189"/>
      <c r="I517" s="163"/>
      <c r="J517" s="166"/>
      <c r="K517" s="62"/>
      <c r="L517" s="63"/>
      <c r="M517" s="63"/>
      <c r="N517" s="65"/>
      <c r="O517" s="127"/>
      <c r="P517" s="100"/>
      <c r="Q517" s="63">
        <f t="shared" si="217"/>
        <v>0</v>
      </c>
      <c r="R517" s="65"/>
      <c r="S517" s="67"/>
      <c r="T517" s="40"/>
      <c r="U517" s="106">
        <f>IF(EXACT(O517,Y517),M517,M517*(1-'Расчет ПРЕДЗАКАЗ'!$D$10))</f>
        <v>0</v>
      </c>
      <c r="V517" s="106">
        <f t="shared" si="213"/>
        <v>0</v>
      </c>
      <c r="W517" s="106" t="e">
        <f>IF(EXACT(O517,Y517),M517,M517*(1-#REF!))</f>
        <v>#REF!</v>
      </c>
      <c r="X517" s="106" t="e">
        <f t="shared" si="214"/>
        <v>#REF!</v>
      </c>
      <c r="Y517" s="107" t="s">
        <v>72</v>
      </c>
      <c r="Z517" s="103">
        <f t="shared" si="211"/>
        <v>0</v>
      </c>
      <c r="AA517" s="103">
        <f t="shared" si="212"/>
        <v>0</v>
      </c>
      <c r="AB517" s="128" t="str">
        <f t="shared" si="215"/>
        <v/>
      </c>
      <c r="AC517" s="128" t="e">
        <f t="shared" si="216"/>
        <v>#REF!</v>
      </c>
    </row>
    <row r="518" spans="1:29" ht="50.1" customHeight="1">
      <c r="A518" s="170"/>
      <c r="B518" s="170"/>
      <c r="C518" s="173"/>
      <c r="D518" s="173"/>
      <c r="E518" s="132"/>
      <c r="F518" s="176"/>
      <c r="G518" s="179"/>
      <c r="H518" s="190"/>
      <c r="I518" s="164"/>
      <c r="J518" s="167"/>
      <c r="K518" s="62"/>
      <c r="L518" s="63"/>
      <c r="M518" s="63"/>
      <c r="N518" s="65"/>
      <c r="O518" s="127"/>
      <c r="P518" s="100"/>
      <c r="Q518" s="63">
        <f t="shared" si="217"/>
        <v>0</v>
      </c>
      <c r="R518" s="65"/>
      <c r="S518" s="64"/>
      <c r="T518" s="40"/>
      <c r="U518" s="106">
        <f>IF(EXACT(O518,Y518),M518,M518*(1-'Расчет ПРЕДЗАКАЗ'!$D$10))</f>
        <v>0</v>
      </c>
      <c r="V518" s="106">
        <f t="shared" si="213"/>
        <v>0</v>
      </c>
      <c r="W518" s="106" t="e">
        <f>IF(EXACT(O518,Y518),M518,M518*(1-#REF!))</f>
        <v>#REF!</v>
      </c>
      <c r="X518" s="106" t="e">
        <f t="shared" si="214"/>
        <v>#REF!</v>
      </c>
      <c r="Y518" s="107" t="s">
        <v>72</v>
      </c>
      <c r="Z518" s="103">
        <f t="shared" si="211"/>
        <v>0</v>
      </c>
      <c r="AA518" s="103">
        <f t="shared" si="212"/>
        <v>0</v>
      </c>
      <c r="AB518" s="128" t="str">
        <f t="shared" si="215"/>
        <v/>
      </c>
      <c r="AC518" s="128" t="e">
        <f t="shared" si="216"/>
        <v>#REF!</v>
      </c>
    </row>
    <row r="519" spans="1:29" ht="11.25" customHeight="1" thickBot="1"/>
    <row r="520" spans="1:29" ht="50.1" customHeight="1">
      <c r="A520" s="168">
        <v>171</v>
      </c>
      <c r="B520" s="168" t="s">
        <v>1665</v>
      </c>
      <c r="C520" s="171" t="s">
        <v>1666</v>
      </c>
      <c r="D520" s="171" t="s">
        <v>77</v>
      </c>
      <c r="E520" s="131"/>
      <c r="F520" s="197" t="s">
        <v>1322</v>
      </c>
      <c r="G520" s="177" t="s">
        <v>1667</v>
      </c>
      <c r="H520" s="162"/>
      <c r="I520" s="198" t="s">
        <v>1668</v>
      </c>
      <c r="J520" s="165" t="s">
        <v>19</v>
      </c>
      <c r="K520" s="62" t="s">
        <v>461</v>
      </c>
      <c r="L520" s="63">
        <v>8360</v>
      </c>
      <c r="M520" s="63">
        <v>5220</v>
      </c>
      <c r="N520" s="142" t="s">
        <v>1669</v>
      </c>
      <c r="O520" s="127" t="s">
        <v>72</v>
      </c>
      <c r="P520" s="100"/>
      <c r="Q520" s="63">
        <f>P520*M520</f>
        <v>0</v>
      </c>
      <c r="R520" s="64"/>
      <c r="S520" s="67">
        <v>5</v>
      </c>
      <c r="T520" s="60"/>
      <c r="U520" s="106">
        <f>IF(EXACT(O520,Y520),M520,M520*(1-'Расчет ПРЕДЗАКАЗ'!$D$10))</f>
        <v>5220</v>
      </c>
      <c r="V520" s="106">
        <f>P520*U520</f>
        <v>0</v>
      </c>
      <c r="W520" s="106">
        <f>IF(EXACT(O520,Y520),M520,M520*(1-#REF!))</f>
        <v>5220</v>
      </c>
      <c r="X520" s="106">
        <f>P520*W520</f>
        <v>0</v>
      </c>
      <c r="Y520" s="107" t="s">
        <v>72</v>
      </c>
      <c r="Z520" s="103">
        <f t="shared" ref="Z520:Z534" si="218">IF(EXACT(O520,Y520),Q520,0)</f>
        <v>0</v>
      </c>
      <c r="AA520" s="103">
        <f t="shared" ref="AA520:AA534" si="219">IF(Z520=0,Q520,0)</f>
        <v>0</v>
      </c>
      <c r="AB520" s="128">
        <f>IF(U520=0,"",L520/U520-1)</f>
        <v>0.6015325670498084</v>
      </c>
      <c r="AC520" s="128">
        <f>IF(W520=0,"",L520/W520-1)</f>
        <v>0.6015325670498084</v>
      </c>
    </row>
    <row r="521" spans="1:29" ht="50.1" customHeight="1">
      <c r="A521" s="169"/>
      <c r="B521" s="169"/>
      <c r="C521" s="172"/>
      <c r="D521" s="172"/>
      <c r="E521" s="131"/>
      <c r="F521" s="175"/>
      <c r="G521" s="178"/>
      <c r="H521" s="189"/>
      <c r="I521" s="163"/>
      <c r="J521" s="166"/>
      <c r="K521" s="62" t="s">
        <v>463</v>
      </c>
      <c r="L521" s="63">
        <v>8360</v>
      </c>
      <c r="M521" s="63">
        <v>5220</v>
      </c>
      <c r="N521" s="142" t="s">
        <v>1670</v>
      </c>
      <c r="O521" s="127" t="s">
        <v>72</v>
      </c>
      <c r="P521" s="100"/>
      <c r="Q521" s="63">
        <f>P521*M521</f>
        <v>0</v>
      </c>
      <c r="R521" s="64"/>
      <c r="S521" s="67">
        <v>18</v>
      </c>
      <c r="T521" s="46"/>
      <c r="U521" s="106">
        <f>IF(EXACT(O521,Y521),M521,M521*(1-'Расчет ПРЕДЗАКАЗ'!$D$10))</f>
        <v>5220</v>
      </c>
      <c r="V521" s="106">
        <f t="shared" ref="V521:V534" si="220">P521*U521</f>
        <v>0</v>
      </c>
      <c r="W521" s="106">
        <f>IF(EXACT(O521,Y521),M521,M521*(1-#REF!))</f>
        <v>5220</v>
      </c>
      <c r="X521" s="106">
        <f t="shared" ref="X521:X534" si="221">P521*W521</f>
        <v>0</v>
      </c>
      <c r="Y521" s="107" t="s">
        <v>72</v>
      </c>
      <c r="Z521" s="103">
        <f t="shared" si="218"/>
        <v>0</v>
      </c>
      <c r="AA521" s="103">
        <f t="shared" si="219"/>
        <v>0</v>
      </c>
      <c r="AB521" s="128">
        <f t="shared" ref="AB521:AB534" si="222">IF(U521=0,"",L521/U521-1)</f>
        <v>0.6015325670498084</v>
      </c>
      <c r="AC521" s="128">
        <f t="shared" ref="AC521:AC534" si="223">IF(W521=0,"",L521/W521-1)</f>
        <v>0.6015325670498084</v>
      </c>
    </row>
    <row r="522" spans="1:29" ht="50.1" customHeight="1">
      <c r="A522" s="169"/>
      <c r="B522" s="169"/>
      <c r="C522" s="172"/>
      <c r="D522" s="172"/>
      <c r="E522" s="131"/>
      <c r="F522" s="175"/>
      <c r="G522" s="178"/>
      <c r="H522" s="189"/>
      <c r="I522" s="163"/>
      <c r="J522" s="166"/>
      <c r="K522" s="62" t="s">
        <v>465</v>
      </c>
      <c r="L522" s="63">
        <v>8360</v>
      </c>
      <c r="M522" s="63">
        <v>5220</v>
      </c>
      <c r="N522" s="142" t="s">
        <v>1671</v>
      </c>
      <c r="O522" s="127" t="s">
        <v>72</v>
      </c>
      <c r="P522" s="100"/>
      <c r="Q522" s="63">
        <f t="shared" ref="Q522:Q534" si="224">P522*M522</f>
        <v>0</v>
      </c>
      <c r="R522" s="64"/>
      <c r="S522" s="67">
        <v>63</v>
      </c>
      <c r="T522" s="46"/>
      <c r="U522" s="106">
        <f>IF(EXACT(O522,Y522),M522,M522*(1-'Расчет ПРЕДЗАКАЗ'!$D$10))</f>
        <v>5220</v>
      </c>
      <c r="V522" s="106">
        <f t="shared" si="220"/>
        <v>0</v>
      </c>
      <c r="W522" s="106">
        <f>IF(EXACT(O522,Y522),M522,M522*(1-#REF!))</f>
        <v>5220</v>
      </c>
      <c r="X522" s="106">
        <f t="shared" si="221"/>
        <v>0</v>
      </c>
      <c r="Y522" s="107" t="s">
        <v>72</v>
      </c>
      <c r="Z522" s="103">
        <f t="shared" si="218"/>
        <v>0</v>
      </c>
      <c r="AA522" s="103">
        <f t="shared" si="219"/>
        <v>0</v>
      </c>
      <c r="AB522" s="128">
        <f t="shared" si="222"/>
        <v>0.6015325670498084</v>
      </c>
      <c r="AC522" s="128">
        <f t="shared" si="223"/>
        <v>0.6015325670498084</v>
      </c>
    </row>
    <row r="523" spans="1:29" ht="50.1" customHeight="1">
      <c r="A523" s="169"/>
      <c r="B523" s="169"/>
      <c r="C523" s="172"/>
      <c r="D523" s="172"/>
      <c r="E523" s="131"/>
      <c r="F523" s="175"/>
      <c r="G523" s="178"/>
      <c r="H523" s="189"/>
      <c r="I523" s="163"/>
      <c r="J523" s="166"/>
      <c r="K523" s="62" t="s">
        <v>467</v>
      </c>
      <c r="L523" s="63">
        <v>8360</v>
      </c>
      <c r="M523" s="63">
        <v>5220</v>
      </c>
      <c r="N523" s="142" t="s">
        <v>1672</v>
      </c>
      <c r="O523" s="127" t="s">
        <v>72</v>
      </c>
      <c r="P523" s="100"/>
      <c r="Q523" s="63">
        <f t="shared" si="224"/>
        <v>0</v>
      </c>
      <c r="R523" s="64"/>
      <c r="S523" s="67">
        <v>67</v>
      </c>
      <c r="T523" s="46"/>
      <c r="U523" s="106">
        <f>IF(EXACT(O523,Y523),M523,M523*(1-'Расчет ПРЕДЗАКАЗ'!$D$10))</f>
        <v>5220</v>
      </c>
      <c r="V523" s="106">
        <f t="shared" si="220"/>
        <v>0</v>
      </c>
      <c r="W523" s="106">
        <f>IF(EXACT(O523,Y523),M523,M523*(1-#REF!))</f>
        <v>5220</v>
      </c>
      <c r="X523" s="106">
        <f t="shared" si="221"/>
        <v>0</v>
      </c>
      <c r="Y523" s="107" t="s">
        <v>72</v>
      </c>
      <c r="Z523" s="103">
        <f t="shared" si="218"/>
        <v>0</v>
      </c>
      <c r="AA523" s="103">
        <f t="shared" si="219"/>
        <v>0</v>
      </c>
      <c r="AB523" s="128">
        <f t="shared" si="222"/>
        <v>0.6015325670498084</v>
      </c>
      <c r="AC523" s="128">
        <f t="shared" si="223"/>
        <v>0.6015325670498084</v>
      </c>
    </row>
    <row r="524" spans="1:29" ht="50.1" customHeight="1">
      <c r="A524" s="169"/>
      <c r="B524" s="169"/>
      <c r="C524" s="172"/>
      <c r="D524" s="172"/>
      <c r="E524" s="131"/>
      <c r="F524" s="175"/>
      <c r="G524" s="178"/>
      <c r="H524" s="189"/>
      <c r="I524" s="163"/>
      <c r="J524" s="166"/>
      <c r="K524" s="62" t="s">
        <v>469</v>
      </c>
      <c r="L524" s="63">
        <v>8360</v>
      </c>
      <c r="M524" s="63">
        <v>5220</v>
      </c>
      <c r="N524" s="142" t="s">
        <v>1673</v>
      </c>
      <c r="O524" s="127" t="s">
        <v>72</v>
      </c>
      <c r="P524" s="100"/>
      <c r="Q524" s="63">
        <f t="shared" si="224"/>
        <v>0</v>
      </c>
      <c r="R524" s="64"/>
      <c r="S524" s="67">
        <v>21</v>
      </c>
      <c r="T524" s="46"/>
      <c r="U524" s="106">
        <f>IF(EXACT(O524,Y524),M524,M524*(1-'Расчет ПРЕДЗАКАЗ'!$D$10))</f>
        <v>5220</v>
      </c>
      <c r="V524" s="106">
        <f t="shared" si="220"/>
        <v>0</v>
      </c>
      <c r="W524" s="106">
        <f>IF(EXACT(O524,Y524),M524,M524*(1-#REF!))</f>
        <v>5220</v>
      </c>
      <c r="X524" s="106">
        <f t="shared" si="221"/>
        <v>0</v>
      </c>
      <c r="Y524" s="107" t="s">
        <v>72</v>
      </c>
      <c r="Z524" s="103">
        <f t="shared" si="218"/>
        <v>0</v>
      </c>
      <c r="AA524" s="103">
        <f t="shared" si="219"/>
        <v>0</v>
      </c>
      <c r="AB524" s="128">
        <f t="shared" si="222"/>
        <v>0.6015325670498084</v>
      </c>
      <c r="AC524" s="128">
        <f t="shared" si="223"/>
        <v>0.6015325670498084</v>
      </c>
    </row>
    <row r="525" spans="1:29" ht="50.1" customHeight="1">
      <c r="A525" s="169"/>
      <c r="B525" s="169"/>
      <c r="C525" s="172"/>
      <c r="D525" s="172"/>
      <c r="E525" s="131"/>
      <c r="F525" s="175"/>
      <c r="G525" s="178"/>
      <c r="H525" s="189"/>
      <c r="I525" s="163"/>
      <c r="J525" s="166"/>
      <c r="K525" s="62"/>
      <c r="L525" s="63"/>
      <c r="M525" s="63"/>
      <c r="N525" s="142"/>
      <c r="O525" s="127"/>
      <c r="P525" s="100"/>
      <c r="Q525" s="63">
        <f t="shared" si="224"/>
        <v>0</v>
      </c>
      <c r="R525" s="64"/>
      <c r="S525" s="67"/>
      <c r="T525" s="46"/>
      <c r="U525" s="106">
        <f>IF(EXACT(O525,Y525),M525,M525*(1-'Расчет ПРЕДЗАКАЗ'!$D$10))</f>
        <v>0</v>
      </c>
      <c r="V525" s="106">
        <f t="shared" si="220"/>
        <v>0</v>
      </c>
      <c r="W525" s="106" t="e">
        <f>IF(EXACT(O525,Y525),M525,M525*(1-#REF!))</f>
        <v>#REF!</v>
      </c>
      <c r="X525" s="106" t="e">
        <f t="shared" si="221"/>
        <v>#REF!</v>
      </c>
      <c r="Y525" s="107" t="s">
        <v>72</v>
      </c>
      <c r="Z525" s="103">
        <f t="shared" si="218"/>
        <v>0</v>
      </c>
      <c r="AA525" s="103">
        <f t="shared" si="219"/>
        <v>0</v>
      </c>
      <c r="AB525" s="128" t="str">
        <f t="shared" si="222"/>
        <v/>
      </c>
      <c r="AC525" s="128" t="e">
        <f t="shared" si="223"/>
        <v>#REF!</v>
      </c>
    </row>
    <row r="526" spans="1:29" ht="50.1" customHeight="1">
      <c r="A526" s="169"/>
      <c r="B526" s="169"/>
      <c r="C526" s="172"/>
      <c r="D526" s="172"/>
      <c r="E526" s="131"/>
      <c r="F526" s="175"/>
      <c r="G526" s="178"/>
      <c r="H526" s="189"/>
      <c r="I526" s="163"/>
      <c r="J526" s="166"/>
      <c r="K526" s="62"/>
      <c r="L526" s="63"/>
      <c r="M526" s="63"/>
      <c r="N526" s="142"/>
      <c r="O526" s="127"/>
      <c r="P526" s="100"/>
      <c r="Q526" s="63">
        <f t="shared" si="224"/>
        <v>0</v>
      </c>
      <c r="R526" s="64"/>
      <c r="S526" s="67"/>
      <c r="T526" s="46"/>
      <c r="U526" s="106">
        <f>IF(EXACT(O526,Y526),M526,M526*(1-'Расчет ПРЕДЗАКАЗ'!$D$10))</f>
        <v>0</v>
      </c>
      <c r="V526" s="106">
        <f t="shared" si="220"/>
        <v>0</v>
      </c>
      <c r="W526" s="106" t="e">
        <f>IF(EXACT(O526,Y526),M526,M526*(1-#REF!))</f>
        <v>#REF!</v>
      </c>
      <c r="X526" s="106" t="e">
        <f t="shared" si="221"/>
        <v>#REF!</v>
      </c>
      <c r="Y526" s="107" t="s">
        <v>72</v>
      </c>
      <c r="Z526" s="103">
        <f t="shared" si="218"/>
        <v>0</v>
      </c>
      <c r="AA526" s="103">
        <f t="shared" si="219"/>
        <v>0</v>
      </c>
      <c r="AB526" s="128" t="str">
        <f t="shared" si="222"/>
        <v/>
      </c>
      <c r="AC526" s="128" t="e">
        <f t="shared" si="223"/>
        <v>#REF!</v>
      </c>
    </row>
    <row r="527" spans="1:29" ht="50.1" customHeight="1">
      <c r="A527" s="169"/>
      <c r="B527" s="169"/>
      <c r="C527" s="172"/>
      <c r="D527" s="172"/>
      <c r="E527" s="131"/>
      <c r="F527" s="175"/>
      <c r="G527" s="178"/>
      <c r="H527" s="189"/>
      <c r="I527" s="163"/>
      <c r="J527" s="166"/>
      <c r="K527" s="62"/>
      <c r="L527" s="63"/>
      <c r="M527" s="63"/>
      <c r="N527" s="142"/>
      <c r="O527" s="127"/>
      <c r="P527" s="100"/>
      <c r="Q527" s="63">
        <f t="shared" si="224"/>
        <v>0</v>
      </c>
      <c r="R527" s="64"/>
      <c r="S527" s="67"/>
      <c r="T527" s="46"/>
      <c r="U527" s="106">
        <f>IF(EXACT(O527,Y527),M527,M527*(1-'Расчет ПРЕДЗАКАЗ'!$D$10))</f>
        <v>0</v>
      </c>
      <c r="V527" s="106">
        <f t="shared" si="220"/>
        <v>0</v>
      </c>
      <c r="W527" s="106" t="e">
        <f>IF(EXACT(O527,Y527),M527,M527*(1-#REF!))</f>
        <v>#REF!</v>
      </c>
      <c r="X527" s="106" t="e">
        <f t="shared" si="221"/>
        <v>#REF!</v>
      </c>
      <c r="Y527" s="107" t="s">
        <v>72</v>
      </c>
      <c r="Z527" s="103">
        <f t="shared" si="218"/>
        <v>0</v>
      </c>
      <c r="AA527" s="103">
        <f t="shared" si="219"/>
        <v>0</v>
      </c>
      <c r="AB527" s="128" t="str">
        <f t="shared" si="222"/>
        <v/>
      </c>
      <c r="AC527" s="128" t="e">
        <f t="shared" si="223"/>
        <v>#REF!</v>
      </c>
    </row>
    <row r="528" spans="1:29" ht="50.1" customHeight="1">
      <c r="A528" s="169"/>
      <c r="B528" s="169"/>
      <c r="C528" s="172"/>
      <c r="D528" s="172"/>
      <c r="E528" s="131"/>
      <c r="F528" s="175"/>
      <c r="G528" s="178"/>
      <c r="H528" s="189"/>
      <c r="I528" s="163"/>
      <c r="J528" s="166"/>
      <c r="K528" s="62"/>
      <c r="L528" s="63"/>
      <c r="M528" s="63"/>
      <c r="N528" s="142"/>
      <c r="O528" s="127"/>
      <c r="P528" s="100"/>
      <c r="Q528" s="63">
        <f t="shared" si="224"/>
        <v>0</v>
      </c>
      <c r="R528" s="64"/>
      <c r="S528" s="67"/>
      <c r="T528" s="46"/>
      <c r="U528" s="106">
        <f>IF(EXACT(O528,Y528),M528,M528*(1-'Расчет ПРЕДЗАКАЗ'!$D$10))</f>
        <v>0</v>
      </c>
      <c r="V528" s="106">
        <f t="shared" si="220"/>
        <v>0</v>
      </c>
      <c r="W528" s="106" t="e">
        <f>IF(EXACT(O528,Y528),M528,M528*(1-#REF!))</f>
        <v>#REF!</v>
      </c>
      <c r="X528" s="106" t="e">
        <f t="shared" si="221"/>
        <v>#REF!</v>
      </c>
      <c r="Y528" s="107" t="s">
        <v>72</v>
      </c>
      <c r="Z528" s="103">
        <f t="shared" si="218"/>
        <v>0</v>
      </c>
      <c r="AA528" s="103">
        <f t="shared" si="219"/>
        <v>0</v>
      </c>
      <c r="AB528" s="128" t="str">
        <f t="shared" si="222"/>
        <v/>
      </c>
      <c r="AC528" s="128" t="e">
        <f t="shared" si="223"/>
        <v>#REF!</v>
      </c>
    </row>
    <row r="529" spans="1:29" ht="50.1" customHeight="1">
      <c r="A529" s="169"/>
      <c r="B529" s="169"/>
      <c r="C529" s="172"/>
      <c r="D529" s="172"/>
      <c r="E529" s="131"/>
      <c r="F529" s="175"/>
      <c r="G529" s="178"/>
      <c r="H529" s="189"/>
      <c r="I529" s="163"/>
      <c r="J529" s="166"/>
      <c r="K529" s="62"/>
      <c r="L529" s="63"/>
      <c r="M529" s="63"/>
      <c r="N529" s="65"/>
      <c r="O529" s="127"/>
      <c r="P529" s="100"/>
      <c r="Q529" s="63">
        <f t="shared" si="224"/>
        <v>0</v>
      </c>
      <c r="R529" s="65"/>
      <c r="S529" s="67"/>
      <c r="T529" s="40"/>
      <c r="U529" s="106">
        <f>IF(EXACT(O529,Y529),M529,M529*(1-'Расчет ПРЕДЗАКАЗ'!$D$10))</f>
        <v>0</v>
      </c>
      <c r="V529" s="106">
        <f t="shared" si="220"/>
        <v>0</v>
      </c>
      <c r="W529" s="106" t="e">
        <f>IF(EXACT(O529,Y529),M529,M529*(1-#REF!))</f>
        <v>#REF!</v>
      </c>
      <c r="X529" s="106" t="e">
        <f t="shared" si="221"/>
        <v>#REF!</v>
      </c>
      <c r="Y529" s="107" t="s">
        <v>72</v>
      </c>
      <c r="Z529" s="103">
        <f t="shared" si="218"/>
        <v>0</v>
      </c>
      <c r="AA529" s="103">
        <f t="shared" si="219"/>
        <v>0</v>
      </c>
      <c r="AB529" s="128" t="str">
        <f t="shared" si="222"/>
        <v/>
      </c>
      <c r="AC529" s="128" t="e">
        <f t="shared" si="223"/>
        <v>#REF!</v>
      </c>
    </row>
    <row r="530" spans="1:29" ht="50.1" customHeight="1">
      <c r="A530" s="169"/>
      <c r="B530" s="169"/>
      <c r="C530" s="172"/>
      <c r="D530" s="172"/>
      <c r="E530" s="131"/>
      <c r="F530" s="175"/>
      <c r="G530" s="178"/>
      <c r="H530" s="189"/>
      <c r="I530" s="163"/>
      <c r="J530" s="166"/>
      <c r="K530" s="62"/>
      <c r="L530" s="63"/>
      <c r="M530" s="63"/>
      <c r="N530" s="65"/>
      <c r="O530" s="127"/>
      <c r="P530" s="100"/>
      <c r="Q530" s="63">
        <f t="shared" si="224"/>
        <v>0</v>
      </c>
      <c r="R530" s="65"/>
      <c r="S530" s="67"/>
      <c r="T530" s="40"/>
      <c r="U530" s="106">
        <f>IF(EXACT(O530,Y530),M530,M530*(1-'Расчет ПРЕДЗАКАЗ'!$D$10))</f>
        <v>0</v>
      </c>
      <c r="V530" s="106">
        <f t="shared" si="220"/>
        <v>0</v>
      </c>
      <c r="W530" s="106" t="e">
        <f>IF(EXACT(O530,Y530),M530,M530*(1-#REF!))</f>
        <v>#REF!</v>
      </c>
      <c r="X530" s="106" t="e">
        <f t="shared" si="221"/>
        <v>#REF!</v>
      </c>
      <c r="Y530" s="107" t="s">
        <v>72</v>
      </c>
      <c r="Z530" s="103">
        <f t="shared" si="218"/>
        <v>0</v>
      </c>
      <c r="AA530" s="103">
        <f t="shared" si="219"/>
        <v>0</v>
      </c>
      <c r="AB530" s="128" t="str">
        <f t="shared" si="222"/>
        <v/>
      </c>
      <c r="AC530" s="128" t="e">
        <f t="shared" si="223"/>
        <v>#REF!</v>
      </c>
    </row>
    <row r="531" spans="1:29" ht="50.1" customHeight="1">
      <c r="A531" s="169"/>
      <c r="B531" s="169"/>
      <c r="C531" s="172"/>
      <c r="D531" s="172"/>
      <c r="E531" s="131"/>
      <c r="F531" s="175"/>
      <c r="G531" s="178"/>
      <c r="H531" s="189"/>
      <c r="I531" s="163"/>
      <c r="J531" s="166"/>
      <c r="K531" s="62"/>
      <c r="L531" s="63"/>
      <c r="M531" s="63"/>
      <c r="N531" s="65"/>
      <c r="O531" s="127"/>
      <c r="P531" s="100"/>
      <c r="Q531" s="63">
        <f t="shared" si="224"/>
        <v>0</v>
      </c>
      <c r="R531" s="65"/>
      <c r="S531" s="67"/>
      <c r="T531" s="40"/>
      <c r="U531" s="106">
        <f>IF(EXACT(O531,Y531),M531,M531*(1-'Расчет ПРЕДЗАКАЗ'!$D$10))</f>
        <v>0</v>
      </c>
      <c r="V531" s="106">
        <f t="shared" si="220"/>
        <v>0</v>
      </c>
      <c r="W531" s="106" t="e">
        <f>IF(EXACT(O531,Y531),M531,M531*(1-#REF!))</f>
        <v>#REF!</v>
      </c>
      <c r="X531" s="106" t="e">
        <f t="shared" si="221"/>
        <v>#REF!</v>
      </c>
      <c r="Y531" s="107" t="s">
        <v>72</v>
      </c>
      <c r="Z531" s="103">
        <f t="shared" si="218"/>
        <v>0</v>
      </c>
      <c r="AA531" s="103">
        <f t="shared" si="219"/>
        <v>0</v>
      </c>
      <c r="AB531" s="128" t="str">
        <f t="shared" si="222"/>
        <v/>
      </c>
      <c r="AC531" s="128" t="e">
        <f t="shared" si="223"/>
        <v>#REF!</v>
      </c>
    </row>
    <row r="532" spans="1:29" ht="50.1" customHeight="1">
      <c r="A532" s="169"/>
      <c r="B532" s="169"/>
      <c r="C532" s="172"/>
      <c r="D532" s="172"/>
      <c r="E532" s="131"/>
      <c r="F532" s="175"/>
      <c r="G532" s="178"/>
      <c r="H532" s="189"/>
      <c r="I532" s="163"/>
      <c r="J532" s="166"/>
      <c r="K532" s="62"/>
      <c r="L532" s="63"/>
      <c r="M532" s="63"/>
      <c r="N532" s="65"/>
      <c r="O532" s="127"/>
      <c r="P532" s="100"/>
      <c r="Q532" s="63">
        <f t="shared" si="224"/>
        <v>0</v>
      </c>
      <c r="R532" s="65"/>
      <c r="S532" s="67"/>
      <c r="T532" s="40"/>
      <c r="U532" s="106">
        <f>IF(EXACT(O532,Y532),M532,M532*(1-'Расчет ПРЕДЗАКАЗ'!$D$10))</f>
        <v>0</v>
      </c>
      <c r="V532" s="106">
        <f t="shared" si="220"/>
        <v>0</v>
      </c>
      <c r="W532" s="106" t="e">
        <f>IF(EXACT(O532,Y532),M532,M532*(1-#REF!))</f>
        <v>#REF!</v>
      </c>
      <c r="X532" s="106" t="e">
        <f t="shared" si="221"/>
        <v>#REF!</v>
      </c>
      <c r="Y532" s="107" t="s">
        <v>72</v>
      </c>
      <c r="Z532" s="103">
        <f t="shared" si="218"/>
        <v>0</v>
      </c>
      <c r="AA532" s="103">
        <f t="shared" si="219"/>
        <v>0</v>
      </c>
      <c r="AB532" s="128" t="str">
        <f t="shared" si="222"/>
        <v/>
      </c>
      <c r="AC532" s="128" t="e">
        <f t="shared" si="223"/>
        <v>#REF!</v>
      </c>
    </row>
    <row r="533" spans="1:29" ht="50.1" customHeight="1">
      <c r="A533" s="169"/>
      <c r="B533" s="169"/>
      <c r="C533" s="172"/>
      <c r="D533" s="172"/>
      <c r="E533" s="131"/>
      <c r="F533" s="175"/>
      <c r="G533" s="178"/>
      <c r="H533" s="189"/>
      <c r="I533" s="163"/>
      <c r="J533" s="166"/>
      <c r="K533" s="62"/>
      <c r="L533" s="63"/>
      <c r="M533" s="63"/>
      <c r="N533" s="65"/>
      <c r="O533" s="127"/>
      <c r="P533" s="100"/>
      <c r="Q533" s="63">
        <f t="shared" si="224"/>
        <v>0</v>
      </c>
      <c r="R533" s="65"/>
      <c r="S533" s="67"/>
      <c r="T533" s="40"/>
      <c r="U533" s="106">
        <f>IF(EXACT(O533,Y533),M533,M533*(1-'Расчет ПРЕДЗАКАЗ'!$D$10))</f>
        <v>0</v>
      </c>
      <c r="V533" s="106">
        <f t="shared" si="220"/>
        <v>0</v>
      </c>
      <c r="W533" s="106" t="e">
        <f>IF(EXACT(O533,Y533),M533,M533*(1-#REF!))</f>
        <v>#REF!</v>
      </c>
      <c r="X533" s="106" t="e">
        <f t="shared" si="221"/>
        <v>#REF!</v>
      </c>
      <c r="Y533" s="107" t="s">
        <v>72</v>
      </c>
      <c r="Z533" s="103">
        <f t="shared" si="218"/>
        <v>0</v>
      </c>
      <c r="AA533" s="103">
        <f t="shared" si="219"/>
        <v>0</v>
      </c>
      <c r="AB533" s="128" t="str">
        <f t="shared" si="222"/>
        <v/>
      </c>
      <c r="AC533" s="128" t="e">
        <f t="shared" si="223"/>
        <v>#REF!</v>
      </c>
    </row>
    <row r="534" spans="1:29" ht="50.1" customHeight="1">
      <c r="A534" s="170"/>
      <c r="B534" s="170"/>
      <c r="C534" s="173"/>
      <c r="D534" s="173"/>
      <c r="E534" s="132"/>
      <c r="F534" s="176"/>
      <c r="G534" s="179"/>
      <c r="H534" s="190"/>
      <c r="I534" s="164"/>
      <c r="J534" s="167"/>
      <c r="K534" s="62"/>
      <c r="L534" s="63"/>
      <c r="M534" s="63"/>
      <c r="N534" s="65"/>
      <c r="O534" s="127"/>
      <c r="P534" s="100"/>
      <c r="Q534" s="63">
        <f t="shared" si="224"/>
        <v>0</v>
      </c>
      <c r="R534" s="65"/>
      <c r="S534" s="64"/>
      <c r="T534" s="40"/>
      <c r="U534" s="106">
        <f>IF(EXACT(O534,Y534),M534,M534*(1-'Расчет ПРЕДЗАКАЗ'!$D$10))</f>
        <v>0</v>
      </c>
      <c r="V534" s="106">
        <f t="shared" si="220"/>
        <v>0</v>
      </c>
      <c r="W534" s="106" t="e">
        <f>IF(EXACT(O534,Y534),M534,M534*(1-#REF!))</f>
        <v>#REF!</v>
      </c>
      <c r="X534" s="106" t="e">
        <f t="shared" si="221"/>
        <v>#REF!</v>
      </c>
      <c r="Y534" s="107" t="s">
        <v>72</v>
      </c>
      <c r="Z534" s="103">
        <f t="shared" si="218"/>
        <v>0</v>
      </c>
      <c r="AA534" s="103">
        <f t="shared" si="219"/>
        <v>0</v>
      </c>
      <c r="AB534" s="128" t="str">
        <f t="shared" si="222"/>
        <v/>
      </c>
      <c r="AC534" s="128" t="e">
        <f t="shared" si="223"/>
        <v>#REF!</v>
      </c>
    </row>
    <row r="535" spans="1:29" ht="11.25" customHeight="1" thickBot="1"/>
    <row r="536" spans="1:29" ht="50.1" customHeight="1">
      <c r="A536" s="168">
        <v>172</v>
      </c>
      <c r="B536" s="168" t="s">
        <v>1674</v>
      </c>
      <c r="C536" s="171" t="s">
        <v>1675</v>
      </c>
      <c r="D536" s="171" t="s">
        <v>77</v>
      </c>
      <c r="E536" s="131"/>
      <c r="F536" s="197" t="s">
        <v>534</v>
      </c>
      <c r="G536" s="177" t="s">
        <v>251</v>
      </c>
      <c r="H536" s="162"/>
      <c r="I536" s="198" t="s">
        <v>1676</v>
      </c>
      <c r="J536" s="165" t="s">
        <v>19</v>
      </c>
      <c r="K536" s="62" t="s">
        <v>461</v>
      </c>
      <c r="L536" s="63">
        <v>9190</v>
      </c>
      <c r="M536" s="63">
        <v>5107.67</v>
      </c>
      <c r="N536" s="142" t="s">
        <v>1677</v>
      </c>
      <c r="O536" s="127"/>
      <c r="P536" s="100"/>
      <c r="Q536" s="63">
        <f>P536*M536</f>
        <v>0</v>
      </c>
      <c r="R536" s="64"/>
      <c r="S536" s="67">
        <v>2</v>
      </c>
      <c r="T536" s="60"/>
      <c r="U536" s="106">
        <f>IF(EXACT(O536,Y536),M536,M536*(1-'Расчет ПРЕДЗАКАЗ'!$D$10))</f>
        <v>5005.5165999999999</v>
      </c>
      <c r="V536" s="106">
        <f>P536*U536</f>
        <v>0</v>
      </c>
      <c r="W536" s="106" t="e">
        <f>IF(EXACT(O536,Y536),M536,M536*(1-#REF!))</f>
        <v>#REF!</v>
      </c>
      <c r="X536" s="106" t="e">
        <f>P536*W536</f>
        <v>#REF!</v>
      </c>
      <c r="Y536" s="107" t="s">
        <v>72</v>
      </c>
      <c r="Z536" s="103">
        <f t="shared" ref="Z536:Z550" si="225">IF(EXACT(O536,Y536),Q536,0)</f>
        <v>0</v>
      </c>
      <c r="AA536" s="103">
        <f t="shared" ref="AA536:AA550" si="226">IF(Z536=0,Q536,0)</f>
        <v>0</v>
      </c>
      <c r="AB536" s="128">
        <f>IF(U536=0,"",L536/U536-1)</f>
        <v>0.83597433279913602</v>
      </c>
      <c r="AC536" s="128" t="e">
        <f>IF(W536=0,"",L536/W536-1)</f>
        <v>#REF!</v>
      </c>
    </row>
    <row r="537" spans="1:29" ht="50.1" customHeight="1">
      <c r="A537" s="169"/>
      <c r="B537" s="169"/>
      <c r="C537" s="172"/>
      <c r="D537" s="172"/>
      <c r="E537" s="131"/>
      <c r="F537" s="175"/>
      <c r="G537" s="178"/>
      <c r="H537" s="189"/>
      <c r="I537" s="163"/>
      <c r="J537" s="166"/>
      <c r="K537" s="62"/>
      <c r="L537" s="63"/>
      <c r="M537" s="63"/>
      <c r="N537" s="142"/>
      <c r="O537" s="127"/>
      <c r="P537" s="100"/>
      <c r="Q537" s="63">
        <f>P537*M537</f>
        <v>0</v>
      </c>
      <c r="R537" s="64"/>
      <c r="S537" s="67"/>
      <c r="T537" s="46"/>
      <c r="U537" s="106">
        <f>IF(EXACT(O537,Y537),M537,M537*(1-'Расчет ПРЕДЗАКАЗ'!$D$10))</f>
        <v>0</v>
      </c>
      <c r="V537" s="106">
        <f t="shared" ref="V537:V550" si="227">P537*U537</f>
        <v>0</v>
      </c>
      <c r="W537" s="106" t="e">
        <f>IF(EXACT(O537,Y537),M537,M537*(1-#REF!))</f>
        <v>#REF!</v>
      </c>
      <c r="X537" s="106" t="e">
        <f t="shared" ref="X537:X550" si="228">P537*W537</f>
        <v>#REF!</v>
      </c>
      <c r="Y537" s="107" t="s">
        <v>72</v>
      </c>
      <c r="Z537" s="103">
        <f t="shared" si="225"/>
        <v>0</v>
      </c>
      <c r="AA537" s="103">
        <f t="shared" si="226"/>
        <v>0</v>
      </c>
      <c r="AB537" s="128" t="str">
        <f t="shared" ref="AB537:AB550" si="229">IF(U537=0,"",L537/U537-1)</f>
        <v/>
      </c>
      <c r="AC537" s="128" t="e">
        <f t="shared" ref="AC537:AC550" si="230">IF(W537=0,"",L537/W537-1)</f>
        <v>#REF!</v>
      </c>
    </row>
    <row r="538" spans="1:29" ht="50.1" customHeight="1">
      <c r="A538" s="169"/>
      <c r="B538" s="169"/>
      <c r="C538" s="172"/>
      <c r="D538" s="172"/>
      <c r="E538" s="131"/>
      <c r="F538" s="175"/>
      <c r="G538" s="178"/>
      <c r="H538" s="189"/>
      <c r="I538" s="163"/>
      <c r="J538" s="166"/>
      <c r="K538" s="62"/>
      <c r="L538" s="63"/>
      <c r="M538" s="63"/>
      <c r="N538" s="142"/>
      <c r="O538" s="127"/>
      <c r="P538" s="100"/>
      <c r="Q538" s="63">
        <f t="shared" ref="Q538:Q550" si="231">P538*M538</f>
        <v>0</v>
      </c>
      <c r="R538" s="64"/>
      <c r="S538" s="67"/>
      <c r="T538" s="46"/>
      <c r="U538" s="106">
        <f>IF(EXACT(O538,Y538),M538,M538*(1-'Расчет ПРЕДЗАКАЗ'!$D$10))</f>
        <v>0</v>
      </c>
      <c r="V538" s="106">
        <f t="shared" si="227"/>
        <v>0</v>
      </c>
      <c r="W538" s="106" t="e">
        <f>IF(EXACT(O538,Y538),M538,M538*(1-#REF!))</f>
        <v>#REF!</v>
      </c>
      <c r="X538" s="106" t="e">
        <f t="shared" si="228"/>
        <v>#REF!</v>
      </c>
      <c r="Y538" s="107" t="s">
        <v>72</v>
      </c>
      <c r="Z538" s="103">
        <f t="shared" si="225"/>
        <v>0</v>
      </c>
      <c r="AA538" s="103">
        <f t="shared" si="226"/>
        <v>0</v>
      </c>
      <c r="AB538" s="128" t="str">
        <f t="shared" si="229"/>
        <v/>
      </c>
      <c r="AC538" s="128" t="e">
        <f t="shared" si="230"/>
        <v>#REF!</v>
      </c>
    </row>
    <row r="539" spans="1:29" ht="50.1" customHeight="1">
      <c r="A539" s="169"/>
      <c r="B539" s="169"/>
      <c r="C539" s="172"/>
      <c r="D539" s="172"/>
      <c r="E539" s="131"/>
      <c r="F539" s="175"/>
      <c r="G539" s="178"/>
      <c r="H539" s="189"/>
      <c r="I539" s="163"/>
      <c r="J539" s="166"/>
      <c r="K539" s="62"/>
      <c r="L539" s="63"/>
      <c r="M539" s="63"/>
      <c r="N539" s="142"/>
      <c r="O539" s="127"/>
      <c r="P539" s="100"/>
      <c r="Q539" s="63">
        <f t="shared" si="231"/>
        <v>0</v>
      </c>
      <c r="R539" s="64"/>
      <c r="S539" s="67"/>
      <c r="T539" s="46"/>
      <c r="U539" s="106">
        <f>IF(EXACT(O539,Y539),M539,M539*(1-'Расчет ПРЕДЗАКАЗ'!$D$10))</f>
        <v>0</v>
      </c>
      <c r="V539" s="106">
        <f t="shared" si="227"/>
        <v>0</v>
      </c>
      <c r="W539" s="106" t="e">
        <f>IF(EXACT(O539,Y539),M539,M539*(1-#REF!))</f>
        <v>#REF!</v>
      </c>
      <c r="X539" s="106" t="e">
        <f t="shared" si="228"/>
        <v>#REF!</v>
      </c>
      <c r="Y539" s="107" t="s">
        <v>72</v>
      </c>
      <c r="Z539" s="103">
        <f t="shared" si="225"/>
        <v>0</v>
      </c>
      <c r="AA539" s="103">
        <f t="shared" si="226"/>
        <v>0</v>
      </c>
      <c r="AB539" s="128" t="str">
        <f t="shared" si="229"/>
        <v/>
      </c>
      <c r="AC539" s="128" t="e">
        <f t="shared" si="230"/>
        <v>#REF!</v>
      </c>
    </row>
    <row r="540" spans="1:29" ht="50.1" customHeight="1">
      <c r="A540" s="169"/>
      <c r="B540" s="169"/>
      <c r="C540" s="172"/>
      <c r="D540" s="172"/>
      <c r="E540" s="131"/>
      <c r="F540" s="175"/>
      <c r="G540" s="178"/>
      <c r="H540" s="189"/>
      <c r="I540" s="163"/>
      <c r="J540" s="166"/>
      <c r="K540" s="62"/>
      <c r="L540" s="63"/>
      <c r="M540" s="63"/>
      <c r="N540" s="142"/>
      <c r="O540" s="127"/>
      <c r="P540" s="100"/>
      <c r="Q540" s="63">
        <f t="shared" si="231"/>
        <v>0</v>
      </c>
      <c r="R540" s="64"/>
      <c r="S540" s="67"/>
      <c r="T540" s="46"/>
      <c r="U540" s="106">
        <f>IF(EXACT(O540,Y540),M540,M540*(1-'Расчет ПРЕДЗАКАЗ'!$D$10))</f>
        <v>0</v>
      </c>
      <c r="V540" s="106">
        <f t="shared" si="227"/>
        <v>0</v>
      </c>
      <c r="W540" s="106" t="e">
        <f>IF(EXACT(O540,Y540),M540,M540*(1-#REF!))</f>
        <v>#REF!</v>
      </c>
      <c r="X540" s="106" t="e">
        <f t="shared" si="228"/>
        <v>#REF!</v>
      </c>
      <c r="Y540" s="107" t="s">
        <v>72</v>
      </c>
      <c r="Z540" s="103">
        <f t="shared" si="225"/>
        <v>0</v>
      </c>
      <c r="AA540" s="103">
        <f t="shared" si="226"/>
        <v>0</v>
      </c>
      <c r="AB540" s="128" t="str">
        <f t="shared" si="229"/>
        <v/>
      </c>
      <c r="AC540" s="128" t="e">
        <f t="shared" si="230"/>
        <v>#REF!</v>
      </c>
    </row>
    <row r="541" spans="1:29" ht="50.1" customHeight="1">
      <c r="A541" s="169"/>
      <c r="B541" s="169"/>
      <c r="C541" s="172"/>
      <c r="D541" s="172"/>
      <c r="E541" s="131"/>
      <c r="F541" s="175"/>
      <c r="G541" s="178"/>
      <c r="H541" s="189"/>
      <c r="I541" s="163"/>
      <c r="J541" s="166"/>
      <c r="K541" s="62"/>
      <c r="L541" s="63"/>
      <c r="M541" s="63"/>
      <c r="N541" s="142"/>
      <c r="O541" s="127"/>
      <c r="P541" s="100"/>
      <c r="Q541" s="63">
        <f t="shared" si="231"/>
        <v>0</v>
      </c>
      <c r="R541" s="64"/>
      <c r="S541" s="67"/>
      <c r="T541" s="46"/>
      <c r="U541" s="106">
        <f>IF(EXACT(O541,Y541),M541,M541*(1-'Расчет ПРЕДЗАКАЗ'!$D$10))</f>
        <v>0</v>
      </c>
      <c r="V541" s="106">
        <f t="shared" si="227"/>
        <v>0</v>
      </c>
      <c r="W541" s="106" t="e">
        <f>IF(EXACT(O541,Y541),M541,M541*(1-#REF!))</f>
        <v>#REF!</v>
      </c>
      <c r="X541" s="106" t="e">
        <f t="shared" si="228"/>
        <v>#REF!</v>
      </c>
      <c r="Y541" s="107" t="s">
        <v>72</v>
      </c>
      <c r="Z541" s="103">
        <f t="shared" si="225"/>
        <v>0</v>
      </c>
      <c r="AA541" s="103">
        <f t="shared" si="226"/>
        <v>0</v>
      </c>
      <c r="AB541" s="128" t="str">
        <f t="shared" si="229"/>
        <v/>
      </c>
      <c r="AC541" s="128" t="e">
        <f t="shared" si="230"/>
        <v>#REF!</v>
      </c>
    </row>
    <row r="542" spans="1:29" ht="50.1" customHeight="1">
      <c r="A542" s="169"/>
      <c r="B542" s="169"/>
      <c r="C542" s="172"/>
      <c r="D542" s="172"/>
      <c r="E542" s="131"/>
      <c r="F542" s="175"/>
      <c r="G542" s="178"/>
      <c r="H542" s="189"/>
      <c r="I542" s="163"/>
      <c r="J542" s="166"/>
      <c r="K542" s="62"/>
      <c r="L542" s="63"/>
      <c r="M542" s="63"/>
      <c r="N542" s="142"/>
      <c r="O542" s="127"/>
      <c r="P542" s="100"/>
      <c r="Q542" s="63">
        <f t="shared" si="231"/>
        <v>0</v>
      </c>
      <c r="R542" s="64"/>
      <c r="S542" s="67"/>
      <c r="T542" s="46"/>
      <c r="U542" s="106">
        <f>IF(EXACT(O542,Y542),M542,M542*(1-'Расчет ПРЕДЗАКАЗ'!$D$10))</f>
        <v>0</v>
      </c>
      <c r="V542" s="106">
        <f t="shared" si="227"/>
        <v>0</v>
      </c>
      <c r="W542" s="106" t="e">
        <f>IF(EXACT(O542,Y542),M542,M542*(1-#REF!))</f>
        <v>#REF!</v>
      </c>
      <c r="X542" s="106" t="e">
        <f t="shared" si="228"/>
        <v>#REF!</v>
      </c>
      <c r="Y542" s="107" t="s">
        <v>72</v>
      </c>
      <c r="Z542" s="103">
        <f t="shared" si="225"/>
        <v>0</v>
      </c>
      <c r="AA542" s="103">
        <f t="shared" si="226"/>
        <v>0</v>
      </c>
      <c r="AB542" s="128" t="str">
        <f t="shared" si="229"/>
        <v/>
      </c>
      <c r="AC542" s="128" t="e">
        <f t="shared" si="230"/>
        <v>#REF!</v>
      </c>
    </row>
    <row r="543" spans="1:29" ht="50.1" customHeight="1">
      <c r="A543" s="169"/>
      <c r="B543" s="169"/>
      <c r="C543" s="172"/>
      <c r="D543" s="172"/>
      <c r="E543" s="131"/>
      <c r="F543" s="175"/>
      <c r="G543" s="178"/>
      <c r="H543" s="189"/>
      <c r="I543" s="163"/>
      <c r="J543" s="166"/>
      <c r="K543" s="62"/>
      <c r="L543" s="63"/>
      <c r="M543" s="63"/>
      <c r="N543" s="142"/>
      <c r="O543" s="127"/>
      <c r="P543" s="100"/>
      <c r="Q543" s="63">
        <f t="shared" si="231"/>
        <v>0</v>
      </c>
      <c r="R543" s="64"/>
      <c r="S543" s="67"/>
      <c r="T543" s="46"/>
      <c r="U543" s="106">
        <f>IF(EXACT(O543,Y543),M543,M543*(1-'Расчет ПРЕДЗАКАЗ'!$D$10))</f>
        <v>0</v>
      </c>
      <c r="V543" s="106">
        <f t="shared" si="227"/>
        <v>0</v>
      </c>
      <c r="W543" s="106" t="e">
        <f>IF(EXACT(O543,Y543),M543,M543*(1-#REF!))</f>
        <v>#REF!</v>
      </c>
      <c r="X543" s="106" t="e">
        <f t="shared" si="228"/>
        <v>#REF!</v>
      </c>
      <c r="Y543" s="107" t="s">
        <v>72</v>
      </c>
      <c r="Z543" s="103">
        <f t="shared" si="225"/>
        <v>0</v>
      </c>
      <c r="AA543" s="103">
        <f t="shared" si="226"/>
        <v>0</v>
      </c>
      <c r="AB543" s="128" t="str">
        <f t="shared" si="229"/>
        <v/>
      </c>
      <c r="AC543" s="128" t="e">
        <f t="shared" si="230"/>
        <v>#REF!</v>
      </c>
    </row>
    <row r="544" spans="1:29" ht="50.1" customHeight="1">
      <c r="A544" s="169"/>
      <c r="B544" s="169"/>
      <c r="C544" s="172"/>
      <c r="D544" s="172"/>
      <c r="E544" s="131"/>
      <c r="F544" s="175"/>
      <c r="G544" s="178"/>
      <c r="H544" s="189"/>
      <c r="I544" s="163"/>
      <c r="J544" s="166"/>
      <c r="K544" s="62"/>
      <c r="L544" s="63"/>
      <c r="M544" s="63"/>
      <c r="N544" s="142"/>
      <c r="O544" s="127"/>
      <c r="P544" s="100"/>
      <c r="Q544" s="63">
        <f t="shared" si="231"/>
        <v>0</v>
      </c>
      <c r="R544" s="64"/>
      <c r="S544" s="67"/>
      <c r="T544" s="46"/>
      <c r="U544" s="106">
        <f>IF(EXACT(O544,Y544),M544,M544*(1-'Расчет ПРЕДЗАКАЗ'!$D$10))</f>
        <v>0</v>
      </c>
      <c r="V544" s="106">
        <f t="shared" si="227"/>
        <v>0</v>
      </c>
      <c r="W544" s="106" t="e">
        <f>IF(EXACT(O544,Y544),M544,M544*(1-#REF!))</f>
        <v>#REF!</v>
      </c>
      <c r="X544" s="106" t="e">
        <f t="shared" si="228"/>
        <v>#REF!</v>
      </c>
      <c r="Y544" s="107" t="s">
        <v>72</v>
      </c>
      <c r="Z544" s="103">
        <f t="shared" si="225"/>
        <v>0</v>
      </c>
      <c r="AA544" s="103">
        <f t="shared" si="226"/>
        <v>0</v>
      </c>
      <c r="AB544" s="128" t="str">
        <f t="shared" si="229"/>
        <v/>
      </c>
      <c r="AC544" s="128" t="e">
        <f t="shared" si="230"/>
        <v>#REF!</v>
      </c>
    </row>
    <row r="545" spans="1:29" ht="50.1" customHeight="1">
      <c r="A545" s="169"/>
      <c r="B545" s="169"/>
      <c r="C545" s="172"/>
      <c r="D545" s="172"/>
      <c r="E545" s="131"/>
      <c r="F545" s="175"/>
      <c r="G545" s="178"/>
      <c r="H545" s="189"/>
      <c r="I545" s="163"/>
      <c r="J545" s="166"/>
      <c r="K545" s="62"/>
      <c r="L545" s="63"/>
      <c r="M545" s="63"/>
      <c r="N545" s="65"/>
      <c r="O545" s="127"/>
      <c r="P545" s="100"/>
      <c r="Q545" s="63">
        <f t="shared" si="231"/>
        <v>0</v>
      </c>
      <c r="R545" s="65"/>
      <c r="S545" s="67"/>
      <c r="T545" s="40"/>
      <c r="U545" s="106">
        <f>IF(EXACT(O545,Y545),M545,M545*(1-'Расчет ПРЕДЗАКАЗ'!$D$10))</f>
        <v>0</v>
      </c>
      <c r="V545" s="106">
        <f t="shared" si="227"/>
        <v>0</v>
      </c>
      <c r="W545" s="106" t="e">
        <f>IF(EXACT(O545,Y545),M545,M545*(1-#REF!))</f>
        <v>#REF!</v>
      </c>
      <c r="X545" s="106" t="e">
        <f t="shared" si="228"/>
        <v>#REF!</v>
      </c>
      <c r="Y545" s="107" t="s">
        <v>72</v>
      </c>
      <c r="Z545" s="103">
        <f t="shared" si="225"/>
        <v>0</v>
      </c>
      <c r="AA545" s="103">
        <f t="shared" si="226"/>
        <v>0</v>
      </c>
      <c r="AB545" s="128" t="str">
        <f t="shared" si="229"/>
        <v/>
      </c>
      <c r="AC545" s="128" t="e">
        <f t="shared" si="230"/>
        <v>#REF!</v>
      </c>
    </row>
    <row r="546" spans="1:29" ht="50.1" customHeight="1">
      <c r="A546" s="169"/>
      <c r="B546" s="169"/>
      <c r="C546" s="172"/>
      <c r="D546" s="172"/>
      <c r="E546" s="131"/>
      <c r="F546" s="175"/>
      <c r="G546" s="178"/>
      <c r="H546" s="189"/>
      <c r="I546" s="163"/>
      <c r="J546" s="166"/>
      <c r="K546" s="62"/>
      <c r="L546" s="63"/>
      <c r="M546" s="63"/>
      <c r="N546" s="65"/>
      <c r="O546" s="127"/>
      <c r="P546" s="100"/>
      <c r="Q546" s="63">
        <f t="shared" si="231"/>
        <v>0</v>
      </c>
      <c r="R546" s="65"/>
      <c r="S546" s="67"/>
      <c r="T546" s="40"/>
      <c r="U546" s="106">
        <f>IF(EXACT(O546,Y546),M546,M546*(1-'Расчет ПРЕДЗАКАЗ'!$D$10))</f>
        <v>0</v>
      </c>
      <c r="V546" s="106">
        <f t="shared" si="227"/>
        <v>0</v>
      </c>
      <c r="W546" s="106" t="e">
        <f>IF(EXACT(O546,Y546),M546,M546*(1-#REF!))</f>
        <v>#REF!</v>
      </c>
      <c r="X546" s="106" t="e">
        <f t="shared" si="228"/>
        <v>#REF!</v>
      </c>
      <c r="Y546" s="107" t="s">
        <v>72</v>
      </c>
      <c r="Z546" s="103">
        <f t="shared" si="225"/>
        <v>0</v>
      </c>
      <c r="AA546" s="103">
        <f t="shared" si="226"/>
        <v>0</v>
      </c>
      <c r="AB546" s="128" t="str">
        <f t="shared" si="229"/>
        <v/>
      </c>
      <c r="AC546" s="128" t="e">
        <f t="shared" si="230"/>
        <v>#REF!</v>
      </c>
    </row>
    <row r="547" spans="1:29" ht="50.1" customHeight="1">
      <c r="A547" s="169"/>
      <c r="B547" s="169"/>
      <c r="C547" s="172"/>
      <c r="D547" s="172"/>
      <c r="E547" s="131"/>
      <c r="F547" s="175"/>
      <c r="G547" s="178"/>
      <c r="H547" s="189"/>
      <c r="I547" s="163"/>
      <c r="J547" s="166"/>
      <c r="K547" s="62"/>
      <c r="L547" s="63"/>
      <c r="M547" s="63"/>
      <c r="N547" s="65"/>
      <c r="O547" s="127"/>
      <c r="P547" s="100"/>
      <c r="Q547" s="63">
        <f t="shared" si="231"/>
        <v>0</v>
      </c>
      <c r="R547" s="65"/>
      <c r="S547" s="67"/>
      <c r="T547" s="40"/>
      <c r="U547" s="106">
        <f>IF(EXACT(O547,Y547),M547,M547*(1-'Расчет ПРЕДЗАКАЗ'!$D$10))</f>
        <v>0</v>
      </c>
      <c r="V547" s="106">
        <f t="shared" si="227"/>
        <v>0</v>
      </c>
      <c r="W547" s="106" t="e">
        <f>IF(EXACT(O547,Y547),M547,M547*(1-#REF!))</f>
        <v>#REF!</v>
      </c>
      <c r="X547" s="106" t="e">
        <f t="shared" si="228"/>
        <v>#REF!</v>
      </c>
      <c r="Y547" s="107" t="s">
        <v>72</v>
      </c>
      <c r="Z547" s="103">
        <f t="shared" si="225"/>
        <v>0</v>
      </c>
      <c r="AA547" s="103">
        <f t="shared" si="226"/>
        <v>0</v>
      </c>
      <c r="AB547" s="128" t="str">
        <f t="shared" si="229"/>
        <v/>
      </c>
      <c r="AC547" s="128" t="e">
        <f t="shared" si="230"/>
        <v>#REF!</v>
      </c>
    </row>
    <row r="548" spans="1:29" ht="50.1" customHeight="1">
      <c r="A548" s="169"/>
      <c r="B548" s="169"/>
      <c r="C548" s="172"/>
      <c r="D548" s="172"/>
      <c r="E548" s="131"/>
      <c r="F548" s="175"/>
      <c r="G548" s="178"/>
      <c r="H548" s="189"/>
      <c r="I548" s="163"/>
      <c r="J548" s="166"/>
      <c r="K548" s="62"/>
      <c r="L548" s="63"/>
      <c r="M548" s="63"/>
      <c r="N548" s="65"/>
      <c r="O548" s="127"/>
      <c r="P548" s="100"/>
      <c r="Q548" s="63">
        <f t="shared" si="231"/>
        <v>0</v>
      </c>
      <c r="R548" s="65"/>
      <c r="S548" s="67"/>
      <c r="T548" s="40"/>
      <c r="U548" s="106">
        <f>IF(EXACT(O548,Y548),M548,M548*(1-'Расчет ПРЕДЗАКАЗ'!$D$10))</f>
        <v>0</v>
      </c>
      <c r="V548" s="106">
        <f t="shared" si="227"/>
        <v>0</v>
      </c>
      <c r="W548" s="106" t="e">
        <f>IF(EXACT(O548,Y548),M548,M548*(1-#REF!))</f>
        <v>#REF!</v>
      </c>
      <c r="X548" s="106" t="e">
        <f t="shared" si="228"/>
        <v>#REF!</v>
      </c>
      <c r="Y548" s="107" t="s">
        <v>72</v>
      </c>
      <c r="Z548" s="103">
        <f t="shared" si="225"/>
        <v>0</v>
      </c>
      <c r="AA548" s="103">
        <f t="shared" si="226"/>
        <v>0</v>
      </c>
      <c r="AB548" s="128" t="str">
        <f t="shared" si="229"/>
        <v/>
      </c>
      <c r="AC548" s="128" t="e">
        <f t="shared" si="230"/>
        <v>#REF!</v>
      </c>
    </row>
    <row r="549" spans="1:29" ht="50.1" customHeight="1">
      <c r="A549" s="169"/>
      <c r="B549" s="169"/>
      <c r="C549" s="172"/>
      <c r="D549" s="172"/>
      <c r="E549" s="131"/>
      <c r="F549" s="175"/>
      <c r="G549" s="178"/>
      <c r="H549" s="189"/>
      <c r="I549" s="163"/>
      <c r="J549" s="166"/>
      <c r="K549" s="62"/>
      <c r="L549" s="63"/>
      <c r="M549" s="63"/>
      <c r="N549" s="65"/>
      <c r="O549" s="127"/>
      <c r="P549" s="100"/>
      <c r="Q549" s="63">
        <f t="shared" si="231"/>
        <v>0</v>
      </c>
      <c r="R549" s="65"/>
      <c r="S549" s="67"/>
      <c r="T549" s="40"/>
      <c r="U549" s="106">
        <f>IF(EXACT(O549,Y549),M549,M549*(1-'Расчет ПРЕДЗАКАЗ'!$D$10))</f>
        <v>0</v>
      </c>
      <c r="V549" s="106">
        <f t="shared" si="227"/>
        <v>0</v>
      </c>
      <c r="W549" s="106" t="e">
        <f>IF(EXACT(O549,Y549),M549,M549*(1-#REF!))</f>
        <v>#REF!</v>
      </c>
      <c r="X549" s="106" t="e">
        <f t="shared" si="228"/>
        <v>#REF!</v>
      </c>
      <c r="Y549" s="107" t="s">
        <v>72</v>
      </c>
      <c r="Z549" s="103">
        <f t="shared" si="225"/>
        <v>0</v>
      </c>
      <c r="AA549" s="103">
        <f t="shared" si="226"/>
        <v>0</v>
      </c>
      <c r="AB549" s="128" t="str">
        <f t="shared" si="229"/>
        <v/>
      </c>
      <c r="AC549" s="128" t="e">
        <f t="shared" si="230"/>
        <v>#REF!</v>
      </c>
    </row>
    <row r="550" spans="1:29" ht="50.1" customHeight="1">
      <c r="A550" s="170"/>
      <c r="B550" s="170"/>
      <c r="C550" s="173"/>
      <c r="D550" s="173"/>
      <c r="E550" s="132"/>
      <c r="F550" s="176"/>
      <c r="G550" s="179"/>
      <c r="H550" s="190"/>
      <c r="I550" s="164"/>
      <c r="J550" s="167"/>
      <c r="K550" s="62"/>
      <c r="L550" s="63"/>
      <c r="M550" s="63"/>
      <c r="N550" s="65"/>
      <c r="O550" s="127"/>
      <c r="P550" s="100"/>
      <c r="Q550" s="63">
        <f t="shared" si="231"/>
        <v>0</v>
      </c>
      <c r="R550" s="65"/>
      <c r="S550" s="64"/>
      <c r="T550" s="40"/>
      <c r="U550" s="106">
        <f>IF(EXACT(O550,Y550),M550,M550*(1-'Расчет ПРЕДЗАКАЗ'!$D$10))</f>
        <v>0</v>
      </c>
      <c r="V550" s="106">
        <f t="shared" si="227"/>
        <v>0</v>
      </c>
      <c r="W550" s="106" t="e">
        <f>IF(EXACT(O550,Y550),M550,M550*(1-#REF!))</f>
        <v>#REF!</v>
      </c>
      <c r="X550" s="106" t="e">
        <f t="shared" si="228"/>
        <v>#REF!</v>
      </c>
      <c r="Y550" s="107" t="s">
        <v>72</v>
      </c>
      <c r="Z550" s="103">
        <f t="shared" si="225"/>
        <v>0</v>
      </c>
      <c r="AA550" s="103">
        <f t="shared" si="226"/>
        <v>0</v>
      </c>
      <c r="AB550" s="128" t="str">
        <f t="shared" si="229"/>
        <v/>
      </c>
      <c r="AC550" s="128" t="e">
        <f t="shared" si="230"/>
        <v>#REF!</v>
      </c>
    </row>
    <row r="551" spans="1:29" ht="11.25" customHeight="1"/>
  </sheetData>
  <mergeCells count="305">
    <mergeCell ref="F536:F550"/>
    <mergeCell ref="G536:G550"/>
    <mergeCell ref="H536:H550"/>
    <mergeCell ref="I536:I550"/>
    <mergeCell ref="J536:J550"/>
    <mergeCell ref="A536:A550"/>
    <mergeCell ref="B536:B550"/>
    <mergeCell ref="C536:C550"/>
    <mergeCell ref="D536:D550"/>
    <mergeCell ref="F520:F534"/>
    <mergeCell ref="G520:G534"/>
    <mergeCell ref="H520:H534"/>
    <mergeCell ref="I520:I534"/>
    <mergeCell ref="J520:J534"/>
    <mergeCell ref="A520:A534"/>
    <mergeCell ref="B520:B534"/>
    <mergeCell ref="C520:C534"/>
    <mergeCell ref="D520:D534"/>
    <mergeCell ref="F504:F518"/>
    <mergeCell ref="G504:G518"/>
    <mergeCell ref="H504:H518"/>
    <mergeCell ref="I504:I518"/>
    <mergeCell ref="J504:J518"/>
    <mergeCell ref="A504:A518"/>
    <mergeCell ref="B504:B518"/>
    <mergeCell ref="C504:C518"/>
    <mergeCell ref="D504:D518"/>
    <mergeCell ref="F488:F502"/>
    <mergeCell ref="G488:G502"/>
    <mergeCell ref="H488:H502"/>
    <mergeCell ref="I488:I502"/>
    <mergeCell ref="J488:J502"/>
    <mergeCell ref="A488:A502"/>
    <mergeCell ref="B488:B502"/>
    <mergeCell ref="C488:C502"/>
    <mergeCell ref="D488:D502"/>
    <mergeCell ref="F472:F486"/>
    <mergeCell ref="G472:G486"/>
    <mergeCell ref="H472:H486"/>
    <mergeCell ref="I472:I486"/>
    <mergeCell ref="J472:J486"/>
    <mergeCell ref="A472:A486"/>
    <mergeCell ref="B472:B486"/>
    <mergeCell ref="C472:C486"/>
    <mergeCell ref="D472:D486"/>
    <mergeCell ref="F456:F470"/>
    <mergeCell ref="G456:G470"/>
    <mergeCell ref="H456:H470"/>
    <mergeCell ref="I456:I470"/>
    <mergeCell ref="J456:J470"/>
    <mergeCell ref="A456:A470"/>
    <mergeCell ref="B456:B470"/>
    <mergeCell ref="C456:C470"/>
    <mergeCell ref="D456:D470"/>
    <mergeCell ref="F440:F454"/>
    <mergeCell ref="G440:G454"/>
    <mergeCell ref="H440:H454"/>
    <mergeCell ref="I440:I454"/>
    <mergeCell ref="J440:J454"/>
    <mergeCell ref="A440:A454"/>
    <mergeCell ref="B440:B454"/>
    <mergeCell ref="C440:C454"/>
    <mergeCell ref="D440:D454"/>
    <mergeCell ref="F424:F438"/>
    <mergeCell ref="G424:G438"/>
    <mergeCell ref="H424:H438"/>
    <mergeCell ref="I424:I438"/>
    <mergeCell ref="J424:J438"/>
    <mergeCell ref="A424:A438"/>
    <mergeCell ref="B424:B438"/>
    <mergeCell ref="C424:C438"/>
    <mergeCell ref="D424:D438"/>
    <mergeCell ref="F408:F422"/>
    <mergeCell ref="G408:G422"/>
    <mergeCell ref="H408:H422"/>
    <mergeCell ref="I408:I422"/>
    <mergeCell ref="J408:J422"/>
    <mergeCell ref="A408:A422"/>
    <mergeCell ref="B408:B422"/>
    <mergeCell ref="C408:C422"/>
    <mergeCell ref="D408:D422"/>
    <mergeCell ref="F392:F406"/>
    <mergeCell ref="G392:G406"/>
    <mergeCell ref="H392:H406"/>
    <mergeCell ref="I392:I406"/>
    <mergeCell ref="J392:J406"/>
    <mergeCell ref="A392:A406"/>
    <mergeCell ref="B392:B406"/>
    <mergeCell ref="C392:C406"/>
    <mergeCell ref="D392:D406"/>
    <mergeCell ref="F376:F390"/>
    <mergeCell ref="G376:G390"/>
    <mergeCell ref="H376:H390"/>
    <mergeCell ref="I376:I390"/>
    <mergeCell ref="J376:J390"/>
    <mergeCell ref="A376:A390"/>
    <mergeCell ref="B376:B390"/>
    <mergeCell ref="C376:C390"/>
    <mergeCell ref="D376:D390"/>
    <mergeCell ref="F360:F374"/>
    <mergeCell ref="G360:G374"/>
    <mergeCell ref="H360:H374"/>
    <mergeCell ref="I360:I374"/>
    <mergeCell ref="J360:J374"/>
    <mergeCell ref="A360:A374"/>
    <mergeCell ref="B360:B374"/>
    <mergeCell ref="C360:C374"/>
    <mergeCell ref="D360:D374"/>
    <mergeCell ref="F344:F358"/>
    <mergeCell ref="G344:G358"/>
    <mergeCell ref="H344:H358"/>
    <mergeCell ref="I344:I358"/>
    <mergeCell ref="J344:J358"/>
    <mergeCell ref="A344:A358"/>
    <mergeCell ref="B344:B358"/>
    <mergeCell ref="C344:C358"/>
    <mergeCell ref="D344:D358"/>
    <mergeCell ref="F328:F342"/>
    <mergeCell ref="G328:G342"/>
    <mergeCell ref="H328:H342"/>
    <mergeCell ref="I328:I342"/>
    <mergeCell ref="J328:J342"/>
    <mergeCell ref="A328:A342"/>
    <mergeCell ref="B328:B342"/>
    <mergeCell ref="C328:C342"/>
    <mergeCell ref="D328:D342"/>
    <mergeCell ref="F312:F326"/>
    <mergeCell ref="G312:G326"/>
    <mergeCell ref="H312:H326"/>
    <mergeCell ref="I312:I326"/>
    <mergeCell ref="J312:J326"/>
    <mergeCell ref="A312:A326"/>
    <mergeCell ref="B312:B326"/>
    <mergeCell ref="C312:C326"/>
    <mergeCell ref="D312:D326"/>
    <mergeCell ref="F296:F310"/>
    <mergeCell ref="G296:G310"/>
    <mergeCell ref="H296:H310"/>
    <mergeCell ref="I296:I310"/>
    <mergeCell ref="J296:J310"/>
    <mergeCell ref="A296:A310"/>
    <mergeCell ref="B296:B310"/>
    <mergeCell ref="C296:C310"/>
    <mergeCell ref="D296:D310"/>
    <mergeCell ref="F280:F294"/>
    <mergeCell ref="G280:G294"/>
    <mergeCell ref="H280:H294"/>
    <mergeCell ref="I280:I294"/>
    <mergeCell ref="J280:J294"/>
    <mergeCell ref="A280:A294"/>
    <mergeCell ref="B280:B294"/>
    <mergeCell ref="C280:C294"/>
    <mergeCell ref="D280:D294"/>
    <mergeCell ref="F264:F278"/>
    <mergeCell ref="G264:G278"/>
    <mergeCell ref="H264:H278"/>
    <mergeCell ref="I264:I278"/>
    <mergeCell ref="J264:J278"/>
    <mergeCell ref="A264:A278"/>
    <mergeCell ref="B264:B278"/>
    <mergeCell ref="C264:C278"/>
    <mergeCell ref="D264:D278"/>
    <mergeCell ref="F248:F262"/>
    <mergeCell ref="G248:G262"/>
    <mergeCell ref="H248:H262"/>
    <mergeCell ref="I248:I262"/>
    <mergeCell ref="J248:J262"/>
    <mergeCell ref="A248:A262"/>
    <mergeCell ref="B248:B262"/>
    <mergeCell ref="C248:C262"/>
    <mergeCell ref="D248:D262"/>
    <mergeCell ref="F232:F246"/>
    <mergeCell ref="G232:G246"/>
    <mergeCell ref="H232:H246"/>
    <mergeCell ref="I232:I246"/>
    <mergeCell ref="J232:J246"/>
    <mergeCell ref="A232:A246"/>
    <mergeCell ref="B232:B246"/>
    <mergeCell ref="C232:C246"/>
    <mergeCell ref="D232:D246"/>
    <mergeCell ref="F216:F230"/>
    <mergeCell ref="G216:G230"/>
    <mergeCell ref="H216:H230"/>
    <mergeCell ref="I216:I230"/>
    <mergeCell ref="J216:J230"/>
    <mergeCell ref="A216:A230"/>
    <mergeCell ref="B216:B230"/>
    <mergeCell ref="C216:C230"/>
    <mergeCell ref="D216:D230"/>
    <mergeCell ref="F200:F214"/>
    <mergeCell ref="G200:G214"/>
    <mergeCell ref="H200:H214"/>
    <mergeCell ref="I200:I214"/>
    <mergeCell ref="J200:J214"/>
    <mergeCell ref="A200:A214"/>
    <mergeCell ref="B200:B214"/>
    <mergeCell ref="C200:C214"/>
    <mergeCell ref="D200:D214"/>
    <mergeCell ref="F184:F198"/>
    <mergeCell ref="G184:G198"/>
    <mergeCell ref="H184:H198"/>
    <mergeCell ref="I184:I198"/>
    <mergeCell ref="J184:J198"/>
    <mergeCell ref="A184:A198"/>
    <mergeCell ref="B184:B198"/>
    <mergeCell ref="C184:C198"/>
    <mergeCell ref="D184:D198"/>
    <mergeCell ref="F168:F182"/>
    <mergeCell ref="G168:G182"/>
    <mergeCell ref="H168:H182"/>
    <mergeCell ref="I168:I182"/>
    <mergeCell ref="J168:J182"/>
    <mergeCell ref="A168:A182"/>
    <mergeCell ref="B168:B182"/>
    <mergeCell ref="C168:C182"/>
    <mergeCell ref="D168:D182"/>
    <mergeCell ref="F152:F166"/>
    <mergeCell ref="G152:G166"/>
    <mergeCell ref="H152:H166"/>
    <mergeCell ref="I152:I166"/>
    <mergeCell ref="J152:J166"/>
    <mergeCell ref="A152:A166"/>
    <mergeCell ref="B152:B166"/>
    <mergeCell ref="C152:C166"/>
    <mergeCell ref="D152:D166"/>
    <mergeCell ref="F136:F150"/>
    <mergeCell ref="G136:G150"/>
    <mergeCell ref="H136:H150"/>
    <mergeCell ref="I136:I150"/>
    <mergeCell ref="J136:J150"/>
    <mergeCell ref="A136:A150"/>
    <mergeCell ref="B136:B150"/>
    <mergeCell ref="C136:C150"/>
    <mergeCell ref="D136:D150"/>
    <mergeCell ref="F120:F134"/>
    <mergeCell ref="G120:G134"/>
    <mergeCell ref="H120:H134"/>
    <mergeCell ref="I120:I134"/>
    <mergeCell ref="J120:J134"/>
    <mergeCell ref="A120:A134"/>
    <mergeCell ref="B120:B134"/>
    <mergeCell ref="C120:C134"/>
    <mergeCell ref="D120:D134"/>
    <mergeCell ref="F104:F118"/>
    <mergeCell ref="G104:G118"/>
    <mergeCell ref="H104:H118"/>
    <mergeCell ref="I104:I118"/>
    <mergeCell ref="J104:J118"/>
    <mergeCell ref="A104:A118"/>
    <mergeCell ref="B104:B118"/>
    <mergeCell ref="C104:C118"/>
    <mergeCell ref="D104:D118"/>
    <mergeCell ref="F88:F102"/>
    <mergeCell ref="G88:G102"/>
    <mergeCell ref="H88:H102"/>
    <mergeCell ref="I88:I102"/>
    <mergeCell ref="J88:J102"/>
    <mergeCell ref="A88:A102"/>
    <mergeCell ref="B88:B102"/>
    <mergeCell ref="C88:C102"/>
    <mergeCell ref="D88:D102"/>
    <mergeCell ref="F72:F86"/>
    <mergeCell ref="G72:G86"/>
    <mergeCell ref="H72:H86"/>
    <mergeCell ref="I72:I86"/>
    <mergeCell ref="J72:J86"/>
    <mergeCell ref="A72:A86"/>
    <mergeCell ref="B72:B86"/>
    <mergeCell ref="C72:C86"/>
    <mergeCell ref="D72:D86"/>
    <mergeCell ref="A40:A54"/>
    <mergeCell ref="B40:B54"/>
    <mergeCell ref="C40:C54"/>
    <mergeCell ref="D40:D54"/>
    <mergeCell ref="F56:F70"/>
    <mergeCell ref="G56:G70"/>
    <mergeCell ref="H56:H70"/>
    <mergeCell ref="I56:I70"/>
    <mergeCell ref="J56:J70"/>
    <mergeCell ref="A56:A70"/>
    <mergeCell ref="B56:B70"/>
    <mergeCell ref="C56:C70"/>
    <mergeCell ref="D56:D70"/>
    <mergeCell ref="H24:H38"/>
    <mergeCell ref="I24:I38"/>
    <mergeCell ref="J24:J38"/>
    <mergeCell ref="B13:C13"/>
    <mergeCell ref="B17:C17"/>
    <mergeCell ref="G24:G38"/>
    <mergeCell ref="F40:F54"/>
    <mergeCell ref="G40:G54"/>
    <mergeCell ref="H40:H54"/>
    <mergeCell ref="I40:I54"/>
    <mergeCell ref="J40:J54"/>
    <mergeCell ref="A24:A38"/>
    <mergeCell ref="B24:B38"/>
    <mergeCell ref="C24:C38"/>
    <mergeCell ref="D24:D38"/>
    <mergeCell ref="F24:F38"/>
    <mergeCell ref="B11:C11"/>
    <mergeCell ref="B10:C10"/>
    <mergeCell ref="B9:C9"/>
    <mergeCell ref="B8:C8"/>
    <mergeCell ref="B18:C21"/>
    <mergeCell ref="B12:C12"/>
  </mergeCells>
  <phoneticPr fontId="25" type="noConversion"/>
  <conditionalFormatting sqref="L24:L38">
    <cfRule type="cellIs" dxfId="99" priority="68" operator="equal">
      <formula>0</formula>
    </cfRule>
  </conditionalFormatting>
  <conditionalFormatting sqref="L40:L54">
    <cfRule type="cellIs" dxfId="98" priority="66" operator="equal">
      <formula>0</formula>
    </cfRule>
  </conditionalFormatting>
  <conditionalFormatting sqref="L56:L70">
    <cfRule type="cellIs" dxfId="97" priority="64" operator="equal">
      <formula>0</formula>
    </cfRule>
  </conditionalFormatting>
  <conditionalFormatting sqref="L72:L86">
    <cfRule type="cellIs" dxfId="96" priority="62" operator="equal">
      <formula>0</formula>
    </cfRule>
  </conditionalFormatting>
  <conditionalFormatting sqref="L88:L102">
    <cfRule type="cellIs" dxfId="95" priority="60" operator="equal">
      <formula>0</formula>
    </cfRule>
  </conditionalFormatting>
  <conditionalFormatting sqref="L104:L118">
    <cfRule type="cellIs" dxfId="94" priority="58" operator="equal">
      <formula>0</formula>
    </cfRule>
  </conditionalFormatting>
  <conditionalFormatting sqref="L120:L134">
    <cfRule type="cellIs" dxfId="93" priority="56" operator="equal">
      <formula>0</formula>
    </cfRule>
  </conditionalFormatting>
  <conditionalFormatting sqref="L136:L150">
    <cfRule type="cellIs" dxfId="92" priority="54" operator="equal">
      <formula>0</formula>
    </cfRule>
  </conditionalFormatting>
  <conditionalFormatting sqref="L152:L166">
    <cfRule type="cellIs" dxfId="91" priority="52" operator="equal">
      <formula>0</formula>
    </cfRule>
  </conditionalFormatting>
  <conditionalFormatting sqref="L168:L182">
    <cfRule type="cellIs" dxfId="90" priority="50" operator="equal">
      <formula>0</formula>
    </cfRule>
  </conditionalFormatting>
  <conditionalFormatting sqref="L184:L198">
    <cfRule type="cellIs" dxfId="89" priority="48" operator="equal">
      <formula>0</formula>
    </cfRule>
  </conditionalFormatting>
  <conditionalFormatting sqref="L200:L214">
    <cfRule type="cellIs" dxfId="88" priority="46" operator="equal">
      <formula>0</formula>
    </cfRule>
  </conditionalFormatting>
  <conditionalFormatting sqref="L216:L230">
    <cfRule type="cellIs" dxfId="87" priority="44" operator="equal">
      <formula>0</formula>
    </cfRule>
  </conditionalFormatting>
  <conditionalFormatting sqref="L232:L246">
    <cfRule type="cellIs" dxfId="86" priority="42" operator="equal">
      <formula>0</formula>
    </cfRule>
  </conditionalFormatting>
  <conditionalFormatting sqref="L248:L262">
    <cfRule type="cellIs" dxfId="85" priority="40" operator="equal">
      <formula>0</formula>
    </cfRule>
  </conditionalFormatting>
  <conditionalFormatting sqref="L264:L278">
    <cfRule type="cellIs" dxfId="84" priority="38" operator="equal">
      <formula>0</formula>
    </cfRule>
  </conditionalFormatting>
  <conditionalFormatting sqref="L280:L294">
    <cfRule type="cellIs" dxfId="83" priority="36" operator="equal">
      <formula>0</formula>
    </cfRule>
  </conditionalFormatting>
  <conditionalFormatting sqref="L296:L310">
    <cfRule type="cellIs" dxfId="82" priority="34" operator="equal">
      <formula>0</formula>
    </cfRule>
  </conditionalFormatting>
  <conditionalFormatting sqref="L312:L326">
    <cfRule type="cellIs" dxfId="81" priority="32" operator="equal">
      <formula>0</formula>
    </cfRule>
  </conditionalFormatting>
  <conditionalFormatting sqref="L328:L342">
    <cfRule type="cellIs" dxfId="80" priority="30" operator="equal">
      <formula>0</formula>
    </cfRule>
  </conditionalFormatting>
  <conditionalFormatting sqref="L344:L358">
    <cfRule type="cellIs" dxfId="79" priority="28" operator="equal">
      <formula>0</formula>
    </cfRule>
  </conditionalFormatting>
  <conditionalFormatting sqref="L360:L374">
    <cfRule type="cellIs" dxfId="78" priority="26" operator="equal">
      <formula>0</formula>
    </cfRule>
  </conditionalFormatting>
  <conditionalFormatting sqref="L376:L390">
    <cfRule type="cellIs" dxfId="77" priority="24" operator="equal">
      <formula>0</formula>
    </cfRule>
  </conditionalFormatting>
  <conditionalFormatting sqref="L392:L406">
    <cfRule type="cellIs" dxfId="76" priority="22" operator="equal">
      <formula>0</formula>
    </cfRule>
  </conditionalFormatting>
  <conditionalFormatting sqref="L408:L422">
    <cfRule type="cellIs" dxfId="75" priority="20" operator="equal">
      <formula>0</formula>
    </cfRule>
  </conditionalFormatting>
  <conditionalFormatting sqref="L424:L438">
    <cfRule type="cellIs" dxfId="74" priority="18" operator="equal">
      <formula>0</formula>
    </cfRule>
  </conditionalFormatting>
  <conditionalFormatting sqref="L440:L454">
    <cfRule type="cellIs" dxfId="73" priority="16" operator="equal">
      <formula>0</formula>
    </cfRule>
  </conditionalFormatting>
  <conditionalFormatting sqref="L456:L470">
    <cfRule type="cellIs" dxfId="72" priority="14" operator="equal">
      <formula>0</formula>
    </cfRule>
  </conditionalFormatting>
  <conditionalFormatting sqref="L472:L486">
    <cfRule type="cellIs" dxfId="71" priority="12" operator="equal">
      <formula>0</formula>
    </cfRule>
  </conditionalFormatting>
  <conditionalFormatting sqref="L488:L502">
    <cfRule type="cellIs" dxfId="70" priority="10" operator="equal">
      <formula>0</formula>
    </cfRule>
  </conditionalFormatting>
  <conditionalFormatting sqref="L504:L518">
    <cfRule type="cellIs" dxfId="69" priority="8" operator="equal">
      <formula>0</formula>
    </cfRule>
  </conditionalFormatting>
  <conditionalFormatting sqref="L520:L534">
    <cfRule type="cellIs" dxfId="68" priority="6" operator="equal">
      <formula>0</formula>
    </cfRule>
  </conditionalFormatting>
  <conditionalFormatting sqref="L536:L550">
    <cfRule type="cellIs" dxfId="67" priority="4" operator="equal">
      <formula>0</formula>
    </cfRule>
  </conditionalFormatting>
  <conditionalFormatting sqref="Q24:Q38">
    <cfRule type="cellIs" dxfId="66" priority="67" operator="equal">
      <formula>0</formula>
    </cfRule>
  </conditionalFormatting>
  <conditionalFormatting sqref="Q40:Q54">
    <cfRule type="cellIs" dxfId="65" priority="65" operator="equal">
      <formula>0</formula>
    </cfRule>
  </conditionalFormatting>
  <conditionalFormatting sqref="Q56:Q70">
    <cfRule type="cellIs" dxfId="64" priority="63" operator="equal">
      <formula>0</formula>
    </cfRule>
  </conditionalFormatting>
  <conditionalFormatting sqref="Q72:Q86">
    <cfRule type="cellIs" dxfId="63" priority="61" operator="equal">
      <formula>0</formula>
    </cfRule>
  </conditionalFormatting>
  <conditionalFormatting sqref="Q88:Q102">
    <cfRule type="cellIs" dxfId="62" priority="59" operator="equal">
      <formula>0</formula>
    </cfRule>
  </conditionalFormatting>
  <conditionalFormatting sqref="Q104:Q118">
    <cfRule type="cellIs" dxfId="61" priority="57" operator="equal">
      <formula>0</formula>
    </cfRule>
  </conditionalFormatting>
  <conditionalFormatting sqref="Q120:Q134">
    <cfRule type="cellIs" dxfId="60" priority="55" operator="equal">
      <formula>0</formula>
    </cfRule>
  </conditionalFormatting>
  <conditionalFormatting sqref="Q136:Q150">
    <cfRule type="cellIs" dxfId="59" priority="53" operator="equal">
      <formula>0</formula>
    </cfRule>
  </conditionalFormatting>
  <conditionalFormatting sqref="Q152:Q166">
    <cfRule type="cellIs" dxfId="58" priority="51" operator="equal">
      <formula>0</formula>
    </cfRule>
  </conditionalFormatting>
  <conditionalFormatting sqref="Q168:Q182">
    <cfRule type="cellIs" dxfId="57" priority="49" operator="equal">
      <formula>0</formula>
    </cfRule>
  </conditionalFormatting>
  <conditionalFormatting sqref="Q184:Q198">
    <cfRule type="cellIs" dxfId="56" priority="47" operator="equal">
      <formula>0</formula>
    </cfRule>
  </conditionalFormatting>
  <conditionalFormatting sqref="Q200:Q214">
    <cfRule type="cellIs" dxfId="55" priority="45" operator="equal">
      <formula>0</formula>
    </cfRule>
  </conditionalFormatting>
  <conditionalFormatting sqref="Q216:Q230">
    <cfRule type="cellIs" dxfId="54" priority="43" operator="equal">
      <formula>0</formula>
    </cfRule>
  </conditionalFormatting>
  <conditionalFormatting sqref="Q232:Q246">
    <cfRule type="cellIs" dxfId="53" priority="41" operator="equal">
      <formula>0</formula>
    </cfRule>
  </conditionalFormatting>
  <conditionalFormatting sqref="Q248:Q262">
    <cfRule type="cellIs" dxfId="52" priority="39" operator="equal">
      <formula>0</formula>
    </cfRule>
  </conditionalFormatting>
  <conditionalFormatting sqref="Q264:Q278">
    <cfRule type="cellIs" dxfId="51" priority="37" operator="equal">
      <formula>0</formula>
    </cfRule>
  </conditionalFormatting>
  <conditionalFormatting sqref="Q280:Q294">
    <cfRule type="cellIs" dxfId="50" priority="35" operator="equal">
      <formula>0</formula>
    </cfRule>
  </conditionalFormatting>
  <conditionalFormatting sqref="Q296:Q310">
    <cfRule type="cellIs" dxfId="49" priority="33" operator="equal">
      <formula>0</formula>
    </cfRule>
  </conditionalFormatting>
  <conditionalFormatting sqref="Q312:Q326">
    <cfRule type="cellIs" dxfId="48" priority="31" operator="equal">
      <formula>0</formula>
    </cfRule>
  </conditionalFormatting>
  <conditionalFormatting sqref="Q328:Q342">
    <cfRule type="cellIs" dxfId="47" priority="29" operator="equal">
      <formula>0</formula>
    </cfRule>
  </conditionalFormatting>
  <conditionalFormatting sqref="Q344:Q358">
    <cfRule type="cellIs" dxfId="46" priority="27" operator="equal">
      <formula>0</formula>
    </cfRule>
  </conditionalFormatting>
  <conditionalFormatting sqref="Q360:Q374">
    <cfRule type="cellIs" dxfId="45" priority="25" operator="equal">
      <formula>0</formula>
    </cfRule>
  </conditionalFormatting>
  <conditionalFormatting sqref="Q376:Q390">
    <cfRule type="cellIs" dxfId="44" priority="23" operator="equal">
      <formula>0</formula>
    </cfRule>
  </conditionalFormatting>
  <conditionalFormatting sqref="Q392:Q406">
    <cfRule type="cellIs" dxfId="43" priority="21" operator="equal">
      <formula>0</formula>
    </cfRule>
  </conditionalFormatting>
  <conditionalFormatting sqref="Q408:Q422">
    <cfRule type="cellIs" dxfId="42" priority="19" operator="equal">
      <formula>0</formula>
    </cfRule>
  </conditionalFormatting>
  <conditionalFormatting sqref="Q424:Q438">
    <cfRule type="cellIs" dxfId="41" priority="17" operator="equal">
      <formula>0</formula>
    </cfRule>
  </conditionalFormatting>
  <conditionalFormatting sqref="Q440:Q454">
    <cfRule type="cellIs" dxfId="40" priority="15" operator="equal">
      <formula>0</formula>
    </cfRule>
  </conditionalFormatting>
  <conditionalFormatting sqref="Q456:Q470">
    <cfRule type="cellIs" dxfId="39" priority="13" operator="equal">
      <formula>0</formula>
    </cfRule>
  </conditionalFormatting>
  <conditionalFormatting sqref="Q472:Q486">
    <cfRule type="cellIs" dxfId="38" priority="11" operator="equal">
      <formula>0</formula>
    </cfRule>
  </conditionalFormatting>
  <conditionalFormatting sqref="Q488:Q502">
    <cfRule type="cellIs" dxfId="37" priority="9" operator="equal">
      <formula>0</formula>
    </cfRule>
  </conditionalFormatting>
  <conditionalFormatting sqref="Q504:Q518">
    <cfRule type="cellIs" dxfId="36" priority="7" operator="equal">
      <formula>0</formula>
    </cfRule>
  </conditionalFormatting>
  <conditionalFormatting sqref="Q520:Q534">
    <cfRule type="cellIs" dxfId="35" priority="5" operator="equal">
      <formula>0</formula>
    </cfRule>
  </conditionalFormatting>
  <conditionalFormatting sqref="Q536:Q550">
    <cfRule type="cellIs" dxfId="34" priority="3" operator="equal">
      <formula>0</formula>
    </cfRule>
  </conditionalFormatting>
  <hyperlinks>
    <hyperlink ref="J24" r:id="rId1" display="https://nova-tex.ru/" xr:uid="{64910B79-3BB4-452D-919A-B53201D68345}"/>
    <hyperlink ref="J24:J38" r:id="rId2" display="WEB-Сайт" xr:uid="{0D96DD24-1948-47D7-AFF2-68A2AC61F3DC}"/>
    <hyperlink ref="J40" r:id="rId3" display="https://nova-tex.ru/" xr:uid="{FF3478A8-CDF7-4E2B-B39D-A02AC2C0A154}"/>
    <hyperlink ref="J40:J54" r:id="rId4" display="WEB-Сайт" xr:uid="{4B8ACB9C-C8E9-4726-B467-9B4EA6AEB885}"/>
    <hyperlink ref="J56" r:id="rId5" display="https://nova-tex.ru/" xr:uid="{B6622D31-022C-4FA5-B5D6-02D097C07331}"/>
    <hyperlink ref="J56:J70" r:id="rId6" display="WEB-Сайт" xr:uid="{B5949775-B9E1-4B2B-8371-64E10DDE264D}"/>
    <hyperlink ref="J72" r:id="rId7" display="https://nova-tex.ru/" xr:uid="{71D6608A-3E25-4AC2-9792-346E36C10B10}"/>
    <hyperlink ref="J72:J86" r:id="rId8" display="WEB-Сайт" xr:uid="{1E86ADB8-4C19-4654-9E55-ED37FB36514A}"/>
    <hyperlink ref="J88" r:id="rId9" display="https://nova-tex.ru/" xr:uid="{A402B3C8-C225-4E4F-A9F7-CB8481D07F0E}"/>
    <hyperlink ref="J88:J102" r:id="rId10" display="WEB-Сайт" xr:uid="{ADBE46ED-C530-47F8-B601-02F651A97DBB}"/>
    <hyperlink ref="J104" r:id="rId11" display="https://nova-tex.ru/" xr:uid="{40157EBC-4D8D-4FD0-A5C9-E2A4BD9FF1B3}"/>
    <hyperlink ref="J104:J118" r:id="rId12" display="WEB-Сайт" xr:uid="{C0515415-BF28-4297-A476-9A21B4C9C3DD}"/>
    <hyperlink ref="J120" r:id="rId13" display="https://nova-tex.ru/" xr:uid="{43189429-0633-4866-BB6C-CE3ACBC8E6C8}"/>
    <hyperlink ref="J120:J134" r:id="rId14" display="WEB-Сайт" xr:uid="{4CBFF144-F6C0-4A20-BBE9-E1412EA7AB6D}"/>
    <hyperlink ref="J136" r:id="rId15" display="https://nova-tex.ru/" xr:uid="{25E0F10E-ED63-4920-972B-8794192912EB}"/>
    <hyperlink ref="J136:J150" r:id="rId16" display="WEB-Сайт" xr:uid="{60AE5490-CD10-4D0B-B970-491D439F0AA0}"/>
    <hyperlink ref="J152" r:id="rId17" display="https://nova-tex.ru/" xr:uid="{6B31FF53-E544-407C-907B-7299C4D1E577}"/>
    <hyperlink ref="J152:J166" r:id="rId18" display="WEB-Сайт" xr:uid="{C55D0344-F19C-48C3-B55C-9D5DE9DDF524}"/>
    <hyperlink ref="J168" r:id="rId19" display="https://nova-tex.ru/" xr:uid="{FB1049D9-2D58-4ECC-8F99-2888623F0C6F}"/>
    <hyperlink ref="J168:J182" r:id="rId20" display="WEB-Сайт" xr:uid="{1C495B0A-A7CA-4FE2-897F-60F62EE5A0D4}"/>
    <hyperlink ref="J184" r:id="rId21" display="https://nova-tex.ru/" xr:uid="{0AE5E071-B429-4F7D-8F92-DC9BC62408CC}"/>
    <hyperlink ref="J184:J198" r:id="rId22" display="WEB-Сайт" xr:uid="{2D96EC57-253B-45C5-A2FE-E97A033E466E}"/>
    <hyperlink ref="J200" r:id="rId23" display="https://nova-tex.ru/" xr:uid="{15BAAFC6-D8E5-45F2-8A27-F4029E76DF5D}"/>
    <hyperlink ref="J200:J214" r:id="rId24" display="WEB-Сайт" xr:uid="{A9263FEB-6761-4876-BFED-E1B32A820773}"/>
    <hyperlink ref="J216" r:id="rId25" display="https://nova-tex.ru/" xr:uid="{0611BF91-9AD4-4EBA-8107-D7DAC00CAD04}"/>
    <hyperlink ref="J216:J230" r:id="rId26" display="WEB-Сайт" xr:uid="{F590D2C5-357F-43D1-BA76-3B8D595B5A14}"/>
    <hyperlink ref="J232" r:id="rId27" display="https://nova-tex.ru/" xr:uid="{BC2AB9E8-D348-419F-B2FF-CEB51C3AEC44}"/>
    <hyperlink ref="J232:J246" r:id="rId28" display="WEB-Сайт" xr:uid="{51F283D4-4345-42C9-9AC1-820B90C00D0E}"/>
    <hyperlink ref="J248" r:id="rId29" display="https://nova-tex.ru/" xr:uid="{050EB027-1D93-4D6F-BE51-6FD7F16EAF4B}"/>
    <hyperlink ref="J248:J262" r:id="rId30" display="WEB-Сайт" xr:uid="{4F052579-823F-49CB-8918-0F8EEEA4DB1A}"/>
    <hyperlink ref="J264" r:id="rId31" display="https://nova-tex.ru/" xr:uid="{82BD4F26-C138-479C-9C6D-969CFB4494C9}"/>
    <hyperlink ref="J264:J278" r:id="rId32" display="WEB-Сайт" xr:uid="{AE14B4E5-D981-4020-A2BE-C0C41D2C8562}"/>
    <hyperlink ref="J280" r:id="rId33" display="https://nova-tex.ru/" xr:uid="{BCDCA67A-B466-49C3-A8AD-A09126248224}"/>
    <hyperlink ref="J280:J294" r:id="rId34" display="WEB-Сайт" xr:uid="{01CB7D4C-55E2-4FAE-9C02-2AA71EB0DC9C}"/>
    <hyperlink ref="J296" r:id="rId35" display="https://nova-tex.ru/" xr:uid="{2DE69691-FC8A-47D5-90F1-3FA79E644504}"/>
    <hyperlink ref="J296:J310" r:id="rId36" display="WEB-Сайт" xr:uid="{43770A23-BE10-4D51-97BD-87C8B82914C7}"/>
    <hyperlink ref="J312" r:id="rId37" display="https://nova-tex.ru/" xr:uid="{3938582E-492F-4602-ACE5-E76670C5E4DB}"/>
    <hyperlink ref="J312:J326" r:id="rId38" display="WEB-Сайт" xr:uid="{107F7103-948D-447D-A53C-29519F8827F0}"/>
    <hyperlink ref="J328" r:id="rId39" display="https://nova-tex.ru/" xr:uid="{A50C761B-F05B-43AB-9A55-DB17602E9EE7}"/>
    <hyperlink ref="J328:J342" r:id="rId40" display="WEB-Сайт" xr:uid="{5C8ACC9B-0E43-4AB4-AB36-285BAD980099}"/>
    <hyperlink ref="J344" r:id="rId41" display="https://nova-tex.ru/" xr:uid="{BD07F42A-63C3-4B9F-BD32-B507F5C755BD}"/>
    <hyperlink ref="J344:J358" r:id="rId42" display="WEB-Сайт" xr:uid="{5837B7C9-E740-4B04-9F40-76EB4B3489D4}"/>
    <hyperlink ref="J360" r:id="rId43" display="https://nova-tex.ru/" xr:uid="{AC0FF031-3ECC-4B86-8070-ECD37B0A221E}"/>
    <hyperlink ref="J360:J374" r:id="rId44" display="WEB-Сайт" xr:uid="{B5F6887E-D1CF-4656-AA38-18B51FD4EF9C}"/>
    <hyperlink ref="J376" r:id="rId45" display="https://nova-tex.ru/" xr:uid="{65DA4E78-76CF-4F7B-89D0-61F04B0353E2}"/>
    <hyperlink ref="J376:J390" r:id="rId46" display="WEB-Сайт" xr:uid="{D5BAC88B-DD3A-4199-9617-6037CD5E2A54}"/>
    <hyperlink ref="J392" r:id="rId47" display="https://nova-tex.ru/" xr:uid="{D1388F69-FBB6-40AE-B07B-B0523F569B21}"/>
    <hyperlink ref="J392:J406" r:id="rId48" display="WEB-Сайт" xr:uid="{FCDF14B5-7747-4DF8-95AA-DBF9CBA20F93}"/>
    <hyperlink ref="J408" r:id="rId49" display="https://nova-tex.ru/" xr:uid="{59FFB702-8717-49B1-A1DC-C6BAA88F3CA5}"/>
    <hyperlink ref="J408:J422" r:id="rId50" display="WEB-Сайт" xr:uid="{077880A6-C420-4D6B-91DE-DB52EB567F84}"/>
    <hyperlink ref="J424" r:id="rId51" display="https://nova-tex.ru/" xr:uid="{1126C4D6-AEE7-4B14-9B1B-4A80188A1F5F}"/>
    <hyperlink ref="J424:J438" r:id="rId52" display="WEB-Сайт" xr:uid="{024F9D2D-5D87-433B-B2AD-517DD55D8743}"/>
    <hyperlink ref="J440" r:id="rId53" display="https://nova-tex.ru/" xr:uid="{BC5EB956-E39D-466C-A16D-9BA61AAB220C}"/>
    <hyperlink ref="J440:J454" r:id="rId54" display="WEB-Сайт" xr:uid="{FA73C998-9D25-45AF-8B46-D3740DD9AA40}"/>
    <hyperlink ref="J456" r:id="rId55" display="https://nova-tex.ru/" xr:uid="{BA86B374-9D28-4AAA-ACFB-944F2DFC2516}"/>
    <hyperlink ref="J456:J470" r:id="rId56" display="WEB-Сайт" xr:uid="{541BDDFA-01BB-4EF0-992B-802671923A08}"/>
    <hyperlink ref="J472" r:id="rId57" display="https://nova-tex.ru/" xr:uid="{4340972C-44CE-46AA-99DA-13E309E1FA63}"/>
    <hyperlink ref="J472:J486" r:id="rId58" display="WEB-Сайт" xr:uid="{38248ACB-749D-4868-8BF6-9AC7FAA4F074}"/>
    <hyperlink ref="J488" r:id="rId59" display="https://nova-tex.ru/" xr:uid="{4374CAA1-DF82-4C35-8B99-52DE024AF149}"/>
    <hyperlink ref="J488:J502" r:id="rId60" display="WEB-Сайт" xr:uid="{D118220A-BC4E-4B99-8DC4-A83DFF247D72}"/>
    <hyperlink ref="J504" r:id="rId61" display="https://nova-tex.ru/" xr:uid="{59A6A27F-BAA3-4079-8FB6-EE9DA026C16C}"/>
    <hyperlink ref="J504:J518" r:id="rId62" display="WEB-Сайт" xr:uid="{9B11B8AA-7577-451D-8C92-1FFD44A09271}"/>
    <hyperlink ref="J520" r:id="rId63" display="https://nova-tex.ru/" xr:uid="{B3F01FB9-5D6B-4DF5-9A78-4DB991CD74E6}"/>
    <hyperlink ref="J520:J534" r:id="rId64" display="WEB-Сайт" xr:uid="{9CA8BC20-57C9-43C6-8F5D-4B6A69BC8911}"/>
    <hyperlink ref="J536" r:id="rId65" display="https://nova-tex.ru/" xr:uid="{34E866EA-BA9A-4FF0-9585-EC222972180E}"/>
    <hyperlink ref="J536:J550" r:id="rId66" display="WEB-Сайт" xr:uid="{635A3E6C-1289-4382-B6EA-C475881D8D12}"/>
  </hyperlinks>
  <pageMargins left="0.7" right="0.7" top="0.75" bottom="0.75" header="0.3" footer="0.3"/>
  <pageSetup paperSize="9" scale="18" orientation="landscape" r:id="rId67"/>
  <drawing r:id="rId6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6">
    <tabColor theme="0" tint="-4.9989318521683403E-2"/>
  </sheetPr>
  <dimension ref="A1:AC263"/>
  <sheetViews>
    <sheetView topLeftCell="A23" zoomScale="25" zoomScaleNormal="25" zoomScaleSheetLayoutView="40" workbookViewId="0"/>
  </sheetViews>
  <sheetFormatPr defaultColWidth="25.83203125" defaultRowHeight="26.25"/>
  <cols>
    <col min="1" max="1" width="21.33203125" customWidth="1"/>
    <col min="2" max="3" width="50.83203125" customWidth="1"/>
    <col min="4" max="4" width="87.33203125" customWidth="1"/>
    <col min="5" max="5" width="87.33203125" hidden="1"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40.83203125" hidden="1" customWidth="1"/>
    <col min="15" max="17" width="40.83203125" customWidth="1"/>
    <col min="18" max="18" width="40.83203125" hidden="1" customWidth="1"/>
    <col min="19" max="19" width="40.83203125" customWidth="1"/>
    <col min="20" max="20" width="40.83203125" hidden="1" customWidth="1"/>
    <col min="21" max="21" width="54.83203125" style="102" hidden="1" customWidth="1"/>
    <col min="22" max="22" width="57.83203125" style="102" hidden="1" customWidth="1"/>
    <col min="23" max="24" width="57.83203125" style="102" customWidth="1"/>
    <col min="25" max="25" width="28.1640625" style="103" hidden="1" customWidth="1"/>
    <col min="26" max="26" width="31" style="5" hidden="1" customWidth="1"/>
    <col min="27" max="27" width="40.5" style="5" hidden="1" customWidth="1"/>
    <col min="28" max="28" width="0" hidden="1" customWidth="1"/>
  </cols>
  <sheetData>
    <row r="1" spans="1:27" ht="408" customHeight="1">
      <c r="A1" s="3"/>
      <c r="B1" s="4"/>
      <c r="C1" s="4"/>
      <c r="D1" s="4"/>
      <c r="E1" s="4"/>
      <c r="F1" s="4"/>
      <c r="G1" s="4"/>
      <c r="I1" s="4"/>
      <c r="J1" s="4"/>
      <c r="K1" s="5"/>
    </row>
    <row r="2" spans="1:27" ht="83.25" customHeight="1">
      <c r="A2" s="6"/>
      <c r="B2" s="5"/>
      <c r="C2" s="5"/>
      <c r="D2" s="5"/>
      <c r="E2" s="5"/>
      <c r="F2" s="5"/>
      <c r="G2" s="5"/>
      <c r="H2" s="5"/>
      <c r="I2" s="5"/>
      <c r="J2" s="5"/>
      <c r="K2" s="5"/>
    </row>
    <row r="3" spans="1:27">
      <c r="A3" s="6"/>
      <c r="B3" s="5"/>
      <c r="C3" s="5"/>
      <c r="D3" s="5"/>
      <c r="E3" s="5"/>
      <c r="F3" s="5"/>
      <c r="G3" s="5"/>
      <c r="H3" s="5"/>
      <c r="I3" s="5"/>
      <c r="J3" s="5"/>
      <c r="K3" s="5"/>
      <c r="AA3" s="5" t="e">
        <f>IF(O24=СторЦена,M24*P24,)</f>
        <v>#NAME?</v>
      </c>
    </row>
    <row r="4" spans="1:27" ht="83.25" customHeight="1">
      <c r="A4" s="6"/>
      <c r="B4" s="5"/>
      <c r="C4" s="5"/>
      <c r="D4" s="5"/>
      <c r="E4" s="5"/>
      <c r="F4" s="5"/>
      <c r="G4" s="5"/>
      <c r="H4" s="5"/>
      <c r="I4" s="5"/>
      <c r="J4" s="5"/>
      <c r="K4" s="5"/>
    </row>
    <row r="5" spans="1:27" ht="83.25" customHeight="1">
      <c r="A5" s="6"/>
      <c r="B5" s="5"/>
      <c r="C5" s="5"/>
      <c r="D5" s="5"/>
      <c r="E5" s="5"/>
      <c r="F5" s="5"/>
      <c r="G5" s="5"/>
      <c r="H5" s="5"/>
      <c r="I5" s="5"/>
      <c r="J5" s="5"/>
      <c r="K5" s="5"/>
    </row>
    <row r="6" spans="1:27" ht="100.5" customHeight="1">
      <c r="A6" s="6"/>
      <c r="B6" s="5"/>
      <c r="C6" s="5"/>
      <c r="D6" s="5"/>
      <c r="E6" s="5"/>
      <c r="F6" s="5"/>
      <c r="G6" s="5"/>
      <c r="H6" s="5"/>
      <c r="I6" s="5"/>
      <c r="J6" s="5"/>
      <c r="K6" s="5"/>
    </row>
    <row r="7" spans="1:27" ht="409.6" customHeight="1">
      <c r="A7" s="6"/>
      <c r="B7" s="7"/>
      <c r="C7" s="7"/>
      <c r="D7" s="7"/>
      <c r="E7" s="7"/>
      <c r="F7" s="7"/>
      <c r="G7" s="5"/>
      <c r="H7" s="5"/>
      <c r="I7" s="7"/>
      <c r="J7" s="8"/>
      <c r="K7" s="5"/>
    </row>
    <row r="8" spans="1:27" ht="50.1" customHeight="1">
      <c r="A8" s="6"/>
      <c r="B8" s="191"/>
      <c r="C8" s="192"/>
      <c r="D8" s="1"/>
      <c r="E8" s="138"/>
      <c r="F8" s="138"/>
      <c r="G8" s="5"/>
      <c r="H8" s="5"/>
      <c r="I8" s="9"/>
      <c r="J8" s="10"/>
      <c r="K8" s="5"/>
    </row>
    <row r="9" spans="1:27" ht="409.5" customHeight="1">
      <c r="A9" s="6"/>
      <c r="B9" s="180"/>
      <c r="C9" s="181"/>
      <c r="D9" s="11"/>
      <c r="E9" s="136"/>
      <c r="F9" s="137"/>
      <c r="G9" s="5"/>
      <c r="H9" s="5"/>
      <c r="I9" s="9"/>
      <c r="J9" s="12"/>
      <c r="K9" s="5"/>
    </row>
    <row r="10" spans="1:27" ht="50.1" customHeight="1">
      <c r="A10" s="6"/>
      <c r="B10" s="180"/>
      <c r="C10" s="181"/>
      <c r="D10" s="11"/>
      <c r="E10" s="136"/>
      <c r="F10" s="137"/>
      <c r="G10" s="5"/>
      <c r="H10" s="5"/>
      <c r="I10" s="13"/>
      <c r="J10" s="14"/>
      <c r="K10" s="5"/>
    </row>
    <row r="11" spans="1:27" ht="50.1" customHeight="1">
      <c r="A11" s="6"/>
      <c r="B11" s="180"/>
      <c r="C11" s="181"/>
      <c r="D11" s="11"/>
      <c r="E11" s="136"/>
      <c r="F11" s="137"/>
      <c r="G11" s="5"/>
      <c r="H11" s="5"/>
      <c r="I11" s="9"/>
      <c r="J11" s="14"/>
      <c r="K11" s="5"/>
    </row>
    <row r="12" spans="1:27" ht="50.1" customHeight="1">
      <c r="A12" s="6"/>
      <c r="B12" s="180"/>
      <c r="C12" s="181"/>
      <c r="D12" s="11"/>
      <c r="E12" s="136"/>
      <c r="F12" s="137"/>
      <c r="G12" s="5"/>
      <c r="H12" s="5"/>
      <c r="I12" s="2"/>
      <c r="J12" s="14"/>
      <c r="K12" s="5"/>
    </row>
    <row r="13" spans="1:27" ht="409.5" customHeight="1">
      <c r="A13" s="6"/>
      <c r="B13" s="180"/>
      <c r="C13" s="181"/>
      <c r="D13" s="11"/>
      <c r="E13" s="136"/>
      <c r="F13" s="137"/>
      <c r="G13" s="5"/>
      <c r="H13" s="5"/>
      <c r="I13" s="2"/>
      <c r="J13" s="14"/>
      <c r="K13" s="5"/>
    </row>
    <row r="14" spans="1:27" ht="50.1" customHeight="1">
      <c r="A14" s="6"/>
      <c r="B14" s="5"/>
      <c r="C14" s="5"/>
      <c r="D14" s="5"/>
      <c r="E14" s="5"/>
      <c r="F14" s="5"/>
      <c r="G14" s="5"/>
      <c r="H14" s="5"/>
      <c r="I14" s="15"/>
      <c r="J14" s="12"/>
      <c r="K14" s="5"/>
    </row>
    <row r="15" spans="1:27" ht="50.1" customHeight="1">
      <c r="A15" s="6"/>
      <c r="B15" s="5"/>
      <c r="C15" s="5"/>
      <c r="D15" s="5"/>
      <c r="E15" s="5"/>
      <c r="F15" s="5"/>
      <c r="G15" s="5"/>
      <c r="H15" s="5"/>
      <c r="I15" s="15"/>
      <c r="J15" s="16"/>
      <c r="K15" s="5"/>
    </row>
    <row r="16" spans="1:27" ht="409.5" customHeight="1">
      <c r="A16" s="6"/>
      <c r="B16" s="5"/>
      <c r="C16" s="17"/>
      <c r="D16" s="17"/>
      <c r="E16" s="17"/>
      <c r="F16" s="17"/>
      <c r="G16" s="18"/>
      <c r="H16" s="19"/>
      <c r="I16" s="15"/>
      <c r="J16" s="20"/>
      <c r="K16" s="5"/>
    </row>
    <row r="17" spans="1:29" ht="49.5" customHeight="1">
      <c r="A17" s="6"/>
      <c r="B17" s="182"/>
      <c r="C17" s="182"/>
      <c r="D17" s="54"/>
      <c r="E17" s="54"/>
      <c r="F17" s="19"/>
      <c r="G17" s="5"/>
      <c r="H17" s="19"/>
      <c r="I17" s="7"/>
      <c r="J17" s="5"/>
      <c r="K17" s="5"/>
    </row>
    <row r="18" spans="1:29" ht="24" customHeight="1" thickBot="1">
      <c r="A18" s="6"/>
      <c r="B18" s="183"/>
      <c r="C18" s="184"/>
      <c r="D18" s="23"/>
      <c r="E18" s="144"/>
      <c r="F18" s="140"/>
      <c r="G18" s="5"/>
      <c r="H18" s="5"/>
      <c r="I18" s="15"/>
      <c r="J18" s="24"/>
      <c r="K18" s="5"/>
    </row>
    <row r="19" spans="1:29" ht="49.5" hidden="1" customHeight="1" thickBot="1">
      <c r="A19" s="6"/>
      <c r="B19" s="185"/>
      <c r="C19" s="186"/>
      <c r="D19" s="25"/>
      <c r="E19" s="145"/>
      <c r="F19" s="134"/>
      <c r="G19" s="5"/>
      <c r="H19" s="5"/>
      <c r="I19" s="15"/>
      <c r="J19" s="27"/>
      <c r="K19" s="5"/>
    </row>
    <row r="20" spans="1:29" ht="49.5" hidden="1" customHeight="1" thickBot="1">
      <c r="A20" s="6"/>
      <c r="B20" s="185"/>
      <c r="C20" s="186"/>
      <c r="D20" s="25"/>
      <c r="E20" s="145"/>
      <c r="F20" s="134"/>
      <c r="G20" s="5"/>
      <c r="H20" s="5"/>
      <c r="I20" s="28"/>
      <c r="J20" s="42"/>
      <c r="K20" s="5"/>
    </row>
    <row r="21" spans="1:29" ht="49.5" hidden="1" customHeight="1" thickBot="1">
      <c r="A21" s="6"/>
      <c r="B21" s="187"/>
      <c r="C21" s="188"/>
      <c r="D21" s="25"/>
      <c r="E21" s="145"/>
      <c r="F21" s="135"/>
      <c r="G21" s="5"/>
      <c r="H21" s="5"/>
      <c r="I21" s="15"/>
      <c r="J21" s="24"/>
      <c r="K21" s="5"/>
    </row>
    <row r="22" spans="1:29" ht="28.5" hidden="1" customHeight="1" thickBot="1">
      <c r="A22" s="6"/>
      <c r="B22" s="5"/>
      <c r="C22" s="17"/>
      <c r="D22" s="17"/>
      <c r="E22" s="17"/>
      <c r="F22" s="17"/>
      <c r="G22" s="18"/>
      <c r="H22" s="5"/>
      <c r="I22" s="30"/>
      <c r="J22" s="31"/>
      <c r="K22" s="5"/>
      <c r="Z22" s="5">
        <f>SUM(Z24:Z974087)</f>
        <v>0</v>
      </c>
      <c r="AA22" s="5">
        <f>SUM(AA24:AA974087)</f>
        <v>0</v>
      </c>
    </row>
    <row r="23" spans="1:29" s="32" customFormat="1" ht="129.75" customHeight="1" thickBot="1">
      <c r="A23" s="55" t="s">
        <v>10</v>
      </c>
      <c r="B23" s="55" t="s">
        <v>7</v>
      </c>
      <c r="C23" s="55" t="s">
        <v>11</v>
      </c>
      <c r="D23" s="56" t="s">
        <v>20</v>
      </c>
      <c r="E23" s="56"/>
      <c r="F23" s="56" t="s">
        <v>12</v>
      </c>
      <c r="G23" s="56" t="s">
        <v>13</v>
      </c>
      <c r="H23" s="56" t="s">
        <v>14</v>
      </c>
      <c r="I23" s="56" t="s">
        <v>8</v>
      </c>
      <c r="J23" s="55" t="s">
        <v>18</v>
      </c>
      <c r="K23" s="56" t="s">
        <v>9</v>
      </c>
      <c r="L23" s="55" t="s">
        <v>220</v>
      </c>
      <c r="M23" s="56" t="s">
        <v>221</v>
      </c>
      <c r="N23" s="116" t="s">
        <v>65</v>
      </c>
      <c r="O23" s="55" t="s">
        <v>66</v>
      </c>
      <c r="P23" s="55" t="s">
        <v>16</v>
      </c>
      <c r="Q23" s="55" t="s">
        <v>67</v>
      </c>
      <c r="R23" s="55"/>
      <c r="S23" s="55" t="s">
        <v>17</v>
      </c>
      <c r="T23" s="55"/>
      <c r="U23" s="55" t="s">
        <v>68</v>
      </c>
      <c r="V23" s="55" t="s">
        <v>69</v>
      </c>
      <c r="W23" s="55" t="s">
        <v>68</v>
      </c>
      <c r="X23" s="55" t="s">
        <v>69</v>
      </c>
      <c r="Y23" s="105"/>
      <c r="Z23" s="105" t="s">
        <v>70</v>
      </c>
      <c r="AA23" s="105" t="s">
        <v>71</v>
      </c>
      <c r="AB23" s="55" t="s">
        <v>73</v>
      </c>
      <c r="AC23" s="55" t="s">
        <v>73</v>
      </c>
    </row>
    <row r="24" spans="1:29" ht="50.1" customHeight="1">
      <c r="A24" s="168">
        <v>1</v>
      </c>
      <c r="B24" s="168" t="s">
        <v>75</v>
      </c>
      <c r="C24" s="171" t="s">
        <v>76</v>
      </c>
      <c r="D24" s="171" t="s">
        <v>77</v>
      </c>
      <c r="E24" s="131"/>
      <c r="F24" s="199" t="s">
        <v>78</v>
      </c>
      <c r="G24" s="177" t="s">
        <v>79</v>
      </c>
      <c r="H24" s="162" t="s">
        <v>80</v>
      </c>
      <c r="I24" s="200" t="s">
        <v>81</v>
      </c>
      <c r="J24" s="165" t="s">
        <v>19</v>
      </c>
      <c r="K24" s="62" t="s">
        <v>82</v>
      </c>
      <c r="L24" s="63">
        <v>2470</v>
      </c>
      <c r="M24" s="63">
        <v>1544</v>
      </c>
      <c r="N24" s="142" t="s">
        <v>83</v>
      </c>
      <c r="O24" s="127"/>
      <c r="P24" s="100"/>
      <c r="Q24" s="63">
        <f>P24*M24</f>
        <v>0</v>
      </c>
      <c r="R24" s="64"/>
      <c r="S24" s="67">
        <v>2</v>
      </c>
      <c r="T24" s="59"/>
      <c r="U24" s="106">
        <f>IF(EXACT(O24,Y24),M24,M24*(1-'Расчет ПРЕДЗАКАЗ'!$D$10))</f>
        <v>1513.12</v>
      </c>
      <c r="V24" s="106">
        <f>P24*U24</f>
        <v>0</v>
      </c>
      <c r="W24" s="106" t="e">
        <f>IF(EXACT(O24,Y24),M24,M24*(1-#REF!))</f>
        <v>#REF!</v>
      </c>
      <c r="X24" s="106" t="e">
        <f>P24*W24</f>
        <v>#REF!</v>
      </c>
      <c r="Y24" s="107" t="s">
        <v>72</v>
      </c>
      <c r="Z24" s="103">
        <f t="shared" ref="Z24:Z38" si="0">IF(EXACT(O24,Y24),Q24,0)</f>
        <v>0</v>
      </c>
      <c r="AA24" s="103">
        <f t="shared" ref="AA24:AA38" si="1">IF(Z24=0,Q24,0)</f>
        <v>0</v>
      </c>
      <c r="AB24" s="128">
        <f>IF(U24=0,"",L24/U24-1)</f>
        <v>0.63238870677804804</v>
      </c>
      <c r="AC24" s="128" t="e">
        <f>IF(W24=0,"",L24/W24-1)</f>
        <v>#REF!</v>
      </c>
    </row>
    <row r="25" spans="1:29" ht="50.1" customHeight="1">
      <c r="A25" s="169"/>
      <c r="B25" s="169"/>
      <c r="C25" s="172"/>
      <c r="D25" s="172"/>
      <c r="E25" s="131"/>
      <c r="F25" s="175"/>
      <c r="G25" s="178"/>
      <c r="H25" s="189"/>
      <c r="I25" s="163"/>
      <c r="J25" s="166"/>
      <c r="K25" s="62" t="s">
        <v>84</v>
      </c>
      <c r="L25" s="63">
        <v>2470</v>
      </c>
      <c r="M25" s="63">
        <v>1544</v>
      </c>
      <c r="N25" s="142" t="s">
        <v>85</v>
      </c>
      <c r="O25" s="127"/>
      <c r="P25" s="100"/>
      <c r="Q25" s="63">
        <f t="shared" ref="Q25:Q38" si="2">P25*M25</f>
        <v>0</v>
      </c>
      <c r="R25" s="64"/>
      <c r="S25" s="67">
        <v>11</v>
      </c>
      <c r="T25" s="46"/>
      <c r="U25" s="106">
        <f>IF(EXACT(O25,Y25),M25,M25*(1-'Расчет ПРЕДЗАКАЗ'!$D$10))</f>
        <v>1513.12</v>
      </c>
      <c r="V25" s="106">
        <f t="shared" ref="V25:V38" si="3">P25*U25</f>
        <v>0</v>
      </c>
      <c r="W25" s="106" t="e">
        <f>IF(EXACT(O25,Y25),M25,M25*(1-#REF!))</f>
        <v>#REF!</v>
      </c>
      <c r="X25" s="106" t="e">
        <f t="shared" ref="X25:X38" si="4">P25*W25</f>
        <v>#REF!</v>
      </c>
      <c r="Y25" s="107" t="s">
        <v>72</v>
      </c>
      <c r="Z25" s="103">
        <f t="shared" si="0"/>
        <v>0</v>
      </c>
      <c r="AA25" s="103">
        <f t="shared" si="1"/>
        <v>0</v>
      </c>
      <c r="AB25" s="128">
        <f t="shared" ref="AB25:AB38" si="5">IF(U25=0,"",L25/U25-1)</f>
        <v>0.63238870677804804</v>
      </c>
      <c r="AC25" s="128" t="e">
        <f t="shared" ref="AC25:AC38" si="6">IF(W25=0,"",L25/W25-1)</f>
        <v>#REF!</v>
      </c>
    </row>
    <row r="26" spans="1:29" ht="50.1" customHeight="1">
      <c r="A26" s="169"/>
      <c r="B26" s="169"/>
      <c r="C26" s="172"/>
      <c r="D26" s="172"/>
      <c r="E26" s="131"/>
      <c r="F26" s="175"/>
      <c r="G26" s="178"/>
      <c r="H26" s="189"/>
      <c r="I26" s="163"/>
      <c r="J26" s="166"/>
      <c r="K26" s="62" t="s">
        <v>86</v>
      </c>
      <c r="L26" s="63">
        <v>2470</v>
      </c>
      <c r="M26" s="63">
        <v>1544</v>
      </c>
      <c r="N26" s="142" t="s">
        <v>87</v>
      </c>
      <c r="O26" s="127"/>
      <c r="P26" s="100"/>
      <c r="Q26" s="63">
        <f t="shared" si="2"/>
        <v>0</v>
      </c>
      <c r="R26" s="64"/>
      <c r="S26" s="67">
        <v>22</v>
      </c>
      <c r="T26" s="46"/>
      <c r="U26" s="106">
        <f>IF(EXACT(O26,Y26),M26,M26*(1-'Расчет ПРЕДЗАКАЗ'!$D$10))</f>
        <v>1513.12</v>
      </c>
      <c r="V26" s="106">
        <f t="shared" si="3"/>
        <v>0</v>
      </c>
      <c r="W26" s="106" t="e">
        <f>IF(EXACT(O26,Y26),M26,M26*(1-#REF!))</f>
        <v>#REF!</v>
      </c>
      <c r="X26" s="106" t="e">
        <f t="shared" si="4"/>
        <v>#REF!</v>
      </c>
      <c r="Y26" s="107" t="s">
        <v>72</v>
      </c>
      <c r="Z26" s="103">
        <f t="shared" si="0"/>
        <v>0</v>
      </c>
      <c r="AA26" s="103">
        <f t="shared" si="1"/>
        <v>0</v>
      </c>
      <c r="AB26" s="128">
        <f t="shared" si="5"/>
        <v>0.63238870677804804</v>
      </c>
      <c r="AC26" s="128" t="e">
        <f t="shared" si="6"/>
        <v>#REF!</v>
      </c>
    </row>
    <row r="27" spans="1:29" ht="50.1" customHeight="1">
      <c r="A27" s="169"/>
      <c r="B27" s="169"/>
      <c r="C27" s="172"/>
      <c r="D27" s="172"/>
      <c r="E27" s="131"/>
      <c r="F27" s="175"/>
      <c r="G27" s="178"/>
      <c r="H27" s="189"/>
      <c r="I27" s="163"/>
      <c r="J27" s="166"/>
      <c r="K27" s="62" t="s">
        <v>88</v>
      </c>
      <c r="L27" s="63">
        <v>2470</v>
      </c>
      <c r="M27" s="63">
        <v>1544</v>
      </c>
      <c r="N27" s="142" t="s">
        <v>89</v>
      </c>
      <c r="O27" s="127"/>
      <c r="P27" s="100"/>
      <c r="Q27" s="63">
        <f t="shared" si="2"/>
        <v>0</v>
      </c>
      <c r="R27" s="64"/>
      <c r="S27" s="67">
        <v>53</v>
      </c>
      <c r="T27" s="46"/>
      <c r="U27" s="106">
        <f>IF(EXACT(O27,Y27),M27,M27*(1-'Расчет ПРЕДЗАКАЗ'!$D$10))</f>
        <v>1513.12</v>
      </c>
      <c r="V27" s="106">
        <f t="shared" si="3"/>
        <v>0</v>
      </c>
      <c r="W27" s="106" t="e">
        <f>IF(EXACT(O27,Y27),M27,M27*(1-#REF!))</f>
        <v>#REF!</v>
      </c>
      <c r="X27" s="106" t="e">
        <f t="shared" si="4"/>
        <v>#REF!</v>
      </c>
      <c r="Y27" s="107" t="s">
        <v>72</v>
      </c>
      <c r="Z27" s="103">
        <f t="shared" si="0"/>
        <v>0</v>
      </c>
      <c r="AA27" s="103">
        <f t="shared" si="1"/>
        <v>0</v>
      </c>
      <c r="AB27" s="128">
        <f t="shared" si="5"/>
        <v>0.63238870677804804</v>
      </c>
      <c r="AC27" s="128" t="e">
        <f t="shared" si="6"/>
        <v>#REF!</v>
      </c>
    </row>
    <row r="28" spans="1:29" ht="50.1" customHeight="1">
      <c r="A28" s="169"/>
      <c r="B28" s="169"/>
      <c r="C28" s="172"/>
      <c r="D28" s="172"/>
      <c r="E28" s="131"/>
      <c r="F28" s="175"/>
      <c r="G28" s="178"/>
      <c r="H28" s="189"/>
      <c r="I28" s="163"/>
      <c r="J28" s="166"/>
      <c r="K28" s="62"/>
      <c r="L28" s="63">
        <f t="shared" ref="L28:L38" si="7">M28-M28*30%</f>
        <v>0</v>
      </c>
      <c r="M28" s="63"/>
      <c r="N28" s="63"/>
      <c r="O28" s="127"/>
      <c r="P28" s="100"/>
      <c r="Q28" s="63">
        <f t="shared" si="2"/>
        <v>0</v>
      </c>
      <c r="R28" s="64"/>
      <c r="S28" s="67"/>
      <c r="T28" s="46"/>
      <c r="U28" s="106">
        <f>IF(EXACT(O28,Y28),M28,M28*(1-'Расчет ПРЕДЗАКАЗ'!$D$10))</f>
        <v>0</v>
      </c>
      <c r="V28" s="106">
        <f t="shared" si="3"/>
        <v>0</v>
      </c>
      <c r="W28" s="106" t="e">
        <f>IF(EXACT(O28,Y28),M28,M28*(1-#REF!))</f>
        <v>#REF!</v>
      </c>
      <c r="X28" s="106" t="e">
        <f t="shared" si="4"/>
        <v>#REF!</v>
      </c>
      <c r="Y28" s="107" t="s">
        <v>72</v>
      </c>
      <c r="Z28" s="103">
        <f t="shared" si="0"/>
        <v>0</v>
      </c>
      <c r="AA28" s="103">
        <f t="shared" si="1"/>
        <v>0</v>
      </c>
      <c r="AB28" s="128" t="str">
        <f t="shared" si="5"/>
        <v/>
      </c>
      <c r="AC28" s="128" t="e">
        <f t="shared" si="6"/>
        <v>#REF!</v>
      </c>
    </row>
    <row r="29" spans="1:29" ht="50.1" customHeight="1">
      <c r="A29" s="169"/>
      <c r="B29" s="169"/>
      <c r="C29" s="172"/>
      <c r="D29" s="172"/>
      <c r="E29" s="131"/>
      <c r="F29" s="175"/>
      <c r="G29" s="178"/>
      <c r="H29" s="189"/>
      <c r="I29" s="163"/>
      <c r="J29" s="166"/>
      <c r="K29" s="62"/>
      <c r="L29" s="63">
        <f t="shared" si="7"/>
        <v>0</v>
      </c>
      <c r="M29" s="63"/>
      <c r="N29" s="63"/>
      <c r="O29" s="127"/>
      <c r="P29" s="100"/>
      <c r="Q29" s="63">
        <f t="shared" si="2"/>
        <v>0</v>
      </c>
      <c r="R29" s="64"/>
      <c r="S29" s="67"/>
      <c r="T29" s="46"/>
      <c r="U29" s="106">
        <f>IF(EXACT(O29,Y29),M29,M29*(1-'Расчет ПРЕДЗАКАЗ'!$D$10))</f>
        <v>0</v>
      </c>
      <c r="V29" s="106">
        <f t="shared" si="3"/>
        <v>0</v>
      </c>
      <c r="W29" s="106" t="e">
        <f>IF(EXACT(O29,Y29),M29,M29*(1-#REF!))</f>
        <v>#REF!</v>
      </c>
      <c r="X29" s="106" t="e">
        <f t="shared" si="4"/>
        <v>#REF!</v>
      </c>
      <c r="Y29" s="107" t="s">
        <v>72</v>
      </c>
      <c r="Z29" s="103">
        <f t="shared" si="0"/>
        <v>0</v>
      </c>
      <c r="AA29" s="103">
        <f t="shared" si="1"/>
        <v>0</v>
      </c>
      <c r="AB29" s="128" t="str">
        <f t="shared" si="5"/>
        <v/>
      </c>
      <c r="AC29" s="128" t="e">
        <f t="shared" si="6"/>
        <v>#REF!</v>
      </c>
    </row>
    <row r="30" spans="1:29" ht="50.1" customHeight="1">
      <c r="A30" s="169"/>
      <c r="B30" s="169"/>
      <c r="C30" s="172"/>
      <c r="D30" s="172"/>
      <c r="E30" s="131"/>
      <c r="F30" s="175"/>
      <c r="G30" s="178"/>
      <c r="H30" s="189"/>
      <c r="I30" s="163"/>
      <c r="J30" s="166"/>
      <c r="K30" s="62"/>
      <c r="L30" s="63">
        <f t="shared" si="7"/>
        <v>0</v>
      </c>
      <c r="M30" s="63"/>
      <c r="N30" s="63"/>
      <c r="O30" s="127"/>
      <c r="P30" s="100"/>
      <c r="Q30" s="63">
        <f t="shared" si="2"/>
        <v>0</v>
      </c>
      <c r="R30" s="64"/>
      <c r="S30" s="67"/>
      <c r="T30" s="46"/>
      <c r="U30" s="106">
        <f>IF(EXACT(O30,Y30),M30,M30*(1-'Расчет ПРЕДЗАКАЗ'!$D$10))</f>
        <v>0</v>
      </c>
      <c r="V30" s="106">
        <f t="shared" si="3"/>
        <v>0</v>
      </c>
      <c r="W30" s="106" t="e">
        <f>IF(EXACT(O30,Y30),M30,M30*(1-#REF!))</f>
        <v>#REF!</v>
      </c>
      <c r="X30" s="106" t="e">
        <f t="shared" si="4"/>
        <v>#REF!</v>
      </c>
      <c r="Y30" s="107" t="s">
        <v>72</v>
      </c>
      <c r="Z30" s="103">
        <f t="shared" si="0"/>
        <v>0</v>
      </c>
      <c r="AA30" s="103">
        <f t="shared" si="1"/>
        <v>0</v>
      </c>
      <c r="AB30" s="128" t="str">
        <f t="shared" si="5"/>
        <v/>
      </c>
      <c r="AC30" s="128" t="e">
        <f t="shared" si="6"/>
        <v>#REF!</v>
      </c>
    </row>
    <row r="31" spans="1:29" ht="50.1" customHeight="1">
      <c r="A31" s="169"/>
      <c r="B31" s="169"/>
      <c r="C31" s="172"/>
      <c r="D31" s="172"/>
      <c r="E31" s="131"/>
      <c r="F31" s="175"/>
      <c r="G31" s="178"/>
      <c r="H31" s="189"/>
      <c r="I31" s="163"/>
      <c r="J31" s="166"/>
      <c r="K31" s="62"/>
      <c r="L31" s="63">
        <f t="shared" si="7"/>
        <v>0</v>
      </c>
      <c r="M31" s="63"/>
      <c r="N31" s="63"/>
      <c r="O31" s="127"/>
      <c r="P31" s="100"/>
      <c r="Q31" s="63">
        <f t="shared" si="2"/>
        <v>0</v>
      </c>
      <c r="R31" s="64"/>
      <c r="S31" s="67"/>
      <c r="T31" s="46"/>
      <c r="U31" s="106">
        <f>IF(EXACT(O31,Y31),M31,M31*(1-'Расчет ПРЕДЗАКАЗ'!$D$10))</f>
        <v>0</v>
      </c>
      <c r="V31" s="106">
        <f t="shared" si="3"/>
        <v>0</v>
      </c>
      <c r="W31" s="106" t="e">
        <f>IF(EXACT(O31,Y31),M31,M31*(1-#REF!))</f>
        <v>#REF!</v>
      </c>
      <c r="X31" s="106" t="e">
        <f t="shared" si="4"/>
        <v>#REF!</v>
      </c>
      <c r="Y31" s="107" t="s">
        <v>72</v>
      </c>
      <c r="Z31" s="103">
        <f t="shared" si="0"/>
        <v>0</v>
      </c>
      <c r="AA31" s="103">
        <f t="shared" si="1"/>
        <v>0</v>
      </c>
      <c r="AB31" s="128" t="str">
        <f t="shared" si="5"/>
        <v/>
      </c>
      <c r="AC31" s="128" t="e">
        <f t="shared" si="6"/>
        <v>#REF!</v>
      </c>
    </row>
    <row r="32" spans="1:29" ht="50.1" customHeight="1">
      <c r="A32" s="169"/>
      <c r="B32" s="169"/>
      <c r="C32" s="172"/>
      <c r="D32" s="172"/>
      <c r="E32" s="131"/>
      <c r="F32" s="175"/>
      <c r="G32" s="178"/>
      <c r="H32" s="189"/>
      <c r="I32" s="163"/>
      <c r="J32" s="166"/>
      <c r="K32" s="62"/>
      <c r="L32" s="63">
        <f t="shared" si="7"/>
        <v>0</v>
      </c>
      <c r="M32" s="63"/>
      <c r="N32" s="63"/>
      <c r="O32" s="127"/>
      <c r="P32" s="100"/>
      <c r="Q32" s="63">
        <f t="shared" si="2"/>
        <v>0</v>
      </c>
      <c r="R32" s="64"/>
      <c r="S32" s="67"/>
      <c r="T32" s="46"/>
      <c r="U32" s="106">
        <f>IF(EXACT(O32,Y32),M32,M32*(1-'Расчет ПРЕДЗАКАЗ'!$D$10))</f>
        <v>0</v>
      </c>
      <c r="V32" s="106">
        <f t="shared" si="3"/>
        <v>0</v>
      </c>
      <c r="W32" s="106" t="e">
        <f>IF(EXACT(O32,Y32),M32,M32*(1-#REF!))</f>
        <v>#REF!</v>
      </c>
      <c r="X32" s="106" t="e">
        <f t="shared" si="4"/>
        <v>#REF!</v>
      </c>
      <c r="Y32" s="107" t="s">
        <v>72</v>
      </c>
      <c r="Z32" s="103">
        <f t="shared" si="0"/>
        <v>0</v>
      </c>
      <c r="AA32" s="103">
        <f t="shared" si="1"/>
        <v>0</v>
      </c>
      <c r="AB32" s="128" t="str">
        <f t="shared" si="5"/>
        <v/>
      </c>
      <c r="AC32" s="128" t="e">
        <f t="shared" si="6"/>
        <v>#REF!</v>
      </c>
    </row>
    <row r="33" spans="1:29" ht="50.1" customHeight="1">
      <c r="A33" s="169"/>
      <c r="B33" s="169"/>
      <c r="C33" s="172"/>
      <c r="D33" s="172"/>
      <c r="E33" s="131"/>
      <c r="F33" s="175"/>
      <c r="G33" s="178"/>
      <c r="H33" s="189"/>
      <c r="I33" s="163"/>
      <c r="J33" s="166"/>
      <c r="K33" s="62"/>
      <c r="L33" s="63">
        <f t="shared" si="7"/>
        <v>0</v>
      </c>
      <c r="M33" s="63"/>
      <c r="N33" s="65"/>
      <c r="O33" s="127"/>
      <c r="P33" s="100"/>
      <c r="Q33" s="63">
        <f t="shared" si="2"/>
        <v>0</v>
      </c>
      <c r="R33" s="65"/>
      <c r="S33" s="67"/>
      <c r="T33" s="40"/>
      <c r="U33" s="106">
        <f>IF(EXACT(O33,Y33),M33,M33*(1-'Расчет ПРЕДЗАКАЗ'!$D$10))</f>
        <v>0</v>
      </c>
      <c r="V33" s="106">
        <f t="shared" si="3"/>
        <v>0</v>
      </c>
      <c r="W33" s="106" t="e">
        <f>IF(EXACT(O33,Y33),M33,M33*(1-#REF!))</f>
        <v>#REF!</v>
      </c>
      <c r="X33" s="106" t="e">
        <f t="shared" si="4"/>
        <v>#REF!</v>
      </c>
      <c r="Y33" s="107" t="s">
        <v>72</v>
      </c>
      <c r="Z33" s="103">
        <f t="shared" si="0"/>
        <v>0</v>
      </c>
      <c r="AA33" s="103">
        <f t="shared" si="1"/>
        <v>0</v>
      </c>
      <c r="AB33" s="128" t="str">
        <f t="shared" si="5"/>
        <v/>
      </c>
      <c r="AC33" s="128" t="e">
        <f t="shared" si="6"/>
        <v>#REF!</v>
      </c>
    </row>
    <row r="34" spans="1:29" ht="50.1" customHeight="1">
      <c r="A34" s="169"/>
      <c r="B34" s="169"/>
      <c r="C34" s="172"/>
      <c r="D34" s="172"/>
      <c r="E34" s="131"/>
      <c r="F34" s="175"/>
      <c r="G34" s="178"/>
      <c r="H34" s="189"/>
      <c r="I34" s="163"/>
      <c r="J34" s="166"/>
      <c r="K34" s="62"/>
      <c r="L34" s="63">
        <f t="shared" si="7"/>
        <v>0</v>
      </c>
      <c r="M34" s="63"/>
      <c r="N34" s="65"/>
      <c r="O34" s="127"/>
      <c r="P34" s="100"/>
      <c r="Q34" s="63">
        <f t="shared" si="2"/>
        <v>0</v>
      </c>
      <c r="R34" s="65"/>
      <c r="S34" s="67"/>
      <c r="T34" s="40"/>
      <c r="U34" s="106">
        <f>IF(EXACT(O34,Y34),M34,M34*(1-'Расчет ПРЕДЗАКАЗ'!$D$10))</f>
        <v>0</v>
      </c>
      <c r="V34" s="106">
        <f t="shared" si="3"/>
        <v>0</v>
      </c>
      <c r="W34" s="106" t="e">
        <f>IF(EXACT(O34,Y34),M34,M34*(1-#REF!))</f>
        <v>#REF!</v>
      </c>
      <c r="X34" s="106" t="e">
        <f t="shared" si="4"/>
        <v>#REF!</v>
      </c>
      <c r="Y34" s="107" t="s">
        <v>72</v>
      </c>
      <c r="Z34" s="103">
        <f t="shared" si="0"/>
        <v>0</v>
      </c>
      <c r="AA34" s="103">
        <f t="shared" si="1"/>
        <v>0</v>
      </c>
      <c r="AB34" s="128" t="str">
        <f t="shared" si="5"/>
        <v/>
      </c>
      <c r="AC34" s="128" t="e">
        <f t="shared" si="6"/>
        <v>#REF!</v>
      </c>
    </row>
    <row r="35" spans="1:29" ht="50.1" customHeight="1">
      <c r="A35" s="169"/>
      <c r="B35" s="169"/>
      <c r="C35" s="172"/>
      <c r="D35" s="172"/>
      <c r="E35" s="131"/>
      <c r="F35" s="175"/>
      <c r="G35" s="178"/>
      <c r="H35" s="189"/>
      <c r="I35" s="163"/>
      <c r="J35" s="166"/>
      <c r="K35" s="62"/>
      <c r="L35" s="63">
        <f t="shared" si="7"/>
        <v>0</v>
      </c>
      <c r="M35" s="63"/>
      <c r="N35" s="65"/>
      <c r="O35" s="127"/>
      <c r="P35" s="100"/>
      <c r="Q35" s="63">
        <f t="shared" si="2"/>
        <v>0</v>
      </c>
      <c r="R35" s="65"/>
      <c r="S35" s="67"/>
      <c r="T35" s="40"/>
      <c r="U35" s="106">
        <f>IF(EXACT(O35,Y35),M35,M35*(1-'Расчет ПРЕДЗАКАЗ'!$D$10))</f>
        <v>0</v>
      </c>
      <c r="V35" s="106">
        <f t="shared" si="3"/>
        <v>0</v>
      </c>
      <c r="W35" s="106" t="e">
        <f>IF(EXACT(O35,Y35),M35,M35*(1-#REF!))</f>
        <v>#REF!</v>
      </c>
      <c r="X35" s="106" t="e">
        <f t="shared" si="4"/>
        <v>#REF!</v>
      </c>
      <c r="Y35" s="107" t="s">
        <v>72</v>
      </c>
      <c r="Z35" s="103">
        <f t="shared" si="0"/>
        <v>0</v>
      </c>
      <c r="AA35" s="103">
        <f t="shared" si="1"/>
        <v>0</v>
      </c>
      <c r="AB35" s="128" t="str">
        <f t="shared" si="5"/>
        <v/>
      </c>
      <c r="AC35" s="128" t="e">
        <f t="shared" si="6"/>
        <v>#REF!</v>
      </c>
    </row>
    <row r="36" spans="1:29" ht="50.1" customHeight="1">
      <c r="A36" s="169"/>
      <c r="B36" s="169"/>
      <c r="C36" s="172"/>
      <c r="D36" s="172"/>
      <c r="E36" s="131"/>
      <c r="F36" s="175"/>
      <c r="G36" s="178"/>
      <c r="H36" s="189"/>
      <c r="I36" s="163"/>
      <c r="J36" s="166"/>
      <c r="K36" s="62"/>
      <c r="L36" s="63">
        <f t="shared" si="7"/>
        <v>0</v>
      </c>
      <c r="M36" s="63"/>
      <c r="N36" s="65"/>
      <c r="O36" s="127"/>
      <c r="P36" s="100"/>
      <c r="Q36" s="63">
        <f t="shared" si="2"/>
        <v>0</v>
      </c>
      <c r="R36" s="65"/>
      <c r="S36" s="67"/>
      <c r="T36" s="40"/>
      <c r="U36" s="106">
        <f>IF(EXACT(O36,Y36),M36,M36*(1-'Расчет ПРЕДЗАКАЗ'!$D$10))</f>
        <v>0</v>
      </c>
      <c r="V36" s="106">
        <f t="shared" si="3"/>
        <v>0</v>
      </c>
      <c r="W36" s="106" t="e">
        <f>IF(EXACT(O36,Y36),M36,M36*(1-#REF!))</f>
        <v>#REF!</v>
      </c>
      <c r="X36" s="106" t="e">
        <f t="shared" si="4"/>
        <v>#REF!</v>
      </c>
      <c r="Y36" s="107" t="s">
        <v>72</v>
      </c>
      <c r="Z36" s="103">
        <f t="shared" si="0"/>
        <v>0</v>
      </c>
      <c r="AA36" s="103">
        <f t="shared" si="1"/>
        <v>0</v>
      </c>
      <c r="AB36" s="128" t="str">
        <f t="shared" si="5"/>
        <v/>
      </c>
      <c r="AC36" s="128" t="e">
        <f t="shared" si="6"/>
        <v>#REF!</v>
      </c>
    </row>
    <row r="37" spans="1:29" ht="50.1" customHeight="1">
      <c r="A37" s="169"/>
      <c r="B37" s="169"/>
      <c r="C37" s="172"/>
      <c r="D37" s="172"/>
      <c r="E37" s="131"/>
      <c r="F37" s="175"/>
      <c r="G37" s="178"/>
      <c r="H37" s="189"/>
      <c r="I37" s="163"/>
      <c r="J37" s="166"/>
      <c r="K37" s="62"/>
      <c r="L37" s="63">
        <f t="shared" si="7"/>
        <v>0</v>
      </c>
      <c r="M37" s="63"/>
      <c r="N37" s="65"/>
      <c r="O37" s="127"/>
      <c r="P37" s="100"/>
      <c r="Q37" s="63">
        <f t="shared" si="2"/>
        <v>0</v>
      </c>
      <c r="R37" s="65"/>
      <c r="S37" s="67"/>
      <c r="T37" s="40"/>
      <c r="U37" s="106">
        <f>IF(EXACT(O37,Y37),M37,M37*(1-'Расчет ПРЕДЗАКАЗ'!$D$10))</f>
        <v>0</v>
      </c>
      <c r="V37" s="106">
        <f t="shared" si="3"/>
        <v>0</v>
      </c>
      <c r="W37" s="106" t="e">
        <f>IF(EXACT(O37,Y37),M37,M37*(1-#REF!))</f>
        <v>#REF!</v>
      </c>
      <c r="X37" s="106" t="e">
        <f t="shared" si="4"/>
        <v>#REF!</v>
      </c>
      <c r="Y37" s="107" t="s">
        <v>72</v>
      </c>
      <c r="Z37" s="103">
        <f t="shared" si="0"/>
        <v>0</v>
      </c>
      <c r="AA37" s="103">
        <f t="shared" si="1"/>
        <v>0</v>
      </c>
      <c r="AB37" s="128" t="str">
        <f t="shared" si="5"/>
        <v/>
      </c>
      <c r="AC37" s="128" t="e">
        <f t="shared" si="6"/>
        <v>#REF!</v>
      </c>
    </row>
    <row r="38" spans="1:29" ht="50.1" customHeight="1">
      <c r="A38" s="170"/>
      <c r="B38" s="170"/>
      <c r="C38" s="173"/>
      <c r="D38" s="173"/>
      <c r="E38" s="132"/>
      <c r="F38" s="176"/>
      <c r="G38" s="179"/>
      <c r="H38" s="190"/>
      <c r="I38" s="164"/>
      <c r="J38" s="167"/>
      <c r="K38" s="62"/>
      <c r="L38" s="63">
        <f t="shared" si="7"/>
        <v>0</v>
      </c>
      <c r="M38" s="63"/>
      <c r="N38" s="65"/>
      <c r="O38" s="127"/>
      <c r="P38" s="100"/>
      <c r="Q38" s="63">
        <f t="shared" si="2"/>
        <v>0</v>
      </c>
      <c r="R38" s="65"/>
      <c r="S38" s="67"/>
      <c r="T38" s="40"/>
      <c r="U38" s="106">
        <f>IF(EXACT(O38,Y38),M38,M38*(1-'Расчет ПРЕДЗАКАЗ'!$D$10))</f>
        <v>0</v>
      </c>
      <c r="V38" s="106">
        <f t="shared" si="3"/>
        <v>0</v>
      </c>
      <c r="W38" s="106" t="e">
        <f>IF(EXACT(O38,Y38),M38,M38*(1-#REF!))</f>
        <v>#REF!</v>
      </c>
      <c r="X38" s="106" t="e">
        <f t="shared" si="4"/>
        <v>#REF!</v>
      </c>
      <c r="Y38" s="107" t="s">
        <v>72</v>
      </c>
      <c r="Z38" s="103">
        <f t="shared" si="0"/>
        <v>0</v>
      </c>
      <c r="AA38" s="103">
        <f t="shared" si="1"/>
        <v>0</v>
      </c>
      <c r="AB38" s="128" t="str">
        <f t="shared" si="5"/>
        <v/>
      </c>
      <c r="AC38" s="128" t="e">
        <f t="shared" si="6"/>
        <v>#REF!</v>
      </c>
    </row>
    <row r="39" spans="1:29" ht="11.25" customHeight="1" thickBot="1"/>
    <row r="40" spans="1:29" ht="50.1" customHeight="1">
      <c r="A40" s="168">
        <v>2</v>
      </c>
      <c r="B40" s="168" t="s">
        <v>90</v>
      </c>
      <c r="C40" s="171" t="s">
        <v>91</v>
      </c>
      <c r="D40" s="171" t="s">
        <v>77</v>
      </c>
      <c r="E40" s="131"/>
      <c r="F40" s="199" t="s">
        <v>92</v>
      </c>
      <c r="G40" s="177" t="s">
        <v>93</v>
      </c>
      <c r="H40" s="162" t="s">
        <v>94</v>
      </c>
      <c r="I40" s="200" t="s">
        <v>95</v>
      </c>
      <c r="J40" s="165" t="s">
        <v>19</v>
      </c>
      <c r="K40" s="62" t="s">
        <v>96</v>
      </c>
      <c r="L40" s="63">
        <v>3370</v>
      </c>
      <c r="M40" s="63">
        <v>2106</v>
      </c>
      <c r="N40" s="142" t="s">
        <v>97</v>
      </c>
      <c r="O40" s="127"/>
      <c r="P40" s="100"/>
      <c r="Q40" s="63">
        <f>P40*M40</f>
        <v>0</v>
      </c>
      <c r="R40" s="64"/>
      <c r="S40" s="67">
        <v>2</v>
      </c>
      <c r="T40" s="59"/>
      <c r="U40" s="106">
        <f>IF(EXACT(O40,Y40),M40,M40*(1-'Расчет ПРЕДЗАКАЗ'!$D$10))</f>
        <v>2063.88</v>
      </c>
      <c r="V40" s="106">
        <f>P40*U40</f>
        <v>0</v>
      </c>
      <c r="W40" s="106" t="e">
        <f>IF(EXACT(O40,Y40),M40,M40*(1-#REF!))</f>
        <v>#REF!</v>
      </c>
      <c r="X40" s="106" t="e">
        <f>P40*W40</f>
        <v>#REF!</v>
      </c>
      <c r="Y40" s="107" t="s">
        <v>72</v>
      </c>
      <c r="Z40" s="103">
        <f t="shared" ref="Z40:Z54" si="8">IF(EXACT(O40,Y40),Q40,0)</f>
        <v>0</v>
      </c>
      <c r="AA40" s="103">
        <f t="shared" ref="AA40:AA54" si="9">IF(Z40=0,Q40,0)</f>
        <v>0</v>
      </c>
      <c r="AB40" s="128">
        <f>IF(U40=0,"",L40/U40-1)</f>
        <v>0.6328468709421089</v>
      </c>
      <c r="AC40" s="128" t="e">
        <f>IF(W40=0,"",L40/W40-1)</f>
        <v>#REF!</v>
      </c>
    </row>
    <row r="41" spans="1:29" ht="50.1" customHeight="1">
      <c r="A41" s="169"/>
      <c r="B41" s="169"/>
      <c r="C41" s="172"/>
      <c r="D41" s="172"/>
      <c r="E41" s="131"/>
      <c r="F41" s="175"/>
      <c r="G41" s="178"/>
      <c r="H41" s="189"/>
      <c r="I41" s="163"/>
      <c r="J41" s="166"/>
      <c r="K41" s="62"/>
      <c r="L41" s="63"/>
      <c r="M41" s="63"/>
      <c r="N41" s="142"/>
      <c r="O41" s="127"/>
      <c r="P41" s="100"/>
      <c r="Q41" s="63">
        <f t="shared" ref="Q41:Q54" si="10">P41*M41</f>
        <v>0</v>
      </c>
      <c r="R41" s="64"/>
      <c r="S41" s="67"/>
      <c r="T41" s="46"/>
      <c r="U41" s="106">
        <f>IF(EXACT(O41,Y41),M41,M41*(1-'Расчет ПРЕДЗАКАЗ'!$D$10))</f>
        <v>0</v>
      </c>
      <c r="V41" s="106">
        <f t="shared" ref="V41:V54" si="11">P41*U41</f>
        <v>0</v>
      </c>
      <c r="W41" s="106" t="e">
        <f>IF(EXACT(O41,Y41),M41,M41*(1-#REF!))</f>
        <v>#REF!</v>
      </c>
      <c r="X41" s="106" t="e">
        <f t="shared" ref="X41:X54" si="12">P41*W41</f>
        <v>#REF!</v>
      </c>
      <c r="Y41" s="107" t="s">
        <v>72</v>
      </c>
      <c r="Z41" s="103">
        <f t="shared" si="8"/>
        <v>0</v>
      </c>
      <c r="AA41" s="103">
        <f t="shared" si="9"/>
        <v>0</v>
      </c>
      <c r="AB41" s="128" t="str">
        <f t="shared" ref="AB41:AB54" si="13">IF(U41=0,"",L41/U41-1)</f>
        <v/>
      </c>
      <c r="AC41" s="128" t="e">
        <f t="shared" ref="AC41:AC54" si="14">IF(W41=0,"",L41/W41-1)</f>
        <v>#REF!</v>
      </c>
    </row>
    <row r="42" spans="1:29" ht="50.1" customHeight="1">
      <c r="A42" s="169"/>
      <c r="B42" s="169"/>
      <c r="C42" s="172"/>
      <c r="D42" s="172"/>
      <c r="E42" s="131"/>
      <c r="F42" s="175"/>
      <c r="G42" s="178"/>
      <c r="H42" s="189"/>
      <c r="I42" s="163"/>
      <c r="J42" s="166"/>
      <c r="K42" s="62"/>
      <c r="L42" s="63"/>
      <c r="M42" s="63"/>
      <c r="N42" s="142"/>
      <c r="O42" s="127"/>
      <c r="P42" s="100"/>
      <c r="Q42" s="63">
        <f t="shared" si="10"/>
        <v>0</v>
      </c>
      <c r="R42" s="64"/>
      <c r="S42" s="67"/>
      <c r="T42" s="46"/>
      <c r="U42" s="106">
        <f>IF(EXACT(O42,Y42),M42,M42*(1-'Расчет ПРЕДЗАКАЗ'!$D$10))</f>
        <v>0</v>
      </c>
      <c r="V42" s="106">
        <f t="shared" si="11"/>
        <v>0</v>
      </c>
      <c r="W42" s="106" t="e">
        <f>IF(EXACT(O42,Y42),M42,M42*(1-#REF!))</f>
        <v>#REF!</v>
      </c>
      <c r="X42" s="106" t="e">
        <f t="shared" si="12"/>
        <v>#REF!</v>
      </c>
      <c r="Y42" s="107" t="s">
        <v>72</v>
      </c>
      <c r="Z42" s="103">
        <f t="shared" si="8"/>
        <v>0</v>
      </c>
      <c r="AA42" s="103">
        <f t="shared" si="9"/>
        <v>0</v>
      </c>
      <c r="AB42" s="128" t="str">
        <f t="shared" si="13"/>
        <v/>
      </c>
      <c r="AC42" s="128" t="e">
        <f t="shared" si="14"/>
        <v>#REF!</v>
      </c>
    </row>
    <row r="43" spans="1:29" ht="50.1" customHeight="1">
      <c r="A43" s="169"/>
      <c r="B43" s="169"/>
      <c r="C43" s="172"/>
      <c r="D43" s="172"/>
      <c r="E43" s="131"/>
      <c r="F43" s="175"/>
      <c r="G43" s="178"/>
      <c r="H43" s="189"/>
      <c r="I43" s="163"/>
      <c r="J43" s="166"/>
      <c r="K43" s="62"/>
      <c r="L43" s="63"/>
      <c r="M43" s="63"/>
      <c r="N43" s="142"/>
      <c r="O43" s="127"/>
      <c r="P43" s="100"/>
      <c r="Q43" s="63">
        <f t="shared" si="10"/>
        <v>0</v>
      </c>
      <c r="R43" s="64"/>
      <c r="S43" s="67"/>
      <c r="T43" s="46"/>
      <c r="U43" s="106">
        <f>IF(EXACT(O43,Y43),M43,M43*(1-'Расчет ПРЕДЗАКАЗ'!$D$10))</f>
        <v>0</v>
      </c>
      <c r="V43" s="106">
        <f t="shared" si="11"/>
        <v>0</v>
      </c>
      <c r="W43" s="106" t="e">
        <f>IF(EXACT(O43,Y43),M43,M43*(1-#REF!))</f>
        <v>#REF!</v>
      </c>
      <c r="X43" s="106" t="e">
        <f t="shared" si="12"/>
        <v>#REF!</v>
      </c>
      <c r="Y43" s="107" t="s">
        <v>72</v>
      </c>
      <c r="Z43" s="103">
        <f t="shared" si="8"/>
        <v>0</v>
      </c>
      <c r="AA43" s="103">
        <f t="shared" si="9"/>
        <v>0</v>
      </c>
      <c r="AB43" s="128" t="str">
        <f t="shared" si="13"/>
        <v/>
      </c>
      <c r="AC43" s="128" t="e">
        <f t="shared" si="14"/>
        <v>#REF!</v>
      </c>
    </row>
    <row r="44" spans="1:29" ht="50.1" customHeight="1">
      <c r="A44" s="169"/>
      <c r="B44" s="169"/>
      <c r="C44" s="172"/>
      <c r="D44" s="172"/>
      <c r="E44" s="131"/>
      <c r="F44" s="175"/>
      <c r="G44" s="178"/>
      <c r="H44" s="189"/>
      <c r="I44" s="163"/>
      <c r="J44" s="166"/>
      <c r="K44" s="62"/>
      <c r="L44" s="63"/>
      <c r="M44" s="63"/>
      <c r="N44" s="63"/>
      <c r="O44" s="127"/>
      <c r="P44" s="100"/>
      <c r="Q44" s="63">
        <f t="shared" si="10"/>
        <v>0</v>
      </c>
      <c r="R44" s="64"/>
      <c r="S44" s="67"/>
      <c r="T44" s="46"/>
      <c r="U44" s="106">
        <f>IF(EXACT(O44,Y44),M44,M44*(1-'Расчет ПРЕДЗАКАЗ'!$D$10))</f>
        <v>0</v>
      </c>
      <c r="V44" s="106">
        <f t="shared" si="11"/>
        <v>0</v>
      </c>
      <c r="W44" s="106" t="e">
        <f>IF(EXACT(O44,Y44),M44,M44*(1-#REF!))</f>
        <v>#REF!</v>
      </c>
      <c r="X44" s="106" t="e">
        <f t="shared" si="12"/>
        <v>#REF!</v>
      </c>
      <c r="Y44" s="107" t="s">
        <v>72</v>
      </c>
      <c r="Z44" s="103">
        <f t="shared" si="8"/>
        <v>0</v>
      </c>
      <c r="AA44" s="103">
        <f t="shared" si="9"/>
        <v>0</v>
      </c>
      <c r="AB44" s="128" t="str">
        <f t="shared" si="13"/>
        <v/>
      </c>
      <c r="AC44" s="128" t="e">
        <f t="shared" si="14"/>
        <v>#REF!</v>
      </c>
    </row>
    <row r="45" spans="1:29" ht="50.1" customHeight="1">
      <c r="A45" s="169"/>
      <c r="B45" s="169"/>
      <c r="C45" s="172"/>
      <c r="D45" s="172"/>
      <c r="E45" s="131"/>
      <c r="F45" s="175"/>
      <c r="G45" s="178"/>
      <c r="H45" s="189"/>
      <c r="I45" s="163"/>
      <c r="J45" s="166"/>
      <c r="K45" s="62"/>
      <c r="L45" s="63"/>
      <c r="M45" s="63"/>
      <c r="N45" s="63"/>
      <c r="O45" s="127"/>
      <c r="P45" s="100"/>
      <c r="Q45" s="63">
        <f t="shared" si="10"/>
        <v>0</v>
      </c>
      <c r="R45" s="64"/>
      <c r="S45" s="67"/>
      <c r="T45" s="46"/>
      <c r="U45" s="106">
        <f>IF(EXACT(O45,Y45),M45,M45*(1-'Расчет ПРЕДЗАКАЗ'!$D$10))</f>
        <v>0</v>
      </c>
      <c r="V45" s="106">
        <f t="shared" si="11"/>
        <v>0</v>
      </c>
      <c r="W45" s="106" t="e">
        <f>IF(EXACT(O45,Y45),M45,M45*(1-#REF!))</f>
        <v>#REF!</v>
      </c>
      <c r="X45" s="106" t="e">
        <f t="shared" si="12"/>
        <v>#REF!</v>
      </c>
      <c r="Y45" s="107" t="s">
        <v>72</v>
      </c>
      <c r="Z45" s="103">
        <f t="shared" si="8"/>
        <v>0</v>
      </c>
      <c r="AA45" s="103">
        <f t="shared" si="9"/>
        <v>0</v>
      </c>
      <c r="AB45" s="128" t="str">
        <f t="shared" si="13"/>
        <v/>
      </c>
      <c r="AC45" s="128" t="e">
        <f t="shared" si="14"/>
        <v>#REF!</v>
      </c>
    </row>
    <row r="46" spans="1:29" ht="50.1" customHeight="1">
      <c r="A46" s="169"/>
      <c r="B46" s="169"/>
      <c r="C46" s="172"/>
      <c r="D46" s="172"/>
      <c r="E46" s="131"/>
      <c r="F46" s="175"/>
      <c r="G46" s="178"/>
      <c r="H46" s="189"/>
      <c r="I46" s="163"/>
      <c r="J46" s="166"/>
      <c r="K46" s="62"/>
      <c r="L46" s="63"/>
      <c r="M46" s="63"/>
      <c r="N46" s="63"/>
      <c r="O46" s="127"/>
      <c r="P46" s="100"/>
      <c r="Q46" s="63">
        <f t="shared" si="10"/>
        <v>0</v>
      </c>
      <c r="R46" s="64"/>
      <c r="S46" s="67"/>
      <c r="T46" s="46"/>
      <c r="U46" s="106">
        <f>IF(EXACT(O46,Y46),M46,M46*(1-'Расчет ПРЕДЗАКАЗ'!$D$10))</f>
        <v>0</v>
      </c>
      <c r="V46" s="106">
        <f t="shared" si="11"/>
        <v>0</v>
      </c>
      <c r="W46" s="106" t="e">
        <f>IF(EXACT(O46,Y46),M46,M46*(1-#REF!))</f>
        <v>#REF!</v>
      </c>
      <c r="X46" s="106" t="e">
        <f t="shared" si="12"/>
        <v>#REF!</v>
      </c>
      <c r="Y46" s="107" t="s">
        <v>72</v>
      </c>
      <c r="Z46" s="103">
        <f t="shared" si="8"/>
        <v>0</v>
      </c>
      <c r="AA46" s="103">
        <f t="shared" si="9"/>
        <v>0</v>
      </c>
      <c r="AB46" s="128" t="str">
        <f t="shared" si="13"/>
        <v/>
      </c>
      <c r="AC46" s="128" t="e">
        <f t="shared" si="14"/>
        <v>#REF!</v>
      </c>
    </row>
    <row r="47" spans="1:29" ht="50.1" customHeight="1">
      <c r="A47" s="169"/>
      <c r="B47" s="169"/>
      <c r="C47" s="172"/>
      <c r="D47" s="172"/>
      <c r="E47" s="131"/>
      <c r="F47" s="175"/>
      <c r="G47" s="178"/>
      <c r="H47" s="189"/>
      <c r="I47" s="163"/>
      <c r="J47" s="166"/>
      <c r="K47" s="62"/>
      <c r="L47" s="63"/>
      <c r="M47" s="63"/>
      <c r="N47" s="63"/>
      <c r="O47" s="127"/>
      <c r="P47" s="100"/>
      <c r="Q47" s="63">
        <f t="shared" si="10"/>
        <v>0</v>
      </c>
      <c r="R47" s="64"/>
      <c r="S47" s="67"/>
      <c r="T47" s="46"/>
      <c r="U47" s="106">
        <f>IF(EXACT(O47,Y47),M47,M47*(1-'Расчет ПРЕДЗАКАЗ'!$D$10))</f>
        <v>0</v>
      </c>
      <c r="V47" s="106">
        <f t="shared" si="11"/>
        <v>0</v>
      </c>
      <c r="W47" s="106" t="e">
        <f>IF(EXACT(O47,Y47),M47,M47*(1-#REF!))</f>
        <v>#REF!</v>
      </c>
      <c r="X47" s="106" t="e">
        <f t="shared" si="12"/>
        <v>#REF!</v>
      </c>
      <c r="Y47" s="107" t="s">
        <v>72</v>
      </c>
      <c r="Z47" s="103">
        <f t="shared" si="8"/>
        <v>0</v>
      </c>
      <c r="AA47" s="103">
        <f t="shared" si="9"/>
        <v>0</v>
      </c>
      <c r="AB47" s="128" t="str">
        <f t="shared" si="13"/>
        <v/>
      </c>
      <c r="AC47" s="128" t="e">
        <f t="shared" si="14"/>
        <v>#REF!</v>
      </c>
    </row>
    <row r="48" spans="1:29" ht="50.1" customHeight="1">
      <c r="A48" s="169"/>
      <c r="B48" s="169"/>
      <c r="C48" s="172"/>
      <c r="D48" s="172"/>
      <c r="E48" s="131"/>
      <c r="F48" s="175"/>
      <c r="G48" s="178"/>
      <c r="H48" s="189"/>
      <c r="I48" s="163"/>
      <c r="J48" s="166"/>
      <c r="K48" s="62"/>
      <c r="L48" s="63"/>
      <c r="M48" s="63"/>
      <c r="N48" s="63"/>
      <c r="O48" s="127"/>
      <c r="P48" s="100"/>
      <c r="Q48" s="63">
        <f t="shared" si="10"/>
        <v>0</v>
      </c>
      <c r="R48" s="64"/>
      <c r="S48" s="67"/>
      <c r="T48" s="46"/>
      <c r="U48" s="106">
        <f>IF(EXACT(O48,Y48),M48,M48*(1-'Расчет ПРЕДЗАКАЗ'!$D$10))</f>
        <v>0</v>
      </c>
      <c r="V48" s="106">
        <f t="shared" si="11"/>
        <v>0</v>
      </c>
      <c r="W48" s="106" t="e">
        <f>IF(EXACT(O48,Y48),M48,M48*(1-#REF!))</f>
        <v>#REF!</v>
      </c>
      <c r="X48" s="106" t="e">
        <f t="shared" si="12"/>
        <v>#REF!</v>
      </c>
      <c r="Y48" s="107" t="s">
        <v>72</v>
      </c>
      <c r="Z48" s="103">
        <f t="shared" si="8"/>
        <v>0</v>
      </c>
      <c r="AA48" s="103">
        <f t="shared" si="9"/>
        <v>0</v>
      </c>
      <c r="AB48" s="128" t="str">
        <f t="shared" si="13"/>
        <v/>
      </c>
      <c r="AC48" s="128" t="e">
        <f t="shared" si="14"/>
        <v>#REF!</v>
      </c>
    </row>
    <row r="49" spans="1:29" ht="50.1" customHeight="1">
      <c r="A49" s="169"/>
      <c r="B49" s="169"/>
      <c r="C49" s="172"/>
      <c r="D49" s="172"/>
      <c r="E49" s="131"/>
      <c r="F49" s="175"/>
      <c r="G49" s="178"/>
      <c r="H49" s="189"/>
      <c r="I49" s="163"/>
      <c r="J49" s="166"/>
      <c r="K49" s="62"/>
      <c r="L49" s="63"/>
      <c r="M49" s="63"/>
      <c r="N49" s="65"/>
      <c r="O49" s="127"/>
      <c r="P49" s="100"/>
      <c r="Q49" s="63">
        <f t="shared" si="10"/>
        <v>0</v>
      </c>
      <c r="R49" s="65"/>
      <c r="S49" s="67"/>
      <c r="T49" s="40"/>
      <c r="U49" s="106">
        <f>IF(EXACT(O49,Y49),M49,M49*(1-'Расчет ПРЕДЗАКАЗ'!$D$10))</f>
        <v>0</v>
      </c>
      <c r="V49" s="106">
        <f t="shared" si="11"/>
        <v>0</v>
      </c>
      <c r="W49" s="106" t="e">
        <f>IF(EXACT(O49,Y49),M49,M49*(1-#REF!))</f>
        <v>#REF!</v>
      </c>
      <c r="X49" s="106" t="e">
        <f t="shared" si="12"/>
        <v>#REF!</v>
      </c>
      <c r="Y49" s="107" t="s">
        <v>72</v>
      </c>
      <c r="Z49" s="103">
        <f t="shared" si="8"/>
        <v>0</v>
      </c>
      <c r="AA49" s="103">
        <f t="shared" si="9"/>
        <v>0</v>
      </c>
      <c r="AB49" s="128" t="str">
        <f t="shared" si="13"/>
        <v/>
      </c>
      <c r="AC49" s="128" t="e">
        <f t="shared" si="14"/>
        <v>#REF!</v>
      </c>
    </row>
    <row r="50" spans="1:29" ht="50.1" customHeight="1">
      <c r="A50" s="169"/>
      <c r="B50" s="169"/>
      <c r="C50" s="172"/>
      <c r="D50" s="172"/>
      <c r="E50" s="131"/>
      <c r="F50" s="175"/>
      <c r="G50" s="178"/>
      <c r="H50" s="189"/>
      <c r="I50" s="163"/>
      <c r="J50" s="166"/>
      <c r="K50" s="62"/>
      <c r="L50" s="63"/>
      <c r="M50" s="63"/>
      <c r="N50" s="65"/>
      <c r="O50" s="127"/>
      <c r="P50" s="100"/>
      <c r="Q50" s="63">
        <f t="shared" si="10"/>
        <v>0</v>
      </c>
      <c r="R50" s="65"/>
      <c r="S50" s="67"/>
      <c r="T50" s="40"/>
      <c r="U50" s="106">
        <f>IF(EXACT(O50,Y50),M50,M50*(1-'Расчет ПРЕДЗАКАЗ'!$D$10))</f>
        <v>0</v>
      </c>
      <c r="V50" s="106">
        <f t="shared" si="11"/>
        <v>0</v>
      </c>
      <c r="W50" s="106" t="e">
        <f>IF(EXACT(O50,Y50),M50,M50*(1-#REF!))</f>
        <v>#REF!</v>
      </c>
      <c r="X50" s="106" t="e">
        <f t="shared" si="12"/>
        <v>#REF!</v>
      </c>
      <c r="Y50" s="107" t="s">
        <v>72</v>
      </c>
      <c r="Z50" s="103">
        <f t="shared" si="8"/>
        <v>0</v>
      </c>
      <c r="AA50" s="103">
        <f t="shared" si="9"/>
        <v>0</v>
      </c>
      <c r="AB50" s="128" t="str">
        <f t="shared" si="13"/>
        <v/>
      </c>
      <c r="AC50" s="128" t="e">
        <f t="shared" si="14"/>
        <v>#REF!</v>
      </c>
    </row>
    <row r="51" spans="1:29" ht="50.1" customHeight="1">
      <c r="A51" s="169"/>
      <c r="B51" s="169"/>
      <c r="C51" s="172"/>
      <c r="D51" s="172"/>
      <c r="E51" s="131"/>
      <c r="F51" s="175"/>
      <c r="G51" s="178"/>
      <c r="H51" s="189"/>
      <c r="I51" s="163"/>
      <c r="J51" s="166"/>
      <c r="K51" s="62"/>
      <c r="L51" s="63"/>
      <c r="M51" s="63"/>
      <c r="N51" s="65"/>
      <c r="O51" s="127"/>
      <c r="P51" s="100"/>
      <c r="Q51" s="63">
        <f t="shared" si="10"/>
        <v>0</v>
      </c>
      <c r="R51" s="65"/>
      <c r="S51" s="67"/>
      <c r="T51" s="40"/>
      <c r="U51" s="106">
        <f>IF(EXACT(O51,Y51),M51,M51*(1-'Расчет ПРЕДЗАКАЗ'!$D$10))</f>
        <v>0</v>
      </c>
      <c r="V51" s="106">
        <f t="shared" si="11"/>
        <v>0</v>
      </c>
      <c r="W51" s="106" t="e">
        <f>IF(EXACT(O51,Y51),M51,M51*(1-#REF!))</f>
        <v>#REF!</v>
      </c>
      <c r="X51" s="106" t="e">
        <f t="shared" si="12"/>
        <v>#REF!</v>
      </c>
      <c r="Y51" s="107" t="s">
        <v>72</v>
      </c>
      <c r="Z51" s="103">
        <f t="shared" si="8"/>
        <v>0</v>
      </c>
      <c r="AA51" s="103">
        <f t="shared" si="9"/>
        <v>0</v>
      </c>
      <c r="AB51" s="128" t="str">
        <f t="shared" si="13"/>
        <v/>
      </c>
      <c r="AC51" s="128" t="e">
        <f t="shared" si="14"/>
        <v>#REF!</v>
      </c>
    </row>
    <row r="52" spans="1:29" ht="50.1" customHeight="1">
      <c r="A52" s="169"/>
      <c r="B52" s="169"/>
      <c r="C52" s="172"/>
      <c r="D52" s="172"/>
      <c r="E52" s="131"/>
      <c r="F52" s="175"/>
      <c r="G52" s="178"/>
      <c r="H52" s="189"/>
      <c r="I52" s="163"/>
      <c r="J52" s="166"/>
      <c r="K52" s="62"/>
      <c r="L52" s="63"/>
      <c r="M52" s="63"/>
      <c r="N52" s="65"/>
      <c r="O52" s="127"/>
      <c r="P52" s="100"/>
      <c r="Q52" s="63">
        <f t="shared" si="10"/>
        <v>0</v>
      </c>
      <c r="R52" s="65"/>
      <c r="S52" s="67"/>
      <c r="T52" s="40"/>
      <c r="U52" s="106">
        <f>IF(EXACT(O52,Y52),M52,M52*(1-'Расчет ПРЕДЗАКАЗ'!$D$10))</f>
        <v>0</v>
      </c>
      <c r="V52" s="106">
        <f t="shared" si="11"/>
        <v>0</v>
      </c>
      <c r="W52" s="106" t="e">
        <f>IF(EXACT(O52,Y52),M52,M52*(1-#REF!))</f>
        <v>#REF!</v>
      </c>
      <c r="X52" s="106" t="e">
        <f t="shared" si="12"/>
        <v>#REF!</v>
      </c>
      <c r="Y52" s="107" t="s">
        <v>72</v>
      </c>
      <c r="Z52" s="103">
        <f t="shared" si="8"/>
        <v>0</v>
      </c>
      <c r="AA52" s="103">
        <f t="shared" si="9"/>
        <v>0</v>
      </c>
      <c r="AB52" s="128" t="str">
        <f t="shared" si="13"/>
        <v/>
      </c>
      <c r="AC52" s="128" t="e">
        <f t="shared" si="14"/>
        <v>#REF!</v>
      </c>
    </row>
    <row r="53" spans="1:29" ht="50.1" customHeight="1">
      <c r="A53" s="169"/>
      <c r="B53" s="169"/>
      <c r="C53" s="172"/>
      <c r="D53" s="172"/>
      <c r="E53" s="131"/>
      <c r="F53" s="175"/>
      <c r="G53" s="178"/>
      <c r="H53" s="189"/>
      <c r="I53" s="163"/>
      <c r="J53" s="166"/>
      <c r="K53" s="62"/>
      <c r="L53" s="63"/>
      <c r="M53" s="63"/>
      <c r="N53" s="65"/>
      <c r="O53" s="127"/>
      <c r="P53" s="100"/>
      <c r="Q53" s="63">
        <f t="shared" si="10"/>
        <v>0</v>
      </c>
      <c r="R53" s="65"/>
      <c r="S53" s="67"/>
      <c r="T53" s="40"/>
      <c r="U53" s="106">
        <f>IF(EXACT(O53,Y53),M53,M53*(1-'Расчет ПРЕДЗАКАЗ'!$D$10))</f>
        <v>0</v>
      </c>
      <c r="V53" s="106">
        <f t="shared" si="11"/>
        <v>0</v>
      </c>
      <c r="W53" s="106" t="e">
        <f>IF(EXACT(O53,Y53),M53,M53*(1-#REF!))</f>
        <v>#REF!</v>
      </c>
      <c r="X53" s="106" t="e">
        <f t="shared" si="12"/>
        <v>#REF!</v>
      </c>
      <c r="Y53" s="107" t="s">
        <v>72</v>
      </c>
      <c r="Z53" s="103">
        <f t="shared" si="8"/>
        <v>0</v>
      </c>
      <c r="AA53" s="103">
        <f t="shared" si="9"/>
        <v>0</v>
      </c>
      <c r="AB53" s="128" t="str">
        <f t="shared" si="13"/>
        <v/>
      </c>
      <c r="AC53" s="128" t="e">
        <f t="shared" si="14"/>
        <v>#REF!</v>
      </c>
    </row>
    <row r="54" spans="1:29" ht="50.1" customHeight="1">
      <c r="A54" s="170"/>
      <c r="B54" s="170"/>
      <c r="C54" s="173"/>
      <c r="D54" s="173"/>
      <c r="E54" s="132"/>
      <c r="F54" s="176"/>
      <c r="G54" s="179"/>
      <c r="H54" s="190"/>
      <c r="I54" s="164"/>
      <c r="J54" s="167"/>
      <c r="K54" s="62"/>
      <c r="L54" s="63"/>
      <c r="M54" s="63"/>
      <c r="N54" s="65"/>
      <c r="O54" s="127"/>
      <c r="P54" s="100"/>
      <c r="Q54" s="63">
        <f t="shared" si="10"/>
        <v>0</v>
      </c>
      <c r="R54" s="65"/>
      <c r="S54" s="67"/>
      <c r="T54" s="40"/>
      <c r="U54" s="106">
        <f>IF(EXACT(O54,Y54),M54,M54*(1-'Расчет ПРЕДЗАКАЗ'!$D$10))</f>
        <v>0</v>
      </c>
      <c r="V54" s="106">
        <f t="shared" si="11"/>
        <v>0</v>
      </c>
      <c r="W54" s="106" t="e">
        <f>IF(EXACT(O54,Y54),M54,M54*(1-#REF!))</f>
        <v>#REF!</v>
      </c>
      <c r="X54" s="106" t="e">
        <f t="shared" si="12"/>
        <v>#REF!</v>
      </c>
      <c r="Y54" s="107" t="s">
        <v>72</v>
      </c>
      <c r="Z54" s="103">
        <f t="shared" si="8"/>
        <v>0</v>
      </c>
      <c r="AA54" s="103">
        <f t="shared" si="9"/>
        <v>0</v>
      </c>
      <c r="AB54" s="128" t="str">
        <f t="shared" si="13"/>
        <v/>
      </c>
      <c r="AC54" s="128" t="e">
        <f t="shared" si="14"/>
        <v>#REF!</v>
      </c>
    </row>
    <row r="55" spans="1:29" ht="11.25" customHeight="1" thickBot="1"/>
    <row r="56" spans="1:29" ht="50.1" customHeight="1">
      <c r="A56" s="168">
        <v>3</v>
      </c>
      <c r="B56" s="168" t="s">
        <v>98</v>
      </c>
      <c r="C56" s="171" t="s">
        <v>99</v>
      </c>
      <c r="D56" s="171" t="s">
        <v>77</v>
      </c>
      <c r="E56" s="131"/>
      <c r="F56" s="199" t="s">
        <v>100</v>
      </c>
      <c r="G56" s="177" t="s">
        <v>101</v>
      </c>
      <c r="H56" s="162" t="s">
        <v>102</v>
      </c>
      <c r="I56" s="200" t="s">
        <v>103</v>
      </c>
      <c r="J56" s="165" t="s">
        <v>19</v>
      </c>
      <c r="K56" s="62" t="s">
        <v>104</v>
      </c>
      <c r="L56" s="63">
        <v>2340</v>
      </c>
      <c r="M56" s="63">
        <v>1460</v>
      </c>
      <c r="N56" s="142" t="s">
        <v>105</v>
      </c>
      <c r="O56" s="127"/>
      <c r="P56" s="100"/>
      <c r="Q56" s="63">
        <f>P56*M56</f>
        <v>0</v>
      </c>
      <c r="R56" s="64"/>
      <c r="S56" s="67">
        <v>548</v>
      </c>
      <c r="T56" s="59"/>
      <c r="U56" s="106">
        <f>IF(EXACT(O56,Y56),M56,M56*(1-'Расчет ПРЕДЗАКАЗ'!$D$10))</f>
        <v>1430.8</v>
      </c>
      <c r="V56" s="106">
        <f>P56*U56</f>
        <v>0</v>
      </c>
      <c r="W56" s="106" t="e">
        <f>IF(EXACT(O56,Y56),M56,M56*(1-#REF!))</f>
        <v>#REF!</v>
      </c>
      <c r="X56" s="106" t="e">
        <f>P56*W56</f>
        <v>#REF!</v>
      </c>
      <c r="Y56" s="107" t="s">
        <v>72</v>
      </c>
      <c r="Z56" s="103">
        <f t="shared" ref="Z56:Z70" si="15">IF(EXACT(O56,Y56),Q56,0)</f>
        <v>0</v>
      </c>
      <c r="AA56" s="103">
        <f t="shared" ref="AA56:AA70" si="16">IF(Z56=0,Q56,0)</f>
        <v>0</v>
      </c>
      <c r="AB56" s="128">
        <f>IF(U56=0,"",L56/U56-1)</f>
        <v>0.6354487000279565</v>
      </c>
      <c r="AC56" s="128" t="e">
        <f>IF(W56=0,"",L56/W56-1)</f>
        <v>#REF!</v>
      </c>
    </row>
    <row r="57" spans="1:29" ht="50.1" customHeight="1">
      <c r="A57" s="169"/>
      <c r="B57" s="169"/>
      <c r="C57" s="172"/>
      <c r="D57" s="172"/>
      <c r="E57" s="131"/>
      <c r="F57" s="175"/>
      <c r="G57" s="178"/>
      <c r="H57" s="189"/>
      <c r="I57" s="163"/>
      <c r="J57" s="166"/>
      <c r="K57" s="62" t="s">
        <v>106</v>
      </c>
      <c r="L57" s="63">
        <v>2340</v>
      </c>
      <c r="M57" s="63">
        <v>1460</v>
      </c>
      <c r="N57" s="142" t="s">
        <v>107</v>
      </c>
      <c r="O57" s="127"/>
      <c r="P57" s="100"/>
      <c r="Q57" s="63">
        <f t="shared" ref="Q57:Q70" si="17">P57*M57</f>
        <v>0</v>
      </c>
      <c r="R57" s="64"/>
      <c r="S57" s="67">
        <v>521</v>
      </c>
      <c r="T57" s="46"/>
      <c r="U57" s="106">
        <f>IF(EXACT(O57,Y57),M57,M57*(1-'Расчет ПРЕДЗАКАЗ'!$D$10))</f>
        <v>1430.8</v>
      </c>
      <c r="V57" s="106">
        <f t="shared" ref="V57:V70" si="18">P57*U57</f>
        <v>0</v>
      </c>
      <c r="W57" s="106" t="e">
        <f>IF(EXACT(O57,Y57),M57,M57*(1-#REF!))</f>
        <v>#REF!</v>
      </c>
      <c r="X57" s="106" t="e">
        <f t="shared" ref="X57:X70" si="19">P57*W57</f>
        <v>#REF!</v>
      </c>
      <c r="Y57" s="107" t="s">
        <v>72</v>
      </c>
      <c r="Z57" s="103">
        <f t="shared" si="15"/>
        <v>0</v>
      </c>
      <c r="AA57" s="103">
        <f t="shared" si="16"/>
        <v>0</v>
      </c>
      <c r="AB57" s="128">
        <f t="shared" ref="AB57:AB70" si="20">IF(U57=0,"",L57/U57-1)</f>
        <v>0.6354487000279565</v>
      </c>
      <c r="AC57" s="128" t="e">
        <f t="shared" ref="AC57:AC70" si="21">IF(W57=0,"",L57/W57-1)</f>
        <v>#REF!</v>
      </c>
    </row>
    <row r="58" spans="1:29" ht="50.1" customHeight="1">
      <c r="A58" s="169"/>
      <c r="B58" s="169"/>
      <c r="C58" s="172"/>
      <c r="D58" s="172"/>
      <c r="E58" s="131"/>
      <c r="F58" s="175"/>
      <c r="G58" s="178"/>
      <c r="H58" s="189"/>
      <c r="I58" s="163"/>
      <c r="J58" s="166"/>
      <c r="K58" s="62" t="s">
        <v>86</v>
      </c>
      <c r="L58" s="63">
        <v>2340</v>
      </c>
      <c r="M58" s="63">
        <v>1460</v>
      </c>
      <c r="N58" s="142" t="s">
        <v>108</v>
      </c>
      <c r="O58" s="127"/>
      <c r="P58" s="100"/>
      <c r="Q58" s="63">
        <f t="shared" si="17"/>
        <v>0</v>
      </c>
      <c r="R58" s="64"/>
      <c r="S58" s="67">
        <v>386</v>
      </c>
      <c r="T58" s="46"/>
      <c r="U58" s="106">
        <f>IF(EXACT(O58,Y58),M58,M58*(1-'Расчет ПРЕДЗАКАЗ'!$D$10))</f>
        <v>1430.8</v>
      </c>
      <c r="V58" s="106">
        <f t="shared" si="18"/>
        <v>0</v>
      </c>
      <c r="W58" s="106" t="e">
        <f>IF(EXACT(O58,Y58),M58,M58*(1-#REF!))</f>
        <v>#REF!</v>
      </c>
      <c r="X58" s="106" t="e">
        <f t="shared" si="19"/>
        <v>#REF!</v>
      </c>
      <c r="Y58" s="107" t="s">
        <v>72</v>
      </c>
      <c r="Z58" s="103">
        <f t="shared" si="15"/>
        <v>0</v>
      </c>
      <c r="AA58" s="103">
        <f t="shared" si="16"/>
        <v>0</v>
      </c>
      <c r="AB58" s="128">
        <f t="shared" si="20"/>
        <v>0.6354487000279565</v>
      </c>
      <c r="AC58" s="128" t="e">
        <f t="shared" si="21"/>
        <v>#REF!</v>
      </c>
    </row>
    <row r="59" spans="1:29" ht="50.1" customHeight="1">
      <c r="A59" s="169"/>
      <c r="B59" s="169"/>
      <c r="C59" s="172"/>
      <c r="D59" s="172"/>
      <c r="E59" s="131"/>
      <c r="F59" s="175"/>
      <c r="G59" s="178"/>
      <c r="H59" s="189"/>
      <c r="I59" s="163"/>
      <c r="J59" s="166"/>
      <c r="K59" s="62" t="s">
        <v>109</v>
      </c>
      <c r="L59" s="63">
        <v>2340</v>
      </c>
      <c r="M59" s="63">
        <v>1460</v>
      </c>
      <c r="N59" s="142" t="s">
        <v>110</v>
      </c>
      <c r="O59" s="127"/>
      <c r="P59" s="100"/>
      <c r="Q59" s="63">
        <f t="shared" si="17"/>
        <v>0</v>
      </c>
      <c r="R59" s="64"/>
      <c r="S59" s="67">
        <v>291</v>
      </c>
      <c r="T59" s="46"/>
      <c r="U59" s="106">
        <f>IF(EXACT(O59,Y59),M59,M59*(1-'Расчет ПРЕДЗАКАЗ'!$D$10))</f>
        <v>1430.8</v>
      </c>
      <c r="V59" s="106">
        <f t="shared" si="18"/>
        <v>0</v>
      </c>
      <c r="W59" s="106" t="e">
        <f>IF(EXACT(O59,Y59),M59,M59*(1-#REF!))</f>
        <v>#REF!</v>
      </c>
      <c r="X59" s="106" t="e">
        <f t="shared" si="19"/>
        <v>#REF!</v>
      </c>
      <c r="Y59" s="107" t="s">
        <v>72</v>
      </c>
      <c r="Z59" s="103">
        <f t="shared" si="15"/>
        <v>0</v>
      </c>
      <c r="AA59" s="103">
        <f t="shared" si="16"/>
        <v>0</v>
      </c>
      <c r="AB59" s="128">
        <f t="shared" si="20"/>
        <v>0.6354487000279565</v>
      </c>
      <c r="AC59" s="128" t="e">
        <f t="shared" si="21"/>
        <v>#REF!</v>
      </c>
    </row>
    <row r="60" spans="1:29" ht="50.1" customHeight="1">
      <c r="A60" s="169"/>
      <c r="B60" s="169"/>
      <c r="C60" s="172"/>
      <c r="D60" s="172"/>
      <c r="E60" s="131"/>
      <c r="F60" s="175"/>
      <c r="G60" s="178"/>
      <c r="H60" s="189"/>
      <c r="I60" s="163"/>
      <c r="J60" s="166"/>
      <c r="K60" s="62"/>
      <c r="L60" s="63"/>
      <c r="M60" s="63"/>
      <c r="N60" s="63"/>
      <c r="O60" s="127"/>
      <c r="P60" s="100"/>
      <c r="Q60" s="63">
        <f t="shared" si="17"/>
        <v>0</v>
      </c>
      <c r="R60" s="64"/>
      <c r="S60" s="67"/>
      <c r="T60" s="46"/>
      <c r="U60" s="106">
        <f>IF(EXACT(O60,Y60),M60,M60*(1-'Расчет ПРЕДЗАКАЗ'!$D$10))</f>
        <v>0</v>
      </c>
      <c r="V60" s="106">
        <f t="shared" si="18"/>
        <v>0</v>
      </c>
      <c r="W60" s="106" t="e">
        <f>IF(EXACT(O60,Y60),M60,M60*(1-#REF!))</f>
        <v>#REF!</v>
      </c>
      <c r="X60" s="106" t="e">
        <f t="shared" si="19"/>
        <v>#REF!</v>
      </c>
      <c r="Y60" s="107" t="s">
        <v>72</v>
      </c>
      <c r="Z60" s="103">
        <f t="shared" si="15"/>
        <v>0</v>
      </c>
      <c r="AA60" s="103">
        <f t="shared" si="16"/>
        <v>0</v>
      </c>
      <c r="AB60" s="128" t="str">
        <f t="shared" si="20"/>
        <v/>
      </c>
      <c r="AC60" s="128" t="e">
        <f t="shared" si="21"/>
        <v>#REF!</v>
      </c>
    </row>
    <row r="61" spans="1:29" ht="50.1" customHeight="1">
      <c r="A61" s="169"/>
      <c r="B61" s="169"/>
      <c r="C61" s="172"/>
      <c r="D61" s="172"/>
      <c r="E61" s="131"/>
      <c r="F61" s="175"/>
      <c r="G61" s="178"/>
      <c r="H61" s="189"/>
      <c r="I61" s="163"/>
      <c r="J61" s="166"/>
      <c r="K61" s="62"/>
      <c r="L61" s="63"/>
      <c r="M61" s="63"/>
      <c r="N61" s="63"/>
      <c r="O61" s="127"/>
      <c r="P61" s="100"/>
      <c r="Q61" s="63">
        <f t="shared" si="17"/>
        <v>0</v>
      </c>
      <c r="R61" s="64"/>
      <c r="S61" s="67"/>
      <c r="T61" s="46"/>
      <c r="U61" s="106">
        <f>IF(EXACT(O61,Y61),M61,M61*(1-'Расчет ПРЕДЗАКАЗ'!$D$10))</f>
        <v>0</v>
      </c>
      <c r="V61" s="106">
        <f t="shared" si="18"/>
        <v>0</v>
      </c>
      <c r="W61" s="106" t="e">
        <f>IF(EXACT(O61,Y61),M61,M61*(1-#REF!))</f>
        <v>#REF!</v>
      </c>
      <c r="X61" s="106" t="e">
        <f t="shared" si="19"/>
        <v>#REF!</v>
      </c>
      <c r="Y61" s="107" t="s">
        <v>72</v>
      </c>
      <c r="Z61" s="103">
        <f t="shared" si="15"/>
        <v>0</v>
      </c>
      <c r="AA61" s="103">
        <f t="shared" si="16"/>
        <v>0</v>
      </c>
      <c r="AB61" s="128" t="str">
        <f t="shared" si="20"/>
        <v/>
      </c>
      <c r="AC61" s="128" t="e">
        <f t="shared" si="21"/>
        <v>#REF!</v>
      </c>
    </row>
    <row r="62" spans="1:29" ht="50.1" customHeight="1">
      <c r="A62" s="169"/>
      <c r="B62" s="169"/>
      <c r="C62" s="172"/>
      <c r="D62" s="172"/>
      <c r="E62" s="131"/>
      <c r="F62" s="175"/>
      <c r="G62" s="178"/>
      <c r="H62" s="189"/>
      <c r="I62" s="163"/>
      <c r="J62" s="166"/>
      <c r="K62" s="62"/>
      <c r="L62" s="63"/>
      <c r="M62" s="63"/>
      <c r="N62" s="63"/>
      <c r="O62" s="127"/>
      <c r="P62" s="100"/>
      <c r="Q62" s="63">
        <f t="shared" si="17"/>
        <v>0</v>
      </c>
      <c r="R62" s="64"/>
      <c r="S62" s="67"/>
      <c r="T62" s="46"/>
      <c r="U62" s="106">
        <f>IF(EXACT(O62,Y62),M62,M62*(1-'Расчет ПРЕДЗАКАЗ'!$D$10))</f>
        <v>0</v>
      </c>
      <c r="V62" s="106">
        <f t="shared" si="18"/>
        <v>0</v>
      </c>
      <c r="W62" s="106" t="e">
        <f>IF(EXACT(O62,Y62),M62,M62*(1-#REF!))</f>
        <v>#REF!</v>
      </c>
      <c r="X62" s="106" t="e">
        <f t="shared" si="19"/>
        <v>#REF!</v>
      </c>
      <c r="Y62" s="107" t="s">
        <v>72</v>
      </c>
      <c r="Z62" s="103">
        <f t="shared" si="15"/>
        <v>0</v>
      </c>
      <c r="AA62" s="103">
        <f t="shared" si="16"/>
        <v>0</v>
      </c>
      <c r="AB62" s="128" t="str">
        <f t="shared" si="20"/>
        <v/>
      </c>
      <c r="AC62" s="128" t="e">
        <f t="shared" si="21"/>
        <v>#REF!</v>
      </c>
    </row>
    <row r="63" spans="1:29" ht="50.1" customHeight="1">
      <c r="A63" s="169"/>
      <c r="B63" s="169"/>
      <c r="C63" s="172"/>
      <c r="D63" s="172"/>
      <c r="E63" s="131"/>
      <c r="F63" s="175"/>
      <c r="G63" s="178"/>
      <c r="H63" s="189"/>
      <c r="I63" s="163"/>
      <c r="J63" s="166"/>
      <c r="K63" s="62"/>
      <c r="L63" s="63"/>
      <c r="M63" s="63"/>
      <c r="N63" s="63"/>
      <c r="O63" s="127"/>
      <c r="P63" s="100"/>
      <c r="Q63" s="63">
        <f t="shared" si="17"/>
        <v>0</v>
      </c>
      <c r="R63" s="64"/>
      <c r="S63" s="67"/>
      <c r="T63" s="46"/>
      <c r="U63" s="106">
        <f>IF(EXACT(O63,Y63),M63,M63*(1-'Расчет ПРЕДЗАКАЗ'!$D$10))</f>
        <v>0</v>
      </c>
      <c r="V63" s="106">
        <f t="shared" si="18"/>
        <v>0</v>
      </c>
      <c r="W63" s="106" t="e">
        <f>IF(EXACT(O63,Y63),M63,M63*(1-#REF!))</f>
        <v>#REF!</v>
      </c>
      <c r="X63" s="106" t="e">
        <f t="shared" si="19"/>
        <v>#REF!</v>
      </c>
      <c r="Y63" s="107" t="s">
        <v>72</v>
      </c>
      <c r="Z63" s="103">
        <f t="shared" si="15"/>
        <v>0</v>
      </c>
      <c r="AA63" s="103">
        <f t="shared" si="16"/>
        <v>0</v>
      </c>
      <c r="AB63" s="128" t="str">
        <f t="shared" si="20"/>
        <v/>
      </c>
      <c r="AC63" s="128" t="e">
        <f t="shared" si="21"/>
        <v>#REF!</v>
      </c>
    </row>
    <row r="64" spans="1:29" ht="50.1" customHeight="1">
      <c r="A64" s="169"/>
      <c r="B64" s="169"/>
      <c r="C64" s="172"/>
      <c r="D64" s="172"/>
      <c r="E64" s="131"/>
      <c r="F64" s="175"/>
      <c r="G64" s="178"/>
      <c r="H64" s="189"/>
      <c r="I64" s="163"/>
      <c r="J64" s="166"/>
      <c r="K64" s="62"/>
      <c r="L64" s="63"/>
      <c r="M64" s="63"/>
      <c r="N64" s="63"/>
      <c r="O64" s="127"/>
      <c r="P64" s="100"/>
      <c r="Q64" s="63">
        <f t="shared" si="17"/>
        <v>0</v>
      </c>
      <c r="R64" s="64"/>
      <c r="S64" s="67"/>
      <c r="T64" s="46"/>
      <c r="U64" s="106">
        <f>IF(EXACT(O64,Y64),M64,M64*(1-'Расчет ПРЕДЗАКАЗ'!$D$10))</f>
        <v>0</v>
      </c>
      <c r="V64" s="106">
        <f t="shared" si="18"/>
        <v>0</v>
      </c>
      <c r="W64" s="106" t="e">
        <f>IF(EXACT(O64,Y64),M64,M64*(1-#REF!))</f>
        <v>#REF!</v>
      </c>
      <c r="X64" s="106" t="e">
        <f t="shared" si="19"/>
        <v>#REF!</v>
      </c>
      <c r="Y64" s="107" t="s">
        <v>72</v>
      </c>
      <c r="Z64" s="103">
        <f t="shared" si="15"/>
        <v>0</v>
      </c>
      <c r="AA64" s="103">
        <f t="shared" si="16"/>
        <v>0</v>
      </c>
      <c r="AB64" s="128" t="str">
        <f t="shared" si="20"/>
        <v/>
      </c>
      <c r="AC64" s="128" t="e">
        <f t="shared" si="21"/>
        <v>#REF!</v>
      </c>
    </row>
    <row r="65" spans="1:29" ht="50.1" customHeight="1">
      <c r="A65" s="169"/>
      <c r="B65" s="169"/>
      <c r="C65" s="172"/>
      <c r="D65" s="172"/>
      <c r="E65" s="131"/>
      <c r="F65" s="175"/>
      <c r="G65" s="178"/>
      <c r="H65" s="189"/>
      <c r="I65" s="163"/>
      <c r="J65" s="166"/>
      <c r="K65" s="62"/>
      <c r="L65" s="63"/>
      <c r="M65" s="63"/>
      <c r="N65" s="65"/>
      <c r="O65" s="127"/>
      <c r="P65" s="100"/>
      <c r="Q65" s="63">
        <f t="shared" si="17"/>
        <v>0</v>
      </c>
      <c r="R65" s="65"/>
      <c r="S65" s="67"/>
      <c r="T65" s="40"/>
      <c r="U65" s="106">
        <f>IF(EXACT(O65,Y65),M65,M65*(1-'Расчет ПРЕДЗАКАЗ'!$D$10))</f>
        <v>0</v>
      </c>
      <c r="V65" s="106">
        <f t="shared" si="18"/>
        <v>0</v>
      </c>
      <c r="W65" s="106" t="e">
        <f>IF(EXACT(O65,Y65),M65,M65*(1-#REF!))</f>
        <v>#REF!</v>
      </c>
      <c r="X65" s="106" t="e">
        <f t="shared" si="19"/>
        <v>#REF!</v>
      </c>
      <c r="Y65" s="107" t="s">
        <v>72</v>
      </c>
      <c r="Z65" s="103">
        <f t="shared" si="15"/>
        <v>0</v>
      </c>
      <c r="AA65" s="103">
        <f t="shared" si="16"/>
        <v>0</v>
      </c>
      <c r="AB65" s="128" t="str">
        <f t="shared" si="20"/>
        <v/>
      </c>
      <c r="AC65" s="128" t="e">
        <f t="shared" si="21"/>
        <v>#REF!</v>
      </c>
    </row>
    <row r="66" spans="1:29" ht="50.1" customHeight="1">
      <c r="A66" s="169"/>
      <c r="B66" s="169"/>
      <c r="C66" s="172"/>
      <c r="D66" s="172"/>
      <c r="E66" s="131"/>
      <c r="F66" s="175"/>
      <c r="G66" s="178"/>
      <c r="H66" s="189"/>
      <c r="I66" s="163"/>
      <c r="J66" s="166"/>
      <c r="K66" s="62"/>
      <c r="L66" s="63"/>
      <c r="M66" s="63"/>
      <c r="N66" s="65"/>
      <c r="O66" s="127"/>
      <c r="P66" s="100"/>
      <c r="Q66" s="63">
        <f t="shared" si="17"/>
        <v>0</v>
      </c>
      <c r="R66" s="65"/>
      <c r="S66" s="67"/>
      <c r="T66" s="40"/>
      <c r="U66" s="106">
        <f>IF(EXACT(O66,Y66),M66,M66*(1-'Расчет ПРЕДЗАКАЗ'!$D$10))</f>
        <v>0</v>
      </c>
      <c r="V66" s="106">
        <f t="shared" si="18"/>
        <v>0</v>
      </c>
      <c r="W66" s="106" t="e">
        <f>IF(EXACT(O66,Y66),M66,M66*(1-#REF!))</f>
        <v>#REF!</v>
      </c>
      <c r="X66" s="106" t="e">
        <f t="shared" si="19"/>
        <v>#REF!</v>
      </c>
      <c r="Y66" s="107" t="s">
        <v>72</v>
      </c>
      <c r="Z66" s="103">
        <f t="shared" si="15"/>
        <v>0</v>
      </c>
      <c r="AA66" s="103">
        <f t="shared" si="16"/>
        <v>0</v>
      </c>
      <c r="AB66" s="128" t="str">
        <f t="shared" si="20"/>
        <v/>
      </c>
      <c r="AC66" s="128" t="e">
        <f t="shared" si="21"/>
        <v>#REF!</v>
      </c>
    </row>
    <row r="67" spans="1:29" ht="50.1" customHeight="1">
      <c r="A67" s="169"/>
      <c r="B67" s="169"/>
      <c r="C67" s="172"/>
      <c r="D67" s="172"/>
      <c r="E67" s="131"/>
      <c r="F67" s="175"/>
      <c r="G67" s="178"/>
      <c r="H67" s="189"/>
      <c r="I67" s="163"/>
      <c r="J67" s="166"/>
      <c r="K67" s="62"/>
      <c r="L67" s="63"/>
      <c r="M67" s="63"/>
      <c r="N67" s="65"/>
      <c r="O67" s="127"/>
      <c r="P67" s="100"/>
      <c r="Q67" s="63">
        <f t="shared" si="17"/>
        <v>0</v>
      </c>
      <c r="R67" s="65"/>
      <c r="S67" s="67"/>
      <c r="T67" s="40"/>
      <c r="U67" s="106">
        <f>IF(EXACT(O67,Y67),M67,M67*(1-'Расчет ПРЕДЗАКАЗ'!$D$10))</f>
        <v>0</v>
      </c>
      <c r="V67" s="106">
        <f t="shared" si="18"/>
        <v>0</v>
      </c>
      <c r="W67" s="106" t="e">
        <f>IF(EXACT(O67,Y67),M67,M67*(1-#REF!))</f>
        <v>#REF!</v>
      </c>
      <c r="X67" s="106" t="e">
        <f t="shared" si="19"/>
        <v>#REF!</v>
      </c>
      <c r="Y67" s="107" t="s">
        <v>72</v>
      </c>
      <c r="Z67" s="103">
        <f t="shared" si="15"/>
        <v>0</v>
      </c>
      <c r="AA67" s="103">
        <f t="shared" si="16"/>
        <v>0</v>
      </c>
      <c r="AB67" s="128" t="str">
        <f t="shared" si="20"/>
        <v/>
      </c>
      <c r="AC67" s="128" t="e">
        <f t="shared" si="21"/>
        <v>#REF!</v>
      </c>
    </row>
    <row r="68" spans="1:29" ht="50.1" customHeight="1">
      <c r="A68" s="169"/>
      <c r="B68" s="169"/>
      <c r="C68" s="172"/>
      <c r="D68" s="172"/>
      <c r="E68" s="131"/>
      <c r="F68" s="175"/>
      <c r="G68" s="178"/>
      <c r="H68" s="189"/>
      <c r="I68" s="163"/>
      <c r="J68" s="166"/>
      <c r="K68" s="62"/>
      <c r="L68" s="63"/>
      <c r="M68" s="63"/>
      <c r="N68" s="65"/>
      <c r="O68" s="127"/>
      <c r="P68" s="100"/>
      <c r="Q68" s="63">
        <f t="shared" si="17"/>
        <v>0</v>
      </c>
      <c r="R68" s="65"/>
      <c r="S68" s="67"/>
      <c r="T68" s="40"/>
      <c r="U68" s="106">
        <f>IF(EXACT(O68,Y68),M68,M68*(1-'Расчет ПРЕДЗАКАЗ'!$D$10))</f>
        <v>0</v>
      </c>
      <c r="V68" s="106">
        <f t="shared" si="18"/>
        <v>0</v>
      </c>
      <c r="W68" s="106" t="e">
        <f>IF(EXACT(O68,Y68),M68,M68*(1-#REF!))</f>
        <v>#REF!</v>
      </c>
      <c r="X68" s="106" t="e">
        <f t="shared" si="19"/>
        <v>#REF!</v>
      </c>
      <c r="Y68" s="107" t="s">
        <v>72</v>
      </c>
      <c r="Z68" s="103">
        <f t="shared" si="15"/>
        <v>0</v>
      </c>
      <c r="AA68" s="103">
        <f t="shared" si="16"/>
        <v>0</v>
      </c>
      <c r="AB68" s="128" t="str">
        <f t="shared" si="20"/>
        <v/>
      </c>
      <c r="AC68" s="128" t="e">
        <f t="shared" si="21"/>
        <v>#REF!</v>
      </c>
    </row>
    <row r="69" spans="1:29" ht="50.1" customHeight="1">
      <c r="A69" s="169"/>
      <c r="B69" s="169"/>
      <c r="C69" s="172"/>
      <c r="D69" s="172"/>
      <c r="E69" s="131"/>
      <c r="F69" s="175"/>
      <c r="G69" s="178"/>
      <c r="H69" s="189"/>
      <c r="I69" s="163"/>
      <c r="J69" s="166"/>
      <c r="K69" s="62"/>
      <c r="L69" s="63"/>
      <c r="M69" s="63"/>
      <c r="N69" s="65"/>
      <c r="O69" s="127"/>
      <c r="P69" s="100"/>
      <c r="Q69" s="63">
        <f t="shared" si="17"/>
        <v>0</v>
      </c>
      <c r="R69" s="65"/>
      <c r="S69" s="67"/>
      <c r="T69" s="40"/>
      <c r="U69" s="106">
        <f>IF(EXACT(O69,Y69),M69,M69*(1-'Расчет ПРЕДЗАКАЗ'!$D$10))</f>
        <v>0</v>
      </c>
      <c r="V69" s="106">
        <f t="shared" si="18"/>
        <v>0</v>
      </c>
      <c r="W69" s="106" t="e">
        <f>IF(EXACT(O69,Y69),M69,M69*(1-#REF!))</f>
        <v>#REF!</v>
      </c>
      <c r="X69" s="106" t="e">
        <f t="shared" si="19"/>
        <v>#REF!</v>
      </c>
      <c r="Y69" s="107" t="s">
        <v>72</v>
      </c>
      <c r="Z69" s="103">
        <f t="shared" si="15"/>
        <v>0</v>
      </c>
      <c r="AA69" s="103">
        <f t="shared" si="16"/>
        <v>0</v>
      </c>
      <c r="AB69" s="128" t="str">
        <f t="shared" si="20"/>
        <v/>
      </c>
      <c r="AC69" s="128" t="e">
        <f t="shared" si="21"/>
        <v>#REF!</v>
      </c>
    </row>
    <row r="70" spans="1:29" ht="50.1" customHeight="1">
      <c r="A70" s="170"/>
      <c r="B70" s="170"/>
      <c r="C70" s="173"/>
      <c r="D70" s="173"/>
      <c r="E70" s="132"/>
      <c r="F70" s="176"/>
      <c r="G70" s="179"/>
      <c r="H70" s="190"/>
      <c r="I70" s="164"/>
      <c r="J70" s="167"/>
      <c r="K70" s="62"/>
      <c r="L70" s="63"/>
      <c r="M70" s="63"/>
      <c r="N70" s="65"/>
      <c r="O70" s="127"/>
      <c r="P70" s="100"/>
      <c r="Q70" s="63">
        <f t="shared" si="17"/>
        <v>0</v>
      </c>
      <c r="R70" s="65"/>
      <c r="S70" s="67"/>
      <c r="T70" s="40"/>
      <c r="U70" s="106">
        <f>IF(EXACT(O70,Y70),M70,M70*(1-'Расчет ПРЕДЗАКАЗ'!$D$10))</f>
        <v>0</v>
      </c>
      <c r="V70" s="106">
        <f t="shared" si="18"/>
        <v>0</v>
      </c>
      <c r="W70" s="106" t="e">
        <f>IF(EXACT(O70,Y70),M70,M70*(1-#REF!))</f>
        <v>#REF!</v>
      </c>
      <c r="X70" s="106" t="e">
        <f t="shared" si="19"/>
        <v>#REF!</v>
      </c>
      <c r="Y70" s="107" t="s">
        <v>72</v>
      </c>
      <c r="Z70" s="103">
        <f t="shared" si="15"/>
        <v>0</v>
      </c>
      <c r="AA70" s="103">
        <f t="shared" si="16"/>
        <v>0</v>
      </c>
      <c r="AB70" s="128" t="str">
        <f t="shared" si="20"/>
        <v/>
      </c>
      <c r="AC70" s="128" t="e">
        <f t="shared" si="21"/>
        <v>#REF!</v>
      </c>
    </row>
    <row r="71" spans="1:29" ht="11.25" customHeight="1" thickBot="1"/>
    <row r="72" spans="1:29" ht="50.1" customHeight="1">
      <c r="A72" s="168">
        <v>4</v>
      </c>
      <c r="B72" s="168" t="s">
        <v>111</v>
      </c>
      <c r="C72" s="171" t="s">
        <v>112</v>
      </c>
      <c r="D72" s="171" t="s">
        <v>77</v>
      </c>
      <c r="E72" s="131"/>
      <c r="F72" s="199" t="s">
        <v>113</v>
      </c>
      <c r="G72" s="177" t="s">
        <v>114</v>
      </c>
      <c r="H72" s="162" t="s">
        <v>115</v>
      </c>
      <c r="I72" s="200"/>
      <c r="J72" s="165" t="s">
        <v>19</v>
      </c>
      <c r="K72" s="62" t="s">
        <v>116</v>
      </c>
      <c r="L72" s="63">
        <v>1870</v>
      </c>
      <c r="M72" s="63">
        <v>1870</v>
      </c>
      <c r="N72" s="142" t="s">
        <v>117</v>
      </c>
      <c r="O72" s="127" t="s">
        <v>72</v>
      </c>
      <c r="P72" s="100"/>
      <c r="Q72" s="63">
        <f>P72*M72</f>
        <v>0</v>
      </c>
      <c r="R72" s="64"/>
      <c r="S72" s="67">
        <v>1</v>
      </c>
      <c r="T72" s="59"/>
      <c r="U72" s="106">
        <f>IF(EXACT(O72,Y72),M72,M72*(1-'Расчет ПРЕДЗАКАЗ'!$D$10))</f>
        <v>1870</v>
      </c>
      <c r="V72" s="106">
        <f>P72*U72</f>
        <v>0</v>
      </c>
      <c r="W72" s="106">
        <f>IF(EXACT(O72,Y72),M72,M72*(1-#REF!))</f>
        <v>1870</v>
      </c>
      <c r="X72" s="106">
        <f>P72*W72</f>
        <v>0</v>
      </c>
      <c r="Y72" s="107" t="s">
        <v>72</v>
      </c>
      <c r="Z72" s="103">
        <f t="shared" ref="Z72:Z86" si="22">IF(EXACT(O72,Y72),Q72,0)</f>
        <v>0</v>
      </c>
      <c r="AA72" s="103">
        <f t="shared" ref="AA72:AA86" si="23">IF(Z72=0,Q72,0)</f>
        <v>0</v>
      </c>
      <c r="AB72" s="128">
        <f>IF(U72=0,"",L72/U72-1)</f>
        <v>0</v>
      </c>
      <c r="AC72" s="128">
        <f>IF(W72=0,"",L72/W72-1)</f>
        <v>0</v>
      </c>
    </row>
    <row r="73" spans="1:29" ht="50.1" customHeight="1">
      <c r="A73" s="169"/>
      <c r="B73" s="169"/>
      <c r="C73" s="172"/>
      <c r="D73" s="172"/>
      <c r="E73" s="131"/>
      <c r="F73" s="175"/>
      <c r="G73" s="178"/>
      <c r="H73" s="189"/>
      <c r="I73" s="163"/>
      <c r="J73" s="166"/>
      <c r="K73" s="62"/>
      <c r="L73" s="63"/>
      <c r="M73" s="63"/>
      <c r="N73" s="142"/>
      <c r="O73" s="127"/>
      <c r="P73" s="100"/>
      <c r="Q73" s="63">
        <f t="shared" ref="Q73:Q86" si="24">P73*M73</f>
        <v>0</v>
      </c>
      <c r="R73" s="64"/>
      <c r="S73" s="67"/>
      <c r="T73" s="46"/>
      <c r="U73" s="106">
        <f>IF(EXACT(O73,Y73),M73,M73*(1-'Расчет ПРЕДЗАКАЗ'!$D$10))</f>
        <v>0</v>
      </c>
      <c r="V73" s="106">
        <f t="shared" ref="V73:V86" si="25">P73*U73</f>
        <v>0</v>
      </c>
      <c r="W73" s="106" t="e">
        <f>IF(EXACT(O73,Y73),M73,M73*(1-#REF!))</f>
        <v>#REF!</v>
      </c>
      <c r="X73" s="106" t="e">
        <f t="shared" ref="X73:X86" si="26">P73*W73</f>
        <v>#REF!</v>
      </c>
      <c r="Y73" s="107" t="s">
        <v>72</v>
      </c>
      <c r="Z73" s="103">
        <f t="shared" si="22"/>
        <v>0</v>
      </c>
      <c r="AA73" s="103">
        <f t="shared" si="23"/>
        <v>0</v>
      </c>
      <c r="AB73" s="128" t="str">
        <f t="shared" ref="AB73:AB86" si="27">IF(U73=0,"",L73/U73-1)</f>
        <v/>
      </c>
      <c r="AC73" s="128" t="e">
        <f t="shared" ref="AC73:AC86" si="28">IF(W73=0,"",L73/W73-1)</f>
        <v>#REF!</v>
      </c>
    </row>
    <row r="74" spans="1:29" ht="50.1" customHeight="1">
      <c r="A74" s="169"/>
      <c r="B74" s="169"/>
      <c r="C74" s="172"/>
      <c r="D74" s="172"/>
      <c r="E74" s="131"/>
      <c r="F74" s="175"/>
      <c r="G74" s="178"/>
      <c r="H74" s="189"/>
      <c r="I74" s="163"/>
      <c r="J74" s="166"/>
      <c r="K74" s="62"/>
      <c r="L74" s="63"/>
      <c r="M74" s="63"/>
      <c r="N74" s="142"/>
      <c r="O74" s="127"/>
      <c r="P74" s="100"/>
      <c r="Q74" s="63">
        <f t="shared" si="24"/>
        <v>0</v>
      </c>
      <c r="R74" s="64"/>
      <c r="S74" s="67"/>
      <c r="T74" s="46"/>
      <c r="U74" s="106">
        <f>IF(EXACT(O74,Y74),M74,M74*(1-'Расчет ПРЕДЗАКАЗ'!$D$10))</f>
        <v>0</v>
      </c>
      <c r="V74" s="106">
        <f t="shared" si="25"/>
        <v>0</v>
      </c>
      <c r="W74" s="106" t="e">
        <f>IF(EXACT(O74,Y74),M74,M74*(1-#REF!))</f>
        <v>#REF!</v>
      </c>
      <c r="X74" s="106" t="e">
        <f t="shared" si="26"/>
        <v>#REF!</v>
      </c>
      <c r="Y74" s="107" t="s">
        <v>72</v>
      </c>
      <c r="Z74" s="103">
        <f t="shared" si="22"/>
        <v>0</v>
      </c>
      <c r="AA74" s="103">
        <f t="shared" si="23"/>
        <v>0</v>
      </c>
      <c r="AB74" s="128" t="str">
        <f t="shared" si="27"/>
        <v/>
      </c>
      <c r="AC74" s="128" t="e">
        <f t="shared" si="28"/>
        <v>#REF!</v>
      </c>
    </row>
    <row r="75" spans="1:29" ht="50.1" customHeight="1">
      <c r="A75" s="169"/>
      <c r="B75" s="169"/>
      <c r="C75" s="172"/>
      <c r="D75" s="172"/>
      <c r="E75" s="131"/>
      <c r="F75" s="175"/>
      <c r="G75" s="178"/>
      <c r="H75" s="189"/>
      <c r="I75" s="163"/>
      <c r="J75" s="166"/>
      <c r="K75" s="62"/>
      <c r="L75" s="63"/>
      <c r="M75" s="63"/>
      <c r="N75" s="142"/>
      <c r="O75" s="127"/>
      <c r="P75" s="100"/>
      <c r="Q75" s="63">
        <f t="shared" si="24"/>
        <v>0</v>
      </c>
      <c r="R75" s="64"/>
      <c r="S75" s="67"/>
      <c r="T75" s="46"/>
      <c r="U75" s="106">
        <f>IF(EXACT(O75,Y75),M75,M75*(1-'Расчет ПРЕДЗАКАЗ'!$D$10))</f>
        <v>0</v>
      </c>
      <c r="V75" s="106">
        <f t="shared" si="25"/>
        <v>0</v>
      </c>
      <c r="W75" s="106" t="e">
        <f>IF(EXACT(O75,Y75),M75,M75*(1-#REF!))</f>
        <v>#REF!</v>
      </c>
      <c r="X75" s="106" t="e">
        <f t="shared" si="26"/>
        <v>#REF!</v>
      </c>
      <c r="Y75" s="107" t="s">
        <v>72</v>
      </c>
      <c r="Z75" s="103">
        <f t="shared" si="22"/>
        <v>0</v>
      </c>
      <c r="AA75" s="103">
        <f t="shared" si="23"/>
        <v>0</v>
      </c>
      <c r="AB75" s="128" t="str">
        <f t="shared" si="27"/>
        <v/>
      </c>
      <c r="AC75" s="128" t="e">
        <f t="shared" si="28"/>
        <v>#REF!</v>
      </c>
    </row>
    <row r="76" spans="1:29" ht="50.1" customHeight="1">
      <c r="A76" s="169"/>
      <c r="B76" s="169"/>
      <c r="C76" s="172"/>
      <c r="D76" s="172"/>
      <c r="E76" s="131"/>
      <c r="F76" s="175"/>
      <c r="G76" s="178"/>
      <c r="H76" s="189"/>
      <c r="I76" s="163"/>
      <c r="J76" s="166"/>
      <c r="K76" s="62"/>
      <c r="L76" s="63"/>
      <c r="M76" s="63"/>
      <c r="N76" s="63"/>
      <c r="O76" s="127"/>
      <c r="P76" s="100"/>
      <c r="Q76" s="63">
        <f t="shared" si="24"/>
        <v>0</v>
      </c>
      <c r="R76" s="64"/>
      <c r="S76" s="67"/>
      <c r="T76" s="46"/>
      <c r="U76" s="106">
        <f>IF(EXACT(O76,Y76),M76,M76*(1-'Расчет ПРЕДЗАКАЗ'!$D$10))</f>
        <v>0</v>
      </c>
      <c r="V76" s="106">
        <f t="shared" si="25"/>
        <v>0</v>
      </c>
      <c r="W76" s="106" t="e">
        <f>IF(EXACT(O76,Y76),M76,M76*(1-#REF!))</f>
        <v>#REF!</v>
      </c>
      <c r="X76" s="106" t="e">
        <f t="shared" si="26"/>
        <v>#REF!</v>
      </c>
      <c r="Y76" s="107" t="s">
        <v>72</v>
      </c>
      <c r="Z76" s="103">
        <f t="shared" si="22"/>
        <v>0</v>
      </c>
      <c r="AA76" s="103">
        <f t="shared" si="23"/>
        <v>0</v>
      </c>
      <c r="AB76" s="128" t="str">
        <f t="shared" si="27"/>
        <v/>
      </c>
      <c r="AC76" s="128" t="e">
        <f t="shared" si="28"/>
        <v>#REF!</v>
      </c>
    </row>
    <row r="77" spans="1:29" ht="50.1" customHeight="1">
      <c r="A77" s="169"/>
      <c r="B77" s="169"/>
      <c r="C77" s="172"/>
      <c r="D77" s="172"/>
      <c r="E77" s="131"/>
      <c r="F77" s="175"/>
      <c r="G77" s="178"/>
      <c r="H77" s="189"/>
      <c r="I77" s="163"/>
      <c r="J77" s="166"/>
      <c r="K77" s="62"/>
      <c r="L77" s="63"/>
      <c r="M77" s="63"/>
      <c r="N77" s="63"/>
      <c r="O77" s="127"/>
      <c r="P77" s="100"/>
      <c r="Q77" s="63">
        <f t="shared" si="24"/>
        <v>0</v>
      </c>
      <c r="R77" s="64"/>
      <c r="S77" s="67"/>
      <c r="T77" s="46"/>
      <c r="U77" s="106">
        <f>IF(EXACT(O77,Y77),M77,M77*(1-'Расчет ПРЕДЗАКАЗ'!$D$10))</f>
        <v>0</v>
      </c>
      <c r="V77" s="106">
        <f t="shared" si="25"/>
        <v>0</v>
      </c>
      <c r="W77" s="106" t="e">
        <f>IF(EXACT(O77,Y77),M77,M77*(1-#REF!))</f>
        <v>#REF!</v>
      </c>
      <c r="X77" s="106" t="e">
        <f t="shared" si="26"/>
        <v>#REF!</v>
      </c>
      <c r="Y77" s="107" t="s">
        <v>72</v>
      </c>
      <c r="Z77" s="103">
        <f t="shared" si="22"/>
        <v>0</v>
      </c>
      <c r="AA77" s="103">
        <f t="shared" si="23"/>
        <v>0</v>
      </c>
      <c r="AB77" s="128" t="str">
        <f t="shared" si="27"/>
        <v/>
      </c>
      <c r="AC77" s="128" t="e">
        <f t="shared" si="28"/>
        <v>#REF!</v>
      </c>
    </row>
    <row r="78" spans="1:29" ht="50.1" customHeight="1">
      <c r="A78" s="169"/>
      <c r="B78" s="169"/>
      <c r="C78" s="172"/>
      <c r="D78" s="172"/>
      <c r="E78" s="131"/>
      <c r="F78" s="175"/>
      <c r="G78" s="178"/>
      <c r="H78" s="189"/>
      <c r="I78" s="163"/>
      <c r="J78" s="166"/>
      <c r="K78" s="62"/>
      <c r="L78" s="63"/>
      <c r="M78" s="63"/>
      <c r="N78" s="63"/>
      <c r="O78" s="127"/>
      <c r="P78" s="100"/>
      <c r="Q78" s="63">
        <f t="shared" si="24"/>
        <v>0</v>
      </c>
      <c r="R78" s="64"/>
      <c r="S78" s="67"/>
      <c r="T78" s="46"/>
      <c r="U78" s="106">
        <f>IF(EXACT(O78,Y78),M78,M78*(1-'Расчет ПРЕДЗАКАЗ'!$D$10))</f>
        <v>0</v>
      </c>
      <c r="V78" s="106">
        <f t="shared" si="25"/>
        <v>0</v>
      </c>
      <c r="W78" s="106" t="e">
        <f>IF(EXACT(O78,Y78),M78,M78*(1-#REF!))</f>
        <v>#REF!</v>
      </c>
      <c r="X78" s="106" t="e">
        <f t="shared" si="26"/>
        <v>#REF!</v>
      </c>
      <c r="Y78" s="107" t="s">
        <v>72</v>
      </c>
      <c r="Z78" s="103">
        <f t="shared" si="22"/>
        <v>0</v>
      </c>
      <c r="AA78" s="103">
        <f t="shared" si="23"/>
        <v>0</v>
      </c>
      <c r="AB78" s="128" t="str">
        <f t="shared" si="27"/>
        <v/>
      </c>
      <c r="AC78" s="128" t="e">
        <f t="shared" si="28"/>
        <v>#REF!</v>
      </c>
    </row>
    <row r="79" spans="1:29" ht="50.1" customHeight="1">
      <c r="A79" s="169"/>
      <c r="B79" s="169"/>
      <c r="C79" s="172"/>
      <c r="D79" s="172"/>
      <c r="E79" s="131"/>
      <c r="F79" s="175"/>
      <c r="G79" s="178"/>
      <c r="H79" s="189"/>
      <c r="I79" s="163"/>
      <c r="J79" s="166"/>
      <c r="K79" s="62"/>
      <c r="L79" s="63"/>
      <c r="M79" s="63"/>
      <c r="N79" s="63"/>
      <c r="O79" s="127"/>
      <c r="P79" s="100"/>
      <c r="Q79" s="63">
        <f t="shared" si="24"/>
        <v>0</v>
      </c>
      <c r="R79" s="64"/>
      <c r="S79" s="67"/>
      <c r="T79" s="46"/>
      <c r="U79" s="106">
        <f>IF(EXACT(O79,Y79),M79,M79*(1-'Расчет ПРЕДЗАКАЗ'!$D$10))</f>
        <v>0</v>
      </c>
      <c r="V79" s="106">
        <f t="shared" si="25"/>
        <v>0</v>
      </c>
      <c r="W79" s="106" t="e">
        <f>IF(EXACT(O79,Y79),M79,M79*(1-#REF!))</f>
        <v>#REF!</v>
      </c>
      <c r="X79" s="106" t="e">
        <f t="shared" si="26"/>
        <v>#REF!</v>
      </c>
      <c r="Y79" s="107" t="s">
        <v>72</v>
      </c>
      <c r="Z79" s="103">
        <f t="shared" si="22"/>
        <v>0</v>
      </c>
      <c r="AA79" s="103">
        <f t="shared" si="23"/>
        <v>0</v>
      </c>
      <c r="AB79" s="128" t="str">
        <f t="shared" si="27"/>
        <v/>
      </c>
      <c r="AC79" s="128" t="e">
        <f t="shared" si="28"/>
        <v>#REF!</v>
      </c>
    </row>
    <row r="80" spans="1:29" ht="50.1" customHeight="1">
      <c r="A80" s="169"/>
      <c r="B80" s="169"/>
      <c r="C80" s="172"/>
      <c r="D80" s="172"/>
      <c r="E80" s="131"/>
      <c r="F80" s="175"/>
      <c r="G80" s="178"/>
      <c r="H80" s="189"/>
      <c r="I80" s="163"/>
      <c r="J80" s="166"/>
      <c r="K80" s="62"/>
      <c r="L80" s="63"/>
      <c r="M80" s="63"/>
      <c r="N80" s="63"/>
      <c r="O80" s="127"/>
      <c r="P80" s="100"/>
      <c r="Q80" s="63">
        <f t="shared" si="24"/>
        <v>0</v>
      </c>
      <c r="R80" s="64"/>
      <c r="S80" s="67"/>
      <c r="T80" s="46"/>
      <c r="U80" s="106">
        <f>IF(EXACT(O80,Y80),M80,M80*(1-'Расчет ПРЕДЗАКАЗ'!$D$10))</f>
        <v>0</v>
      </c>
      <c r="V80" s="106">
        <f t="shared" si="25"/>
        <v>0</v>
      </c>
      <c r="W80" s="106" t="e">
        <f>IF(EXACT(O80,Y80),M80,M80*(1-#REF!))</f>
        <v>#REF!</v>
      </c>
      <c r="X80" s="106" t="e">
        <f t="shared" si="26"/>
        <v>#REF!</v>
      </c>
      <c r="Y80" s="107" t="s">
        <v>72</v>
      </c>
      <c r="Z80" s="103">
        <f t="shared" si="22"/>
        <v>0</v>
      </c>
      <c r="AA80" s="103">
        <f t="shared" si="23"/>
        <v>0</v>
      </c>
      <c r="AB80" s="128" t="str">
        <f t="shared" si="27"/>
        <v/>
      </c>
      <c r="AC80" s="128" t="e">
        <f t="shared" si="28"/>
        <v>#REF!</v>
      </c>
    </row>
    <row r="81" spans="1:29" ht="50.1" customHeight="1">
      <c r="A81" s="169"/>
      <c r="B81" s="169"/>
      <c r="C81" s="172"/>
      <c r="D81" s="172"/>
      <c r="E81" s="131"/>
      <c r="F81" s="175"/>
      <c r="G81" s="178"/>
      <c r="H81" s="189"/>
      <c r="I81" s="163"/>
      <c r="J81" s="166"/>
      <c r="K81" s="62"/>
      <c r="L81" s="63"/>
      <c r="M81" s="63"/>
      <c r="N81" s="65"/>
      <c r="O81" s="127"/>
      <c r="P81" s="100"/>
      <c r="Q81" s="63">
        <f t="shared" si="24"/>
        <v>0</v>
      </c>
      <c r="R81" s="65"/>
      <c r="S81" s="67"/>
      <c r="T81" s="40"/>
      <c r="U81" s="106">
        <f>IF(EXACT(O81,Y81),M81,M81*(1-'Расчет ПРЕДЗАКАЗ'!$D$10))</f>
        <v>0</v>
      </c>
      <c r="V81" s="106">
        <f t="shared" si="25"/>
        <v>0</v>
      </c>
      <c r="W81" s="106" t="e">
        <f>IF(EXACT(O81,Y81),M81,M81*(1-#REF!))</f>
        <v>#REF!</v>
      </c>
      <c r="X81" s="106" t="e">
        <f t="shared" si="26"/>
        <v>#REF!</v>
      </c>
      <c r="Y81" s="107" t="s">
        <v>72</v>
      </c>
      <c r="Z81" s="103">
        <f t="shared" si="22"/>
        <v>0</v>
      </c>
      <c r="AA81" s="103">
        <f t="shared" si="23"/>
        <v>0</v>
      </c>
      <c r="AB81" s="128" t="str">
        <f t="shared" si="27"/>
        <v/>
      </c>
      <c r="AC81" s="128" t="e">
        <f t="shared" si="28"/>
        <v>#REF!</v>
      </c>
    </row>
    <row r="82" spans="1:29" ht="50.1" customHeight="1">
      <c r="A82" s="169"/>
      <c r="B82" s="169"/>
      <c r="C82" s="172"/>
      <c r="D82" s="172"/>
      <c r="E82" s="131"/>
      <c r="F82" s="175"/>
      <c r="G82" s="178"/>
      <c r="H82" s="189"/>
      <c r="I82" s="163"/>
      <c r="J82" s="166"/>
      <c r="K82" s="62"/>
      <c r="L82" s="63"/>
      <c r="M82" s="63"/>
      <c r="N82" s="65"/>
      <c r="O82" s="127"/>
      <c r="P82" s="100"/>
      <c r="Q82" s="63">
        <f t="shared" si="24"/>
        <v>0</v>
      </c>
      <c r="R82" s="65"/>
      <c r="S82" s="67"/>
      <c r="T82" s="40"/>
      <c r="U82" s="106">
        <f>IF(EXACT(O82,Y82),M82,M82*(1-'Расчет ПРЕДЗАКАЗ'!$D$10))</f>
        <v>0</v>
      </c>
      <c r="V82" s="106">
        <f t="shared" si="25"/>
        <v>0</v>
      </c>
      <c r="W82" s="106" t="e">
        <f>IF(EXACT(O82,Y82),M82,M82*(1-#REF!))</f>
        <v>#REF!</v>
      </c>
      <c r="X82" s="106" t="e">
        <f t="shared" si="26"/>
        <v>#REF!</v>
      </c>
      <c r="Y82" s="107" t="s">
        <v>72</v>
      </c>
      <c r="Z82" s="103">
        <f t="shared" si="22"/>
        <v>0</v>
      </c>
      <c r="AA82" s="103">
        <f t="shared" si="23"/>
        <v>0</v>
      </c>
      <c r="AB82" s="128" t="str">
        <f t="shared" si="27"/>
        <v/>
      </c>
      <c r="AC82" s="128" t="e">
        <f t="shared" si="28"/>
        <v>#REF!</v>
      </c>
    </row>
    <row r="83" spans="1:29" ht="50.1" customHeight="1">
      <c r="A83" s="169"/>
      <c r="B83" s="169"/>
      <c r="C83" s="172"/>
      <c r="D83" s="172"/>
      <c r="E83" s="131"/>
      <c r="F83" s="175"/>
      <c r="G83" s="178"/>
      <c r="H83" s="189"/>
      <c r="I83" s="163"/>
      <c r="J83" s="166"/>
      <c r="K83" s="62"/>
      <c r="L83" s="63"/>
      <c r="M83" s="63"/>
      <c r="N83" s="65"/>
      <c r="O83" s="127"/>
      <c r="P83" s="100"/>
      <c r="Q83" s="63">
        <f t="shared" si="24"/>
        <v>0</v>
      </c>
      <c r="R83" s="65"/>
      <c r="S83" s="67"/>
      <c r="T83" s="40"/>
      <c r="U83" s="106">
        <f>IF(EXACT(O83,Y83),M83,M83*(1-'Расчет ПРЕДЗАКАЗ'!$D$10))</f>
        <v>0</v>
      </c>
      <c r="V83" s="106">
        <f t="shared" si="25"/>
        <v>0</v>
      </c>
      <c r="W83" s="106" t="e">
        <f>IF(EXACT(O83,Y83),M83,M83*(1-#REF!))</f>
        <v>#REF!</v>
      </c>
      <c r="X83" s="106" t="e">
        <f t="shared" si="26"/>
        <v>#REF!</v>
      </c>
      <c r="Y83" s="107" t="s">
        <v>72</v>
      </c>
      <c r="Z83" s="103">
        <f t="shared" si="22"/>
        <v>0</v>
      </c>
      <c r="AA83" s="103">
        <f t="shared" si="23"/>
        <v>0</v>
      </c>
      <c r="AB83" s="128" t="str">
        <f t="shared" si="27"/>
        <v/>
      </c>
      <c r="AC83" s="128" t="e">
        <f t="shared" si="28"/>
        <v>#REF!</v>
      </c>
    </row>
    <row r="84" spans="1:29" ht="50.1" customHeight="1">
      <c r="A84" s="169"/>
      <c r="B84" s="169"/>
      <c r="C84" s="172"/>
      <c r="D84" s="172"/>
      <c r="E84" s="131"/>
      <c r="F84" s="175"/>
      <c r="G84" s="178"/>
      <c r="H84" s="189"/>
      <c r="I84" s="163"/>
      <c r="J84" s="166"/>
      <c r="K84" s="62"/>
      <c r="L84" s="63"/>
      <c r="M84" s="63"/>
      <c r="N84" s="65"/>
      <c r="O84" s="127"/>
      <c r="P84" s="100"/>
      <c r="Q84" s="63">
        <f t="shared" si="24"/>
        <v>0</v>
      </c>
      <c r="R84" s="65"/>
      <c r="S84" s="67"/>
      <c r="T84" s="40"/>
      <c r="U84" s="106">
        <f>IF(EXACT(O84,Y84),M84,M84*(1-'Расчет ПРЕДЗАКАЗ'!$D$10))</f>
        <v>0</v>
      </c>
      <c r="V84" s="106">
        <f t="shared" si="25"/>
        <v>0</v>
      </c>
      <c r="W84" s="106" t="e">
        <f>IF(EXACT(O84,Y84),M84,M84*(1-#REF!))</f>
        <v>#REF!</v>
      </c>
      <c r="X84" s="106" t="e">
        <f t="shared" si="26"/>
        <v>#REF!</v>
      </c>
      <c r="Y84" s="107" t="s">
        <v>72</v>
      </c>
      <c r="Z84" s="103">
        <f t="shared" si="22"/>
        <v>0</v>
      </c>
      <c r="AA84" s="103">
        <f t="shared" si="23"/>
        <v>0</v>
      </c>
      <c r="AB84" s="128" t="str">
        <f t="shared" si="27"/>
        <v/>
      </c>
      <c r="AC84" s="128" t="e">
        <f t="shared" si="28"/>
        <v>#REF!</v>
      </c>
    </row>
    <row r="85" spans="1:29" ht="50.1" customHeight="1">
      <c r="A85" s="169"/>
      <c r="B85" s="169"/>
      <c r="C85" s="172"/>
      <c r="D85" s="172"/>
      <c r="E85" s="131"/>
      <c r="F85" s="175"/>
      <c r="G85" s="178"/>
      <c r="H85" s="189"/>
      <c r="I85" s="163"/>
      <c r="J85" s="166"/>
      <c r="K85" s="62"/>
      <c r="L85" s="63"/>
      <c r="M85" s="63"/>
      <c r="N85" s="65"/>
      <c r="O85" s="127"/>
      <c r="P85" s="100"/>
      <c r="Q85" s="63">
        <f t="shared" si="24"/>
        <v>0</v>
      </c>
      <c r="R85" s="65"/>
      <c r="S85" s="67"/>
      <c r="T85" s="40"/>
      <c r="U85" s="106">
        <f>IF(EXACT(O85,Y85),M85,M85*(1-'Расчет ПРЕДЗАКАЗ'!$D$10))</f>
        <v>0</v>
      </c>
      <c r="V85" s="106">
        <f t="shared" si="25"/>
        <v>0</v>
      </c>
      <c r="W85" s="106" t="e">
        <f>IF(EXACT(O85,Y85),M85,M85*(1-#REF!))</f>
        <v>#REF!</v>
      </c>
      <c r="X85" s="106" t="e">
        <f t="shared" si="26"/>
        <v>#REF!</v>
      </c>
      <c r="Y85" s="107" t="s">
        <v>72</v>
      </c>
      <c r="Z85" s="103">
        <f t="shared" si="22"/>
        <v>0</v>
      </c>
      <c r="AA85" s="103">
        <f t="shared" si="23"/>
        <v>0</v>
      </c>
      <c r="AB85" s="128" t="str">
        <f t="shared" si="27"/>
        <v/>
      </c>
      <c r="AC85" s="128" t="e">
        <f t="shared" si="28"/>
        <v>#REF!</v>
      </c>
    </row>
    <row r="86" spans="1:29" ht="50.1" customHeight="1">
      <c r="A86" s="170"/>
      <c r="B86" s="170"/>
      <c r="C86" s="173"/>
      <c r="D86" s="173"/>
      <c r="E86" s="132"/>
      <c r="F86" s="176"/>
      <c r="G86" s="179"/>
      <c r="H86" s="190"/>
      <c r="I86" s="164"/>
      <c r="J86" s="167"/>
      <c r="K86" s="62"/>
      <c r="L86" s="63"/>
      <c r="M86" s="63"/>
      <c r="N86" s="65"/>
      <c r="O86" s="127"/>
      <c r="P86" s="100"/>
      <c r="Q86" s="63">
        <f t="shared" si="24"/>
        <v>0</v>
      </c>
      <c r="R86" s="65"/>
      <c r="S86" s="67"/>
      <c r="T86" s="40"/>
      <c r="U86" s="106">
        <f>IF(EXACT(O86,Y86),M86,M86*(1-'Расчет ПРЕДЗАКАЗ'!$D$10))</f>
        <v>0</v>
      </c>
      <c r="V86" s="106">
        <f t="shared" si="25"/>
        <v>0</v>
      </c>
      <c r="W86" s="106" t="e">
        <f>IF(EXACT(O86,Y86),M86,M86*(1-#REF!))</f>
        <v>#REF!</v>
      </c>
      <c r="X86" s="106" t="e">
        <f t="shared" si="26"/>
        <v>#REF!</v>
      </c>
      <c r="Y86" s="107" t="s">
        <v>72</v>
      </c>
      <c r="Z86" s="103">
        <f t="shared" si="22"/>
        <v>0</v>
      </c>
      <c r="AA86" s="103">
        <f t="shared" si="23"/>
        <v>0</v>
      </c>
      <c r="AB86" s="128" t="str">
        <f t="shared" si="27"/>
        <v/>
      </c>
      <c r="AC86" s="128" t="e">
        <f t="shared" si="28"/>
        <v>#REF!</v>
      </c>
    </row>
    <row r="87" spans="1:29" ht="11.25" customHeight="1" thickBot="1"/>
    <row r="88" spans="1:29" ht="50.1" customHeight="1">
      <c r="A88" s="168">
        <v>5</v>
      </c>
      <c r="B88" s="168" t="s">
        <v>118</v>
      </c>
      <c r="C88" s="171" t="s">
        <v>119</v>
      </c>
      <c r="D88" s="171" t="s">
        <v>77</v>
      </c>
      <c r="E88" s="131"/>
      <c r="F88" s="199" t="s">
        <v>120</v>
      </c>
      <c r="G88" s="177" t="s">
        <v>121</v>
      </c>
      <c r="H88" s="162" t="s">
        <v>122</v>
      </c>
      <c r="I88" s="200" t="s">
        <v>123</v>
      </c>
      <c r="J88" s="165" t="s">
        <v>19</v>
      </c>
      <c r="K88" s="62" t="s">
        <v>82</v>
      </c>
      <c r="L88" s="63">
        <v>8110</v>
      </c>
      <c r="M88" s="63">
        <v>5065</v>
      </c>
      <c r="N88" s="142" t="s">
        <v>124</v>
      </c>
      <c r="O88" s="127"/>
      <c r="P88" s="100"/>
      <c r="Q88" s="63">
        <f>P88*M88</f>
        <v>0</v>
      </c>
      <c r="R88" s="64"/>
      <c r="S88" s="67">
        <v>92</v>
      </c>
      <c r="T88" s="59"/>
      <c r="U88" s="106">
        <f>IF(EXACT(O88,Y88),M88,M88*(1-'Расчет ПРЕДЗАКАЗ'!$D$10))</f>
        <v>4963.7</v>
      </c>
      <c r="V88" s="106">
        <f>P88*U88</f>
        <v>0</v>
      </c>
      <c r="W88" s="106" t="e">
        <f>IF(EXACT(O88,Y88),M88,M88*(1-#REF!))</f>
        <v>#REF!</v>
      </c>
      <c r="X88" s="106" t="e">
        <f>P88*W88</f>
        <v>#REF!</v>
      </c>
      <c r="Y88" s="107" t="s">
        <v>72</v>
      </c>
      <c r="Z88" s="103">
        <f t="shared" ref="Z88:Z102" si="29">IF(EXACT(O88,Y88),Q88,0)</f>
        <v>0</v>
      </c>
      <c r="AA88" s="103">
        <f t="shared" ref="AA88:AA102" si="30">IF(Z88=0,Q88,0)</f>
        <v>0</v>
      </c>
      <c r="AB88" s="128">
        <f>IF(U88=0,"",L88/U88-1)</f>
        <v>0.63386183693615661</v>
      </c>
      <c r="AC88" s="128" t="e">
        <f>IF(W88=0,"",L88/W88-1)</f>
        <v>#REF!</v>
      </c>
    </row>
    <row r="89" spans="1:29" ht="50.1" customHeight="1">
      <c r="A89" s="169"/>
      <c r="B89" s="169"/>
      <c r="C89" s="172"/>
      <c r="D89" s="172"/>
      <c r="E89" s="131"/>
      <c r="F89" s="175"/>
      <c r="G89" s="178"/>
      <c r="H89" s="189"/>
      <c r="I89" s="163"/>
      <c r="J89" s="166"/>
      <c r="K89" s="62" t="s">
        <v>104</v>
      </c>
      <c r="L89" s="63">
        <v>8110</v>
      </c>
      <c r="M89" s="63">
        <v>5065</v>
      </c>
      <c r="N89" s="142" t="s">
        <v>125</v>
      </c>
      <c r="O89" s="127"/>
      <c r="P89" s="100"/>
      <c r="Q89" s="63">
        <f t="shared" ref="Q89:Q102" si="31">P89*M89</f>
        <v>0</v>
      </c>
      <c r="R89" s="64"/>
      <c r="S89" s="67">
        <v>31</v>
      </c>
      <c r="T89" s="46"/>
      <c r="U89" s="106">
        <f>IF(EXACT(O89,Y89),M89,M89*(1-'Расчет ПРЕДЗАКАЗ'!$D$10))</f>
        <v>4963.7</v>
      </c>
      <c r="V89" s="106">
        <f t="shared" ref="V89:V102" si="32">P89*U89</f>
        <v>0</v>
      </c>
      <c r="W89" s="106" t="e">
        <f>IF(EXACT(O89,Y89),M89,M89*(1-#REF!))</f>
        <v>#REF!</v>
      </c>
      <c r="X89" s="106" t="e">
        <f t="shared" ref="X89:X102" si="33">P89*W89</f>
        <v>#REF!</v>
      </c>
      <c r="Y89" s="107" t="s">
        <v>72</v>
      </c>
      <c r="Z89" s="103">
        <f t="shared" si="29"/>
        <v>0</v>
      </c>
      <c r="AA89" s="103">
        <f t="shared" si="30"/>
        <v>0</v>
      </c>
      <c r="AB89" s="128">
        <f t="shared" ref="AB89:AB102" si="34">IF(U89=0,"",L89/U89-1)</f>
        <v>0.63386183693615661</v>
      </c>
      <c r="AC89" s="128" t="e">
        <f t="shared" ref="AC89:AC102" si="35">IF(W89=0,"",L89/W89-1)</f>
        <v>#REF!</v>
      </c>
    </row>
    <row r="90" spans="1:29" ht="50.1" customHeight="1">
      <c r="A90" s="169"/>
      <c r="B90" s="169"/>
      <c r="C90" s="172"/>
      <c r="D90" s="172"/>
      <c r="E90" s="131"/>
      <c r="F90" s="175"/>
      <c r="G90" s="178"/>
      <c r="H90" s="189"/>
      <c r="I90" s="163"/>
      <c r="J90" s="166"/>
      <c r="K90" s="62"/>
      <c r="L90" s="63"/>
      <c r="M90" s="63"/>
      <c r="N90" s="142"/>
      <c r="O90" s="127"/>
      <c r="P90" s="100"/>
      <c r="Q90" s="63">
        <f t="shared" si="31"/>
        <v>0</v>
      </c>
      <c r="R90" s="64"/>
      <c r="S90" s="67"/>
      <c r="T90" s="46"/>
      <c r="U90" s="106">
        <f>IF(EXACT(O90,Y90),M90,M90*(1-'Расчет ПРЕДЗАКАЗ'!$D$10))</f>
        <v>0</v>
      </c>
      <c r="V90" s="106">
        <f t="shared" si="32"/>
        <v>0</v>
      </c>
      <c r="W90" s="106" t="e">
        <f>IF(EXACT(O90,Y90),M90,M90*(1-#REF!))</f>
        <v>#REF!</v>
      </c>
      <c r="X90" s="106" t="e">
        <f t="shared" si="33"/>
        <v>#REF!</v>
      </c>
      <c r="Y90" s="107" t="s">
        <v>72</v>
      </c>
      <c r="Z90" s="103">
        <f t="shared" si="29"/>
        <v>0</v>
      </c>
      <c r="AA90" s="103">
        <f t="shared" si="30"/>
        <v>0</v>
      </c>
      <c r="AB90" s="128" t="str">
        <f t="shared" si="34"/>
        <v/>
      </c>
      <c r="AC90" s="128" t="e">
        <f t="shared" si="35"/>
        <v>#REF!</v>
      </c>
    </row>
    <row r="91" spans="1:29" ht="50.1" customHeight="1">
      <c r="A91" s="169"/>
      <c r="B91" s="169"/>
      <c r="C91" s="172"/>
      <c r="D91" s="172"/>
      <c r="E91" s="131"/>
      <c r="F91" s="175"/>
      <c r="G91" s="178"/>
      <c r="H91" s="189"/>
      <c r="I91" s="163"/>
      <c r="J91" s="166"/>
      <c r="K91" s="62"/>
      <c r="L91" s="63"/>
      <c r="M91" s="63"/>
      <c r="N91" s="142"/>
      <c r="O91" s="127"/>
      <c r="P91" s="100"/>
      <c r="Q91" s="63">
        <f t="shared" si="31"/>
        <v>0</v>
      </c>
      <c r="R91" s="64"/>
      <c r="S91" s="67"/>
      <c r="T91" s="46"/>
      <c r="U91" s="106">
        <f>IF(EXACT(O91,Y91),M91,M91*(1-'Расчет ПРЕДЗАКАЗ'!$D$10))</f>
        <v>0</v>
      </c>
      <c r="V91" s="106">
        <f t="shared" si="32"/>
        <v>0</v>
      </c>
      <c r="W91" s="106" t="e">
        <f>IF(EXACT(O91,Y91),M91,M91*(1-#REF!))</f>
        <v>#REF!</v>
      </c>
      <c r="X91" s="106" t="e">
        <f t="shared" si="33"/>
        <v>#REF!</v>
      </c>
      <c r="Y91" s="107" t="s">
        <v>72</v>
      </c>
      <c r="Z91" s="103">
        <f t="shared" si="29"/>
        <v>0</v>
      </c>
      <c r="AA91" s="103">
        <f t="shared" si="30"/>
        <v>0</v>
      </c>
      <c r="AB91" s="128" t="str">
        <f t="shared" si="34"/>
        <v/>
      </c>
      <c r="AC91" s="128" t="e">
        <f t="shared" si="35"/>
        <v>#REF!</v>
      </c>
    </row>
    <row r="92" spans="1:29" ht="50.1" customHeight="1">
      <c r="A92" s="169"/>
      <c r="B92" s="169"/>
      <c r="C92" s="172"/>
      <c r="D92" s="172"/>
      <c r="E92" s="131"/>
      <c r="F92" s="175"/>
      <c r="G92" s="178"/>
      <c r="H92" s="189"/>
      <c r="I92" s="163"/>
      <c r="J92" s="166"/>
      <c r="K92" s="62"/>
      <c r="L92" s="63"/>
      <c r="M92" s="63"/>
      <c r="N92" s="63"/>
      <c r="O92" s="127"/>
      <c r="P92" s="100"/>
      <c r="Q92" s="63">
        <f t="shared" si="31"/>
        <v>0</v>
      </c>
      <c r="R92" s="64"/>
      <c r="S92" s="67"/>
      <c r="T92" s="46"/>
      <c r="U92" s="106">
        <f>IF(EXACT(O92,Y92),M92,M92*(1-'Расчет ПРЕДЗАКАЗ'!$D$10))</f>
        <v>0</v>
      </c>
      <c r="V92" s="106">
        <f t="shared" si="32"/>
        <v>0</v>
      </c>
      <c r="W92" s="106" t="e">
        <f>IF(EXACT(O92,Y92),M92,M92*(1-#REF!))</f>
        <v>#REF!</v>
      </c>
      <c r="X92" s="106" t="e">
        <f t="shared" si="33"/>
        <v>#REF!</v>
      </c>
      <c r="Y92" s="107" t="s">
        <v>72</v>
      </c>
      <c r="Z92" s="103">
        <f t="shared" si="29"/>
        <v>0</v>
      </c>
      <c r="AA92" s="103">
        <f t="shared" si="30"/>
        <v>0</v>
      </c>
      <c r="AB92" s="128" t="str">
        <f t="shared" si="34"/>
        <v/>
      </c>
      <c r="AC92" s="128" t="e">
        <f t="shared" si="35"/>
        <v>#REF!</v>
      </c>
    </row>
    <row r="93" spans="1:29" ht="50.1" customHeight="1">
      <c r="A93" s="169"/>
      <c r="B93" s="169"/>
      <c r="C93" s="172"/>
      <c r="D93" s="172"/>
      <c r="E93" s="131"/>
      <c r="F93" s="175"/>
      <c r="G93" s="178"/>
      <c r="H93" s="189"/>
      <c r="I93" s="163"/>
      <c r="J93" s="166"/>
      <c r="K93" s="62"/>
      <c r="L93" s="63"/>
      <c r="M93" s="63"/>
      <c r="N93" s="63"/>
      <c r="O93" s="127"/>
      <c r="P93" s="100"/>
      <c r="Q93" s="63">
        <f t="shared" si="31"/>
        <v>0</v>
      </c>
      <c r="R93" s="64"/>
      <c r="S93" s="67"/>
      <c r="T93" s="46"/>
      <c r="U93" s="106">
        <f>IF(EXACT(O93,Y93),M93,M93*(1-'Расчет ПРЕДЗАКАЗ'!$D$10))</f>
        <v>0</v>
      </c>
      <c r="V93" s="106">
        <f t="shared" si="32"/>
        <v>0</v>
      </c>
      <c r="W93" s="106" t="e">
        <f>IF(EXACT(O93,Y93),M93,M93*(1-#REF!))</f>
        <v>#REF!</v>
      </c>
      <c r="X93" s="106" t="e">
        <f t="shared" si="33"/>
        <v>#REF!</v>
      </c>
      <c r="Y93" s="107" t="s">
        <v>72</v>
      </c>
      <c r="Z93" s="103">
        <f t="shared" si="29"/>
        <v>0</v>
      </c>
      <c r="AA93" s="103">
        <f t="shared" si="30"/>
        <v>0</v>
      </c>
      <c r="AB93" s="128" t="str">
        <f t="shared" si="34"/>
        <v/>
      </c>
      <c r="AC93" s="128" t="e">
        <f t="shared" si="35"/>
        <v>#REF!</v>
      </c>
    </row>
    <row r="94" spans="1:29" ht="50.1" customHeight="1">
      <c r="A94" s="169"/>
      <c r="B94" s="169"/>
      <c r="C94" s="172"/>
      <c r="D94" s="172"/>
      <c r="E94" s="131"/>
      <c r="F94" s="175"/>
      <c r="G94" s="178"/>
      <c r="H94" s="189"/>
      <c r="I94" s="163"/>
      <c r="J94" s="166"/>
      <c r="K94" s="62"/>
      <c r="L94" s="63"/>
      <c r="M94" s="63"/>
      <c r="N94" s="63"/>
      <c r="O94" s="127"/>
      <c r="P94" s="100"/>
      <c r="Q94" s="63">
        <f t="shared" si="31"/>
        <v>0</v>
      </c>
      <c r="R94" s="64"/>
      <c r="S94" s="67"/>
      <c r="T94" s="46"/>
      <c r="U94" s="106">
        <f>IF(EXACT(O94,Y94),M94,M94*(1-'Расчет ПРЕДЗАКАЗ'!$D$10))</f>
        <v>0</v>
      </c>
      <c r="V94" s="106">
        <f t="shared" si="32"/>
        <v>0</v>
      </c>
      <c r="W94" s="106" t="e">
        <f>IF(EXACT(O94,Y94),M94,M94*(1-#REF!))</f>
        <v>#REF!</v>
      </c>
      <c r="X94" s="106" t="e">
        <f t="shared" si="33"/>
        <v>#REF!</v>
      </c>
      <c r="Y94" s="107" t="s">
        <v>72</v>
      </c>
      <c r="Z94" s="103">
        <f t="shared" si="29"/>
        <v>0</v>
      </c>
      <c r="AA94" s="103">
        <f t="shared" si="30"/>
        <v>0</v>
      </c>
      <c r="AB94" s="128" t="str">
        <f t="shared" si="34"/>
        <v/>
      </c>
      <c r="AC94" s="128" t="e">
        <f t="shared" si="35"/>
        <v>#REF!</v>
      </c>
    </row>
    <row r="95" spans="1:29" ht="50.1" customHeight="1">
      <c r="A95" s="169"/>
      <c r="B95" s="169"/>
      <c r="C95" s="172"/>
      <c r="D95" s="172"/>
      <c r="E95" s="131"/>
      <c r="F95" s="175"/>
      <c r="G95" s="178"/>
      <c r="H95" s="189"/>
      <c r="I95" s="163"/>
      <c r="J95" s="166"/>
      <c r="K95" s="62"/>
      <c r="L95" s="63"/>
      <c r="M95" s="63"/>
      <c r="N95" s="63"/>
      <c r="O95" s="127"/>
      <c r="P95" s="100"/>
      <c r="Q95" s="63">
        <f t="shared" si="31"/>
        <v>0</v>
      </c>
      <c r="R95" s="64"/>
      <c r="S95" s="67"/>
      <c r="T95" s="46"/>
      <c r="U95" s="106">
        <f>IF(EXACT(O95,Y95),M95,M95*(1-'Расчет ПРЕДЗАКАЗ'!$D$10))</f>
        <v>0</v>
      </c>
      <c r="V95" s="106">
        <f t="shared" si="32"/>
        <v>0</v>
      </c>
      <c r="W95" s="106" t="e">
        <f>IF(EXACT(O95,Y95),M95,M95*(1-#REF!))</f>
        <v>#REF!</v>
      </c>
      <c r="X95" s="106" t="e">
        <f t="shared" si="33"/>
        <v>#REF!</v>
      </c>
      <c r="Y95" s="107" t="s">
        <v>72</v>
      </c>
      <c r="Z95" s="103">
        <f t="shared" si="29"/>
        <v>0</v>
      </c>
      <c r="AA95" s="103">
        <f t="shared" si="30"/>
        <v>0</v>
      </c>
      <c r="AB95" s="128" t="str">
        <f t="shared" si="34"/>
        <v/>
      </c>
      <c r="AC95" s="128" t="e">
        <f t="shared" si="35"/>
        <v>#REF!</v>
      </c>
    </row>
    <row r="96" spans="1:29" ht="50.1" customHeight="1">
      <c r="A96" s="169"/>
      <c r="B96" s="169"/>
      <c r="C96" s="172"/>
      <c r="D96" s="172"/>
      <c r="E96" s="131"/>
      <c r="F96" s="175"/>
      <c r="G96" s="178"/>
      <c r="H96" s="189"/>
      <c r="I96" s="163"/>
      <c r="J96" s="166"/>
      <c r="K96" s="62"/>
      <c r="L96" s="63"/>
      <c r="M96" s="63"/>
      <c r="N96" s="63"/>
      <c r="O96" s="127"/>
      <c r="P96" s="100"/>
      <c r="Q96" s="63">
        <f t="shared" si="31"/>
        <v>0</v>
      </c>
      <c r="R96" s="64"/>
      <c r="S96" s="67"/>
      <c r="T96" s="46"/>
      <c r="U96" s="106">
        <f>IF(EXACT(O96,Y96),M96,M96*(1-'Расчет ПРЕДЗАКАЗ'!$D$10))</f>
        <v>0</v>
      </c>
      <c r="V96" s="106">
        <f t="shared" si="32"/>
        <v>0</v>
      </c>
      <c r="W96" s="106" t="e">
        <f>IF(EXACT(O96,Y96),M96,M96*(1-#REF!))</f>
        <v>#REF!</v>
      </c>
      <c r="X96" s="106" t="e">
        <f t="shared" si="33"/>
        <v>#REF!</v>
      </c>
      <c r="Y96" s="107" t="s">
        <v>72</v>
      </c>
      <c r="Z96" s="103">
        <f t="shared" si="29"/>
        <v>0</v>
      </c>
      <c r="AA96" s="103">
        <f t="shared" si="30"/>
        <v>0</v>
      </c>
      <c r="AB96" s="128" t="str">
        <f t="shared" si="34"/>
        <v/>
      </c>
      <c r="AC96" s="128" t="e">
        <f t="shared" si="35"/>
        <v>#REF!</v>
      </c>
    </row>
    <row r="97" spans="1:29" ht="50.1" customHeight="1">
      <c r="A97" s="169"/>
      <c r="B97" s="169"/>
      <c r="C97" s="172"/>
      <c r="D97" s="172"/>
      <c r="E97" s="131"/>
      <c r="F97" s="175"/>
      <c r="G97" s="178"/>
      <c r="H97" s="189"/>
      <c r="I97" s="163"/>
      <c r="J97" s="166"/>
      <c r="K97" s="62"/>
      <c r="L97" s="63"/>
      <c r="M97" s="63"/>
      <c r="N97" s="65"/>
      <c r="O97" s="127"/>
      <c r="P97" s="100"/>
      <c r="Q97" s="63">
        <f t="shared" si="31"/>
        <v>0</v>
      </c>
      <c r="R97" s="65"/>
      <c r="S97" s="67"/>
      <c r="T97" s="40"/>
      <c r="U97" s="106">
        <f>IF(EXACT(O97,Y97),M97,M97*(1-'Расчет ПРЕДЗАКАЗ'!$D$10))</f>
        <v>0</v>
      </c>
      <c r="V97" s="106">
        <f t="shared" si="32"/>
        <v>0</v>
      </c>
      <c r="W97" s="106" t="e">
        <f>IF(EXACT(O97,Y97),M97,M97*(1-#REF!))</f>
        <v>#REF!</v>
      </c>
      <c r="X97" s="106" t="e">
        <f t="shared" si="33"/>
        <v>#REF!</v>
      </c>
      <c r="Y97" s="107" t="s">
        <v>72</v>
      </c>
      <c r="Z97" s="103">
        <f t="shared" si="29"/>
        <v>0</v>
      </c>
      <c r="AA97" s="103">
        <f t="shared" si="30"/>
        <v>0</v>
      </c>
      <c r="AB97" s="128" t="str">
        <f t="shared" si="34"/>
        <v/>
      </c>
      <c r="AC97" s="128" t="e">
        <f t="shared" si="35"/>
        <v>#REF!</v>
      </c>
    </row>
    <row r="98" spans="1:29" ht="50.1" customHeight="1">
      <c r="A98" s="169"/>
      <c r="B98" s="169"/>
      <c r="C98" s="172"/>
      <c r="D98" s="172"/>
      <c r="E98" s="131"/>
      <c r="F98" s="175"/>
      <c r="G98" s="178"/>
      <c r="H98" s="189"/>
      <c r="I98" s="163"/>
      <c r="J98" s="166"/>
      <c r="K98" s="62"/>
      <c r="L98" s="63"/>
      <c r="M98" s="63"/>
      <c r="N98" s="65"/>
      <c r="O98" s="127"/>
      <c r="P98" s="100"/>
      <c r="Q98" s="63">
        <f t="shared" si="31"/>
        <v>0</v>
      </c>
      <c r="R98" s="65"/>
      <c r="S98" s="67"/>
      <c r="T98" s="40"/>
      <c r="U98" s="106">
        <f>IF(EXACT(O98,Y98),M98,M98*(1-'Расчет ПРЕДЗАКАЗ'!$D$10))</f>
        <v>0</v>
      </c>
      <c r="V98" s="106">
        <f t="shared" si="32"/>
        <v>0</v>
      </c>
      <c r="W98" s="106" t="e">
        <f>IF(EXACT(O98,Y98),M98,M98*(1-#REF!))</f>
        <v>#REF!</v>
      </c>
      <c r="X98" s="106" t="e">
        <f t="shared" si="33"/>
        <v>#REF!</v>
      </c>
      <c r="Y98" s="107" t="s">
        <v>72</v>
      </c>
      <c r="Z98" s="103">
        <f t="shared" si="29"/>
        <v>0</v>
      </c>
      <c r="AA98" s="103">
        <f t="shared" si="30"/>
        <v>0</v>
      </c>
      <c r="AB98" s="128" t="str">
        <f t="shared" si="34"/>
        <v/>
      </c>
      <c r="AC98" s="128" t="e">
        <f t="shared" si="35"/>
        <v>#REF!</v>
      </c>
    </row>
    <row r="99" spans="1:29" ht="50.1" customHeight="1">
      <c r="A99" s="169"/>
      <c r="B99" s="169"/>
      <c r="C99" s="172"/>
      <c r="D99" s="172"/>
      <c r="E99" s="131"/>
      <c r="F99" s="175"/>
      <c r="G99" s="178"/>
      <c r="H99" s="189"/>
      <c r="I99" s="163"/>
      <c r="J99" s="166"/>
      <c r="K99" s="62"/>
      <c r="L99" s="63"/>
      <c r="M99" s="63"/>
      <c r="N99" s="65"/>
      <c r="O99" s="127"/>
      <c r="P99" s="100"/>
      <c r="Q99" s="63">
        <f t="shared" si="31"/>
        <v>0</v>
      </c>
      <c r="R99" s="65"/>
      <c r="S99" s="67"/>
      <c r="T99" s="40"/>
      <c r="U99" s="106">
        <f>IF(EXACT(O99,Y99),M99,M99*(1-'Расчет ПРЕДЗАКАЗ'!$D$10))</f>
        <v>0</v>
      </c>
      <c r="V99" s="106">
        <f t="shared" si="32"/>
        <v>0</v>
      </c>
      <c r="W99" s="106" t="e">
        <f>IF(EXACT(O99,Y99),M99,M99*(1-#REF!))</f>
        <v>#REF!</v>
      </c>
      <c r="X99" s="106" t="e">
        <f t="shared" si="33"/>
        <v>#REF!</v>
      </c>
      <c r="Y99" s="107" t="s">
        <v>72</v>
      </c>
      <c r="Z99" s="103">
        <f t="shared" si="29"/>
        <v>0</v>
      </c>
      <c r="AA99" s="103">
        <f t="shared" si="30"/>
        <v>0</v>
      </c>
      <c r="AB99" s="128" t="str">
        <f t="shared" si="34"/>
        <v/>
      </c>
      <c r="AC99" s="128" t="e">
        <f t="shared" si="35"/>
        <v>#REF!</v>
      </c>
    </row>
    <row r="100" spans="1:29" ht="50.1" customHeight="1">
      <c r="A100" s="169"/>
      <c r="B100" s="169"/>
      <c r="C100" s="172"/>
      <c r="D100" s="172"/>
      <c r="E100" s="131"/>
      <c r="F100" s="175"/>
      <c r="G100" s="178"/>
      <c r="H100" s="189"/>
      <c r="I100" s="163"/>
      <c r="J100" s="166"/>
      <c r="K100" s="62"/>
      <c r="L100" s="63"/>
      <c r="M100" s="63"/>
      <c r="N100" s="65"/>
      <c r="O100" s="127"/>
      <c r="P100" s="100"/>
      <c r="Q100" s="63">
        <f t="shared" si="31"/>
        <v>0</v>
      </c>
      <c r="R100" s="65"/>
      <c r="S100" s="67"/>
      <c r="T100" s="40"/>
      <c r="U100" s="106">
        <f>IF(EXACT(O100,Y100),M100,M100*(1-'Расчет ПРЕДЗАКАЗ'!$D$10))</f>
        <v>0</v>
      </c>
      <c r="V100" s="106">
        <f t="shared" si="32"/>
        <v>0</v>
      </c>
      <c r="W100" s="106" t="e">
        <f>IF(EXACT(O100,Y100),M100,M100*(1-#REF!))</f>
        <v>#REF!</v>
      </c>
      <c r="X100" s="106" t="e">
        <f t="shared" si="33"/>
        <v>#REF!</v>
      </c>
      <c r="Y100" s="107" t="s">
        <v>72</v>
      </c>
      <c r="Z100" s="103">
        <f t="shared" si="29"/>
        <v>0</v>
      </c>
      <c r="AA100" s="103">
        <f t="shared" si="30"/>
        <v>0</v>
      </c>
      <c r="AB100" s="128" t="str">
        <f t="shared" si="34"/>
        <v/>
      </c>
      <c r="AC100" s="128" t="e">
        <f t="shared" si="35"/>
        <v>#REF!</v>
      </c>
    </row>
    <row r="101" spans="1:29" ht="50.1" customHeight="1">
      <c r="A101" s="169"/>
      <c r="B101" s="169"/>
      <c r="C101" s="172"/>
      <c r="D101" s="172"/>
      <c r="E101" s="131"/>
      <c r="F101" s="175"/>
      <c r="G101" s="178"/>
      <c r="H101" s="189"/>
      <c r="I101" s="163"/>
      <c r="J101" s="166"/>
      <c r="K101" s="62"/>
      <c r="L101" s="63"/>
      <c r="M101" s="63"/>
      <c r="N101" s="65"/>
      <c r="O101" s="127"/>
      <c r="P101" s="100"/>
      <c r="Q101" s="63">
        <f t="shared" si="31"/>
        <v>0</v>
      </c>
      <c r="R101" s="65"/>
      <c r="S101" s="67"/>
      <c r="T101" s="40"/>
      <c r="U101" s="106">
        <f>IF(EXACT(O101,Y101),M101,M101*(1-'Расчет ПРЕДЗАКАЗ'!$D$10))</f>
        <v>0</v>
      </c>
      <c r="V101" s="106">
        <f t="shared" si="32"/>
        <v>0</v>
      </c>
      <c r="W101" s="106" t="e">
        <f>IF(EXACT(O101,Y101),M101,M101*(1-#REF!))</f>
        <v>#REF!</v>
      </c>
      <c r="X101" s="106" t="e">
        <f t="shared" si="33"/>
        <v>#REF!</v>
      </c>
      <c r="Y101" s="107" t="s">
        <v>72</v>
      </c>
      <c r="Z101" s="103">
        <f t="shared" si="29"/>
        <v>0</v>
      </c>
      <c r="AA101" s="103">
        <f t="shared" si="30"/>
        <v>0</v>
      </c>
      <c r="AB101" s="128" t="str">
        <f t="shared" si="34"/>
        <v/>
      </c>
      <c r="AC101" s="128" t="e">
        <f t="shared" si="35"/>
        <v>#REF!</v>
      </c>
    </row>
    <row r="102" spans="1:29" ht="50.1" customHeight="1">
      <c r="A102" s="170"/>
      <c r="B102" s="170"/>
      <c r="C102" s="173"/>
      <c r="D102" s="173"/>
      <c r="E102" s="132"/>
      <c r="F102" s="176"/>
      <c r="G102" s="179"/>
      <c r="H102" s="190"/>
      <c r="I102" s="164"/>
      <c r="J102" s="167"/>
      <c r="K102" s="62"/>
      <c r="L102" s="63"/>
      <c r="M102" s="63"/>
      <c r="N102" s="65"/>
      <c r="O102" s="127"/>
      <c r="P102" s="100"/>
      <c r="Q102" s="63">
        <f t="shared" si="31"/>
        <v>0</v>
      </c>
      <c r="R102" s="65"/>
      <c r="S102" s="67"/>
      <c r="T102" s="40"/>
      <c r="U102" s="106">
        <f>IF(EXACT(O102,Y102),M102,M102*(1-'Расчет ПРЕДЗАКАЗ'!$D$10))</f>
        <v>0</v>
      </c>
      <c r="V102" s="106">
        <f t="shared" si="32"/>
        <v>0</v>
      </c>
      <c r="W102" s="106" t="e">
        <f>IF(EXACT(O102,Y102),M102,M102*(1-#REF!))</f>
        <v>#REF!</v>
      </c>
      <c r="X102" s="106" t="e">
        <f t="shared" si="33"/>
        <v>#REF!</v>
      </c>
      <c r="Y102" s="107" t="s">
        <v>72</v>
      </c>
      <c r="Z102" s="103">
        <f t="shared" si="29"/>
        <v>0</v>
      </c>
      <c r="AA102" s="103">
        <f t="shared" si="30"/>
        <v>0</v>
      </c>
      <c r="AB102" s="128" t="str">
        <f t="shared" si="34"/>
        <v/>
      </c>
      <c r="AC102" s="128" t="e">
        <f t="shared" si="35"/>
        <v>#REF!</v>
      </c>
    </row>
    <row r="103" spans="1:29" ht="11.25" customHeight="1" thickBot="1"/>
    <row r="104" spans="1:29" ht="50.1" customHeight="1">
      <c r="A104" s="168">
        <v>6</v>
      </c>
      <c r="B104" s="168" t="s">
        <v>126</v>
      </c>
      <c r="C104" s="171" t="s">
        <v>127</v>
      </c>
      <c r="D104" s="171" t="s">
        <v>77</v>
      </c>
      <c r="E104" s="131"/>
      <c r="F104" s="199" t="s">
        <v>128</v>
      </c>
      <c r="G104" s="177" t="s">
        <v>129</v>
      </c>
      <c r="H104" s="162" t="s">
        <v>130</v>
      </c>
      <c r="I104" s="200" t="s">
        <v>131</v>
      </c>
      <c r="J104" s="165" t="s">
        <v>19</v>
      </c>
      <c r="K104" s="62" t="s">
        <v>82</v>
      </c>
      <c r="L104" s="63">
        <v>11060</v>
      </c>
      <c r="M104" s="63">
        <v>6910</v>
      </c>
      <c r="N104" s="142" t="s">
        <v>132</v>
      </c>
      <c r="O104" s="127"/>
      <c r="P104" s="100"/>
      <c r="Q104" s="63">
        <f>P104*M104</f>
        <v>0</v>
      </c>
      <c r="R104" s="64"/>
      <c r="S104" s="67">
        <v>254</v>
      </c>
      <c r="T104" s="59"/>
      <c r="U104" s="106">
        <f>IF(EXACT(O104,Y104),M104,M104*(1-'Расчет ПРЕДЗАКАЗ'!$D$10))</f>
        <v>6771.8</v>
      </c>
      <c r="V104" s="106">
        <f>P104*U104</f>
        <v>0</v>
      </c>
      <c r="W104" s="106" t="e">
        <f>IF(EXACT(O104,Y104),M104,M104*(1-#REF!))</f>
        <v>#REF!</v>
      </c>
      <c r="X104" s="106" t="e">
        <f>P104*W104</f>
        <v>#REF!</v>
      </c>
      <c r="Y104" s="107" t="s">
        <v>72</v>
      </c>
      <c r="Z104" s="103">
        <f t="shared" ref="Z104:Z118" si="36">IF(EXACT(O104,Y104),Q104,0)</f>
        <v>0</v>
      </c>
      <c r="AA104" s="103">
        <f t="shared" ref="AA104:AA118" si="37">IF(Z104=0,Q104,0)</f>
        <v>0</v>
      </c>
      <c r="AB104" s="128">
        <f>IF(U104=0,"",L104/U104-1)</f>
        <v>0.63324374612363021</v>
      </c>
      <c r="AC104" s="128" t="e">
        <f>IF(W104=0,"",L104/W104-1)</f>
        <v>#REF!</v>
      </c>
    </row>
    <row r="105" spans="1:29" ht="50.1" customHeight="1">
      <c r="A105" s="169"/>
      <c r="B105" s="169"/>
      <c r="C105" s="172"/>
      <c r="D105" s="172"/>
      <c r="E105" s="131"/>
      <c r="F105" s="175"/>
      <c r="G105" s="178"/>
      <c r="H105" s="189"/>
      <c r="I105" s="163"/>
      <c r="J105" s="166"/>
      <c r="K105" s="62" t="s">
        <v>104</v>
      </c>
      <c r="L105" s="63">
        <v>11060</v>
      </c>
      <c r="M105" s="63">
        <v>6910</v>
      </c>
      <c r="N105" s="142" t="s">
        <v>133</v>
      </c>
      <c r="O105" s="127"/>
      <c r="P105" s="100"/>
      <c r="Q105" s="63">
        <f t="shared" ref="Q105:Q118" si="38">P105*M105</f>
        <v>0</v>
      </c>
      <c r="R105" s="64"/>
      <c r="S105" s="67">
        <v>752</v>
      </c>
      <c r="T105" s="46"/>
      <c r="U105" s="106">
        <f>IF(EXACT(O105,Y105),M105,M105*(1-'Расчет ПРЕДЗАКАЗ'!$D$10))</f>
        <v>6771.8</v>
      </c>
      <c r="V105" s="106">
        <f t="shared" ref="V105:V118" si="39">P105*U105</f>
        <v>0</v>
      </c>
      <c r="W105" s="106" t="e">
        <f>IF(EXACT(O105,Y105),M105,M105*(1-#REF!))</f>
        <v>#REF!</v>
      </c>
      <c r="X105" s="106" t="e">
        <f t="shared" ref="X105:X118" si="40">P105*W105</f>
        <v>#REF!</v>
      </c>
      <c r="Y105" s="107" t="s">
        <v>72</v>
      </c>
      <c r="Z105" s="103">
        <f t="shared" si="36"/>
        <v>0</v>
      </c>
      <c r="AA105" s="103">
        <f t="shared" si="37"/>
        <v>0</v>
      </c>
      <c r="AB105" s="128">
        <f t="shared" ref="AB105:AB118" si="41">IF(U105=0,"",L105/U105-1)</f>
        <v>0.63324374612363021</v>
      </c>
      <c r="AC105" s="128" t="e">
        <f t="shared" ref="AC105:AC118" si="42">IF(W105=0,"",L105/W105-1)</f>
        <v>#REF!</v>
      </c>
    </row>
    <row r="106" spans="1:29" ht="50.1" customHeight="1">
      <c r="A106" s="169"/>
      <c r="B106" s="169"/>
      <c r="C106" s="172"/>
      <c r="D106" s="172"/>
      <c r="E106" s="131"/>
      <c r="F106" s="175"/>
      <c r="G106" s="178"/>
      <c r="H106" s="189"/>
      <c r="I106" s="163"/>
      <c r="J106" s="166"/>
      <c r="K106" s="62" t="s">
        <v>134</v>
      </c>
      <c r="L106" s="63">
        <v>11060</v>
      </c>
      <c r="M106" s="63">
        <v>6910</v>
      </c>
      <c r="N106" s="142" t="s">
        <v>135</v>
      </c>
      <c r="O106" s="127"/>
      <c r="P106" s="100"/>
      <c r="Q106" s="63">
        <f t="shared" si="38"/>
        <v>0</v>
      </c>
      <c r="R106" s="64"/>
      <c r="S106" s="67">
        <v>382</v>
      </c>
      <c r="T106" s="46"/>
      <c r="U106" s="106">
        <f>IF(EXACT(O106,Y106),M106,M106*(1-'Расчет ПРЕДЗАКАЗ'!$D$10))</f>
        <v>6771.8</v>
      </c>
      <c r="V106" s="106">
        <f t="shared" si="39"/>
        <v>0</v>
      </c>
      <c r="W106" s="106" t="e">
        <f>IF(EXACT(O106,Y106),M106,M106*(1-#REF!))</f>
        <v>#REF!</v>
      </c>
      <c r="X106" s="106" t="e">
        <f t="shared" si="40"/>
        <v>#REF!</v>
      </c>
      <c r="Y106" s="107" t="s">
        <v>72</v>
      </c>
      <c r="Z106" s="103">
        <f t="shared" si="36"/>
        <v>0</v>
      </c>
      <c r="AA106" s="103">
        <f t="shared" si="37"/>
        <v>0</v>
      </c>
      <c r="AB106" s="128">
        <f t="shared" si="41"/>
        <v>0.63324374612363021</v>
      </c>
      <c r="AC106" s="128" t="e">
        <f t="shared" si="42"/>
        <v>#REF!</v>
      </c>
    </row>
    <row r="107" spans="1:29" ht="50.1" customHeight="1">
      <c r="A107" s="169"/>
      <c r="B107" s="169"/>
      <c r="C107" s="172"/>
      <c r="D107" s="172"/>
      <c r="E107" s="131"/>
      <c r="F107" s="175"/>
      <c r="G107" s="178"/>
      <c r="H107" s="189"/>
      <c r="I107" s="163"/>
      <c r="J107" s="166"/>
      <c r="K107" s="62" t="s">
        <v>84</v>
      </c>
      <c r="L107" s="63">
        <v>11060</v>
      </c>
      <c r="M107" s="63">
        <v>6910</v>
      </c>
      <c r="N107" s="142" t="s">
        <v>136</v>
      </c>
      <c r="O107" s="127"/>
      <c r="P107" s="100"/>
      <c r="Q107" s="63">
        <f t="shared" si="38"/>
        <v>0</v>
      </c>
      <c r="R107" s="64"/>
      <c r="S107" s="67">
        <v>561</v>
      </c>
      <c r="T107" s="46"/>
      <c r="U107" s="106">
        <f>IF(EXACT(O107,Y107),M107,M107*(1-'Расчет ПРЕДЗАКАЗ'!$D$10))</f>
        <v>6771.8</v>
      </c>
      <c r="V107" s="106">
        <f t="shared" si="39"/>
        <v>0</v>
      </c>
      <c r="W107" s="106" t="e">
        <f>IF(EXACT(O107,Y107),M107,M107*(1-#REF!))</f>
        <v>#REF!</v>
      </c>
      <c r="X107" s="106" t="e">
        <f t="shared" si="40"/>
        <v>#REF!</v>
      </c>
      <c r="Y107" s="107" t="s">
        <v>72</v>
      </c>
      <c r="Z107" s="103">
        <f t="shared" si="36"/>
        <v>0</v>
      </c>
      <c r="AA107" s="103">
        <f t="shared" si="37"/>
        <v>0</v>
      </c>
      <c r="AB107" s="128">
        <f t="shared" si="41"/>
        <v>0.63324374612363021</v>
      </c>
      <c r="AC107" s="128" t="e">
        <f t="shared" si="42"/>
        <v>#REF!</v>
      </c>
    </row>
    <row r="108" spans="1:29" ht="50.1" customHeight="1">
      <c r="A108" s="169"/>
      <c r="B108" s="169"/>
      <c r="C108" s="172"/>
      <c r="D108" s="172"/>
      <c r="E108" s="131"/>
      <c r="F108" s="175"/>
      <c r="G108" s="178"/>
      <c r="H108" s="189"/>
      <c r="I108" s="163"/>
      <c r="J108" s="166"/>
      <c r="K108" s="62" t="s">
        <v>137</v>
      </c>
      <c r="L108" s="63">
        <v>11060</v>
      </c>
      <c r="M108" s="63">
        <v>6910</v>
      </c>
      <c r="N108" s="142" t="s">
        <v>138</v>
      </c>
      <c r="O108" s="127"/>
      <c r="P108" s="100"/>
      <c r="Q108" s="63">
        <f t="shared" si="38"/>
        <v>0</v>
      </c>
      <c r="R108" s="64"/>
      <c r="S108" s="67">
        <v>529</v>
      </c>
      <c r="T108" s="46"/>
      <c r="U108" s="106">
        <f>IF(EXACT(O108,Y108),M108,M108*(1-'Расчет ПРЕДЗАКАЗ'!$D$10))</f>
        <v>6771.8</v>
      </c>
      <c r="V108" s="106">
        <f t="shared" si="39"/>
        <v>0</v>
      </c>
      <c r="W108" s="106" t="e">
        <f>IF(EXACT(O108,Y108),M108,M108*(1-#REF!))</f>
        <v>#REF!</v>
      </c>
      <c r="X108" s="106" t="e">
        <f t="shared" si="40"/>
        <v>#REF!</v>
      </c>
      <c r="Y108" s="107" t="s">
        <v>72</v>
      </c>
      <c r="Z108" s="103">
        <f t="shared" si="36"/>
        <v>0</v>
      </c>
      <c r="AA108" s="103">
        <f t="shared" si="37"/>
        <v>0</v>
      </c>
      <c r="AB108" s="128">
        <f t="shared" si="41"/>
        <v>0.63324374612363021</v>
      </c>
      <c r="AC108" s="128" t="e">
        <f t="shared" si="42"/>
        <v>#REF!</v>
      </c>
    </row>
    <row r="109" spans="1:29" ht="50.1" customHeight="1">
      <c r="A109" s="169"/>
      <c r="B109" s="169"/>
      <c r="C109" s="172"/>
      <c r="D109" s="172"/>
      <c r="E109" s="131"/>
      <c r="F109" s="175"/>
      <c r="G109" s="178"/>
      <c r="H109" s="189"/>
      <c r="I109" s="163"/>
      <c r="J109" s="166"/>
      <c r="K109" s="62" t="s">
        <v>86</v>
      </c>
      <c r="L109" s="63">
        <v>11060</v>
      </c>
      <c r="M109" s="63">
        <v>6910</v>
      </c>
      <c r="N109" s="142" t="s">
        <v>139</v>
      </c>
      <c r="O109" s="127"/>
      <c r="P109" s="100"/>
      <c r="Q109" s="63">
        <f t="shared" si="38"/>
        <v>0</v>
      </c>
      <c r="R109" s="64"/>
      <c r="S109" s="67">
        <v>247</v>
      </c>
      <c r="T109" s="46"/>
      <c r="U109" s="106">
        <f>IF(EXACT(O109,Y109),M109,M109*(1-'Расчет ПРЕДЗАКАЗ'!$D$10))</f>
        <v>6771.8</v>
      </c>
      <c r="V109" s="106">
        <f t="shared" si="39"/>
        <v>0</v>
      </c>
      <c r="W109" s="106" t="e">
        <f>IF(EXACT(O109,Y109),M109,M109*(1-#REF!))</f>
        <v>#REF!</v>
      </c>
      <c r="X109" s="106" t="e">
        <f t="shared" si="40"/>
        <v>#REF!</v>
      </c>
      <c r="Y109" s="107" t="s">
        <v>72</v>
      </c>
      <c r="Z109" s="103">
        <f t="shared" si="36"/>
        <v>0</v>
      </c>
      <c r="AA109" s="103">
        <f t="shared" si="37"/>
        <v>0</v>
      </c>
      <c r="AB109" s="128">
        <f t="shared" si="41"/>
        <v>0.63324374612363021</v>
      </c>
      <c r="AC109" s="128" t="e">
        <f t="shared" si="42"/>
        <v>#REF!</v>
      </c>
    </row>
    <row r="110" spans="1:29" ht="50.1" customHeight="1">
      <c r="A110" s="169"/>
      <c r="B110" s="169"/>
      <c r="C110" s="172"/>
      <c r="D110" s="172"/>
      <c r="E110" s="131"/>
      <c r="F110" s="175"/>
      <c r="G110" s="178"/>
      <c r="H110" s="189"/>
      <c r="I110" s="163"/>
      <c r="J110" s="166"/>
      <c r="K110" s="62" t="s">
        <v>88</v>
      </c>
      <c r="L110" s="63">
        <v>11060</v>
      </c>
      <c r="M110" s="63">
        <v>6910</v>
      </c>
      <c r="N110" s="142" t="s">
        <v>140</v>
      </c>
      <c r="O110" s="127"/>
      <c r="P110" s="100"/>
      <c r="Q110" s="63">
        <f t="shared" si="38"/>
        <v>0</v>
      </c>
      <c r="R110" s="64"/>
      <c r="S110" s="67">
        <v>289</v>
      </c>
      <c r="T110" s="46"/>
      <c r="U110" s="106">
        <f>IF(EXACT(O110,Y110),M110,M110*(1-'Расчет ПРЕДЗАКАЗ'!$D$10))</f>
        <v>6771.8</v>
      </c>
      <c r="V110" s="106">
        <f t="shared" si="39"/>
        <v>0</v>
      </c>
      <c r="W110" s="106" t="e">
        <f>IF(EXACT(O110,Y110),M110,M110*(1-#REF!))</f>
        <v>#REF!</v>
      </c>
      <c r="X110" s="106" t="e">
        <f t="shared" si="40"/>
        <v>#REF!</v>
      </c>
      <c r="Y110" s="107" t="s">
        <v>72</v>
      </c>
      <c r="Z110" s="103">
        <f t="shared" si="36"/>
        <v>0</v>
      </c>
      <c r="AA110" s="103">
        <f t="shared" si="37"/>
        <v>0</v>
      </c>
      <c r="AB110" s="128">
        <f t="shared" si="41"/>
        <v>0.63324374612363021</v>
      </c>
      <c r="AC110" s="128" t="e">
        <f t="shared" si="42"/>
        <v>#REF!</v>
      </c>
    </row>
    <row r="111" spans="1:29" ht="50.1" customHeight="1">
      <c r="A111" s="169"/>
      <c r="B111" s="169"/>
      <c r="C111" s="172"/>
      <c r="D111" s="172"/>
      <c r="E111" s="131"/>
      <c r="F111" s="175"/>
      <c r="G111" s="178"/>
      <c r="H111" s="189"/>
      <c r="I111" s="163"/>
      <c r="J111" s="166"/>
      <c r="K111" s="62" t="s">
        <v>109</v>
      </c>
      <c r="L111" s="63">
        <v>11060</v>
      </c>
      <c r="M111" s="63">
        <v>6910</v>
      </c>
      <c r="N111" s="142" t="s">
        <v>141</v>
      </c>
      <c r="O111" s="127"/>
      <c r="P111" s="100"/>
      <c r="Q111" s="63">
        <f t="shared" si="38"/>
        <v>0</v>
      </c>
      <c r="R111" s="64"/>
      <c r="S111" s="67">
        <v>87</v>
      </c>
      <c r="T111" s="46"/>
      <c r="U111" s="106">
        <f>IF(EXACT(O111,Y111),M111,M111*(1-'Расчет ПРЕДЗАКАЗ'!$D$10))</f>
        <v>6771.8</v>
      </c>
      <c r="V111" s="106">
        <f t="shared" si="39"/>
        <v>0</v>
      </c>
      <c r="W111" s="106" t="e">
        <f>IF(EXACT(O111,Y111),M111,M111*(1-#REF!))</f>
        <v>#REF!</v>
      </c>
      <c r="X111" s="106" t="e">
        <f t="shared" si="40"/>
        <v>#REF!</v>
      </c>
      <c r="Y111" s="107" t="s">
        <v>72</v>
      </c>
      <c r="Z111" s="103">
        <f t="shared" si="36"/>
        <v>0</v>
      </c>
      <c r="AA111" s="103">
        <f t="shared" si="37"/>
        <v>0</v>
      </c>
      <c r="AB111" s="128">
        <f t="shared" si="41"/>
        <v>0.63324374612363021</v>
      </c>
      <c r="AC111" s="128" t="e">
        <f t="shared" si="42"/>
        <v>#REF!</v>
      </c>
    </row>
    <row r="112" spans="1:29" ht="50.1" customHeight="1">
      <c r="A112" s="169"/>
      <c r="B112" s="169"/>
      <c r="C112" s="172"/>
      <c r="D112" s="172"/>
      <c r="E112" s="131"/>
      <c r="F112" s="175"/>
      <c r="G112" s="178"/>
      <c r="H112" s="189"/>
      <c r="I112" s="163"/>
      <c r="J112" s="166"/>
      <c r="K112" s="62" t="s">
        <v>142</v>
      </c>
      <c r="L112" s="63">
        <v>11060</v>
      </c>
      <c r="M112" s="63">
        <v>6910</v>
      </c>
      <c r="N112" s="142" t="s">
        <v>143</v>
      </c>
      <c r="O112" s="127"/>
      <c r="P112" s="100"/>
      <c r="Q112" s="63">
        <f t="shared" si="38"/>
        <v>0</v>
      </c>
      <c r="R112" s="64"/>
      <c r="S112" s="67">
        <v>104</v>
      </c>
      <c r="T112" s="46"/>
      <c r="U112" s="106">
        <f>IF(EXACT(O112,Y112),M112,M112*(1-'Расчет ПРЕДЗАКАЗ'!$D$10))</f>
        <v>6771.8</v>
      </c>
      <c r="V112" s="106">
        <f t="shared" si="39"/>
        <v>0</v>
      </c>
      <c r="W112" s="106" t="e">
        <f>IF(EXACT(O112,Y112),M112,M112*(1-#REF!))</f>
        <v>#REF!</v>
      </c>
      <c r="X112" s="106" t="e">
        <f t="shared" si="40"/>
        <v>#REF!</v>
      </c>
      <c r="Y112" s="107" t="s">
        <v>72</v>
      </c>
      <c r="Z112" s="103">
        <f t="shared" si="36"/>
        <v>0</v>
      </c>
      <c r="AA112" s="103">
        <f t="shared" si="37"/>
        <v>0</v>
      </c>
      <c r="AB112" s="128">
        <f t="shared" si="41"/>
        <v>0.63324374612363021</v>
      </c>
      <c r="AC112" s="128" t="e">
        <f t="shared" si="42"/>
        <v>#REF!</v>
      </c>
    </row>
    <row r="113" spans="1:29" ht="50.1" customHeight="1">
      <c r="A113" s="169"/>
      <c r="B113" s="169"/>
      <c r="C113" s="172"/>
      <c r="D113" s="172"/>
      <c r="E113" s="131"/>
      <c r="F113" s="175"/>
      <c r="G113" s="178"/>
      <c r="H113" s="189"/>
      <c r="I113" s="163"/>
      <c r="J113" s="166"/>
      <c r="K113" s="62"/>
      <c r="L113" s="63"/>
      <c r="M113" s="63"/>
      <c r="N113" s="65"/>
      <c r="O113" s="127"/>
      <c r="P113" s="100"/>
      <c r="Q113" s="63">
        <f t="shared" si="38"/>
        <v>0</v>
      </c>
      <c r="R113" s="65"/>
      <c r="S113" s="67"/>
      <c r="T113" s="40"/>
      <c r="U113" s="106">
        <f>IF(EXACT(O113,Y113),M113,M113*(1-'Расчет ПРЕДЗАКАЗ'!$D$10))</f>
        <v>0</v>
      </c>
      <c r="V113" s="106">
        <f t="shared" si="39"/>
        <v>0</v>
      </c>
      <c r="W113" s="106" t="e">
        <f>IF(EXACT(O113,Y113),M113,M113*(1-#REF!))</f>
        <v>#REF!</v>
      </c>
      <c r="X113" s="106" t="e">
        <f t="shared" si="40"/>
        <v>#REF!</v>
      </c>
      <c r="Y113" s="107" t="s">
        <v>72</v>
      </c>
      <c r="Z113" s="103">
        <f t="shared" si="36"/>
        <v>0</v>
      </c>
      <c r="AA113" s="103">
        <f t="shared" si="37"/>
        <v>0</v>
      </c>
      <c r="AB113" s="128" t="str">
        <f t="shared" si="41"/>
        <v/>
      </c>
      <c r="AC113" s="128" t="e">
        <f t="shared" si="42"/>
        <v>#REF!</v>
      </c>
    </row>
    <row r="114" spans="1:29" ht="50.1" customHeight="1">
      <c r="A114" s="169"/>
      <c r="B114" s="169"/>
      <c r="C114" s="172"/>
      <c r="D114" s="172"/>
      <c r="E114" s="131"/>
      <c r="F114" s="175"/>
      <c r="G114" s="178"/>
      <c r="H114" s="189"/>
      <c r="I114" s="163"/>
      <c r="J114" s="166"/>
      <c r="K114" s="62"/>
      <c r="L114" s="63"/>
      <c r="M114" s="63"/>
      <c r="N114" s="65"/>
      <c r="O114" s="127"/>
      <c r="P114" s="100"/>
      <c r="Q114" s="63">
        <f t="shared" si="38"/>
        <v>0</v>
      </c>
      <c r="R114" s="65"/>
      <c r="S114" s="67"/>
      <c r="T114" s="40"/>
      <c r="U114" s="106">
        <f>IF(EXACT(O114,Y114),M114,M114*(1-'Расчет ПРЕДЗАКАЗ'!$D$10))</f>
        <v>0</v>
      </c>
      <c r="V114" s="106">
        <f t="shared" si="39"/>
        <v>0</v>
      </c>
      <c r="W114" s="106" t="e">
        <f>IF(EXACT(O114,Y114),M114,M114*(1-#REF!))</f>
        <v>#REF!</v>
      </c>
      <c r="X114" s="106" t="e">
        <f t="shared" si="40"/>
        <v>#REF!</v>
      </c>
      <c r="Y114" s="107" t="s">
        <v>72</v>
      </c>
      <c r="Z114" s="103">
        <f t="shared" si="36"/>
        <v>0</v>
      </c>
      <c r="AA114" s="103">
        <f t="shared" si="37"/>
        <v>0</v>
      </c>
      <c r="AB114" s="128" t="str">
        <f t="shared" si="41"/>
        <v/>
      </c>
      <c r="AC114" s="128" t="e">
        <f t="shared" si="42"/>
        <v>#REF!</v>
      </c>
    </row>
    <row r="115" spans="1:29" ht="50.1" customHeight="1">
      <c r="A115" s="169"/>
      <c r="B115" s="169"/>
      <c r="C115" s="172"/>
      <c r="D115" s="172"/>
      <c r="E115" s="131"/>
      <c r="F115" s="175"/>
      <c r="G115" s="178"/>
      <c r="H115" s="189"/>
      <c r="I115" s="163"/>
      <c r="J115" s="166"/>
      <c r="K115" s="62"/>
      <c r="L115" s="63"/>
      <c r="M115" s="63"/>
      <c r="N115" s="65"/>
      <c r="O115" s="127"/>
      <c r="P115" s="100"/>
      <c r="Q115" s="63">
        <f t="shared" si="38"/>
        <v>0</v>
      </c>
      <c r="R115" s="65"/>
      <c r="S115" s="67"/>
      <c r="T115" s="40"/>
      <c r="U115" s="106">
        <f>IF(EXACT(O115,Y115),M115,M115*(1-'Расчет ПРЕДЗАКАЗ'!$D$10))</f>
        <v>0</v>
      </c>
      <c r="V115" s="106">
        <f t="shared" si="39"/>
        <v>0</v>
      </c>
      <c r="W115" s="106" t="e">
        <f>IF(EXACT(O115,Y115),M115,M115*(1-#REF!))</f>
        <v>#REF!</v>
      </c>
      <c r="X115" s="106" t="e">
        <f t="shared" si="40"/>
        <v>#REF!</v>
      </c>
      <c r="Y115" s="107" t="s">
        <v>72</v>
      </c>
      <c r="Z115" s="103">
        <f t="shared" si="36"/>
        <v>0</v>
      </c>
      <c r="AA115" s="103">
        <f t="shared" si="37"/>
        <v>0</v>
      </c>
      <c r="AB115" s="128" t="str">
        <f t="shared" si="41"/>
        <v/>
      </c>
      <c r="AC115" s="128" t="e">
        <f t="shared" si="42"/>
        <v>#REF!</v>
      </c>
    </row>
    <row r="116" spans="1:29" ht="50.1" customHeight="1">
      <c r="A116" s="169"/>
      <c r="B116" s="169"/>
      <c r="C116" s="172"/>
      <c r="D116" s="172"/>
      <c r="E116" s="131"/>
      <c r="F116" s="175"/>
      <c r="G116" s="178"/>
      <c r="H116" s="189"/>
      <c r="I116" s="163"/>
      <c r="J116" s="166"/>
      <c r="K116" s="62"/>
      <c r="L116" s="63"/>
      <c r="M116" s="63"/>
      <c r="N116" s="65"/>
      <c r="O116" s="127"/>
      <c r="P116" s="100"/>
      <c r="Q116" s="63">
        <f t="shared" si="38"/>
        <v>0</v>
      </c>
      <c r="R116" s="65"/>
      <c r="S116" s="67"/>
      <c r="T116" s="40"/>
      <c r="U116" s="106">
        <f>IF(EXACT(O116,Y116),M116,M116*(1-'Расчет ПРЕДЗАКАЗ'!$D$10))</f>
        <v>0</v>
      </c>
      <c r="V116" s="106">
        <f t="shared" si="39"/>
        <v>0</v>
      </c>
      <c r="W116" s="106" t="e">
        <f>IF(EXACT(O116,Y116),M116,M116*(1-#REF!))</f>
        <v>#REF!</v>
      </c>
      <c r="X116" s="106" t="e">
        <f t="shared" si="40"/>
        <v>#REF!</v>
      </c>
      <c r="Y116" s="107" t="s">
        <v>72</v>
      </c>
      <c r="Z116" s="103">
        <f t="shared" si="36"/>
        <v>0</v>
      </c>
      <c r="AA116" s="103">
        <f t="shared" si="37"/>
        <v>0</v>
      </c>
      <c r="AB116" s="128" t="str">
        <f t="shared" si="41"/>
        <v/>
      </c>
      <c r="AC116" s="128" t="e">
        <f t="shared" si="42"/>
        <v>#REF!</v>
      </c>
    </row>
    <row r="117" spans="1:29" ht="50.1" customHeight="1">
      <c r="A117" s="169"/>
      <c r="B117" s="169"/>
      <c r="C117" s="172"/>
      <c r="D117" s="172"/>
      <c r="E117" s="131"/>
      <c r="F117" s="175"/>
      <c r="G117" s="178"/>
      <c r="H117" s="189"/>
      <c r="I117" s="163"/>
      <c r="J117" s="166"/>
      <c r="K117" s="62"/>
      <c r="L117" s="63"/>
      <c r="M117" s="63"/>
      <c r="N117" s="65"/>
      <c r="O117" s="127"/>
      <c r="P117" s="100"/>
      <c r="Q117" s="63">
        <f t="shared" si="38"/>
        <v>0</v>
      </c>
      <c r="R117" s="65"/>
      <c r="S117" s="67"/>
      <c r="T117" s="40"/>
      <c r="U117" s="106">
        <f>IF(EXACT(O117,Y117),M117,M117*(1-'Расчет ПРЕДЗАКАЗ'!$D$10))</f>
        <v>0</v>
      </c>
      <c r="V117" s="106">
        <f t="shared" si="39"/>
        <v>0</v>
      </c>
      <c r="W117" s="106" t="e">
        <f>IF(EXACT(O117,Y117),M117,M117*(1-#REF!))</f>
        <v>#REF!</v>
      </c>
      <c r="X117" s="106" t="e">
        <f t="shared" si="40"/>
        <v>#REF!</v>
      </c>
      <c r="Y117" s="107" t="s">
        <v>72</v>
      </c>
      <c r="Z117" s="103">
        <f t="shared" si="36"/>
        <v>0</v>
      </c>
      <c r="AA117" s="103">
        <f t="shared" si="37"/>
        <v>0</v>
      </c>
      <c r="AB117" s="128" t="str">
        <f t="shared" si="41"/>
        <v/>
      </c>
      <c r="AC117" s="128" t="e">
        <f t="shared" si="42"/>
        <v>#REF!</v>
      </c>
    </row>
    <row r="118" spans="1:29" ht="50.1" customHeight="1">
      <c r="A118" s="170"/>
      <c r="B118" s="170"/>
      <c r="C118" s="173"/>
      <c r="D118" s="173"/>
      <c r="E118" s="132"/>
      <c r="F118" s="176"/>
      <c r="G118" s="179"/>
      <c r="H118" s="190"/>
      <c r="I118" s="164"/>
      <c r="J118" s="167"/>
      <c r="K118" s="62"/>
      <c r="L118" s="63"/>
      <c r="M118" s="63"/>
      <c r="N118" s="65"/>
      <c r="O118" s="127"/>
      <c r="P118" s="100"/>
      <c r="Q118" s="63">
        <f t="shared" si="38"/>
        <v>0</v>
      </c>
      <c r="R118" s="65"/>
      <c r="S118" s="67"/>
      <c r="T118" s="40"/>
      <c r="U118" s="106">
        <f>IF(EXACT(O118,Y118),M118,M118*(1-'Расчет ПРЕДЗАКАЗ'!$D$10))</f>
        <v>0</v>
      </c>
      <c r="V118" s="106">
        <f t="shared" si="39"/>
        <v>0</v>
      </c>
      <c r="W118" s="106" t="e">
        <f>IF(EXACT(O118,Y118),M118,M118*(1-#REF!))</f>
        <v>#REF!</v>
      </c>
      <c r="X118" s="106" t="e">
        <f t="shared" si="40"/>
        <v>#REF!</v>
      </c>
      <c r="Y118" s="107" t="s">
        <v>72</v>
      </c>
      <c r="Z118" s="103">
        <f t="shared" si="36"/>
        <v>0</v>
      </c>
      <c r="AA118" s="103">
        <f t="shared" si="37"/>
        <v>0</v>
      </c>
      <c r="AB118" s="128" t="str">
        <f t="shared" si="41"/>
        <v/>
      </c>
      <c r="AC118" s="128" t="e">
        <f t="shared" si="42"/>
        <v>#REF!</v>
      </c>
    </row>
    <row r="119" spans="1:29" ht="11.25" customHeight="1" thickBot="1"/>
    <row r="120" spans="1:29" ht="50.1" customHeight="1">
      <c r="A120" s="168">
        <v>7</v>
      </c>
      <c r="B120" s="168" t="s">
        <v>144</v>
      </c>
      <c r="C120" s="171" t="s">
        <v>145</v>
      </c>
      <c r="D120" s="171" t="s">
        <v>77</v>
      </c>
      <c r="E120" s="131"/>
      <c r="F120" s="199" t="s">
        <v>146</v>
      </c>
      <c r="G120" s="177" t="s">
        <v>121</v>
      </c>
      <c r="H120" s="162" t="s">
        <v>147</v>
      </c>
      <c r="I120" s="200" t="s">
        <v>148</v>
      </c>
      <c r="J120" s="165" t="s">
        <v>19</v>
      </c>
      <c r="K120" s="62" t="s">
        <v>82</v>
      </c>
      <c r="L120" s="63">
        <v>8980</v>
      </c>
      <c r="M120" s="63">
        <v>5610</v>
      </c>
      <c r="N120" s="142" t="s">
        <v>149</v>
      </c>
      <c r="O120" s="127" t="s">
        <v>72</v>
      </c>
      <c r="P120" s="100"/>
      <c r="Q120" s="63">
        <f>P120*M120</f>
        <v>0</v>
      </c>
      <c r="R120" s="64"/>
      <c r="S120" s="67">
        <v>228</v>
      </c>
      <c r="T120" s="59"/>
      <c r="U120" s="106">
        <f>IF(EXACT(O120,Y120),M120,M120*(1-'Расчет ПРЕДЗАКАЗ'!$D$10))</f>
        <v>5610</v>
      </c>
      <c r="V120" s="106">
        <f>P120*U120</f>
        <v>0</v>
      </c>
      <c r="W120" s="106">
        <f>IF(EXACT(O120,Y120),M120,M120*(1-#REF!))</f>
        <v>5610</v>
      </c>
      <c r="X120" s="106">
        <f>P120*W120</f>
        <v>0</v>
      </c>
      <c r="Y120" s="107" t="s">
        <v>72</v>
      </c>
      <c r="Z120" s="103">
        <f t="shared" ref="Z120:Z134" si="43">IF(EXACT(O120,Y120),Q120,0)</f>
        <v>0</v>
      </c>
      <c r="AA120" s="103">
        <f t="shared" ref="AA120:AA134" si="44">IF(Z120=0,Q120,0)</f>
        <v>0</v>
      </c>
      <c r="AB120" s="128">
        <f>IF(U120=0,"",L120/U120-1)</f>
        <v>0.60071301247771847</v>
      </c>
      <c r="AC120" s="128">
        <f>IF(W120=0,"",L120/W120-1)</f>
        <v>0.60071301247771847</v>
      </c>
    </row>
    <row r="121" spans="1:29" ht="50.1" customHeight="1">
      <c r="A121" s="169"/>
      <c r="B121" s="169"/>
      <c r="C121" s="172"/>
      <c r="D121" s="172"/>
      <c r="E121" s="131"/>
      <c r="F121" s="175"/>
      <c r="G121" s="178"/>
      <c r="H121" s="189"/>
      <c r="I121" s="163"/>
      <c r="J121" s="166"/>
      <c r="K121" s="62" t="s">
        <v>104</v>
      </c>
      <c r="L121" s="63">
        <v>8980</v>
      </c>
      <c r="M121" s="63">
        <v>5610</v>
      </c>
      <c r="N121" s="142" t="s">
        <v>150</v>
      </c>
      <c r="O121" s="127" t="s">
        <v>72</v>
      </c>
      <c r="P121" s="100"/>
      <c r="Q121" s="63">
        <f t="shared" ref="Q121:Q134" si="45">P121*M121</f>
        <v>0</v>
      </c>
      <c r="R121" s="64"/>
      <c r="S121" s="67">
        <v>554</v>
      </c>
      <c r="T121" s="46"/>
      <c r="U121" s="106">
        <f>IF(EXACT(O121,Y121),M121,M121*(1-'Расчет ПРЕДЗАКАЗ'!$D$10))</f>
        <v>5610</v>
      </c>
      <c r="V121" s="106">
        <f t="shared" ref="V121:V134" si="46">P121*U121</f>
        <v>0</v>
      </c>
      <c r="W121" s="106">
        <f>IF(EXACT(O121,Y121),M121,M121*(1-#REF!))</f>
        <v>5610</v>
      </c>
      <c r="X121" s="106">
        <f t="shared" ref="X121:X134" si="47">P121*W121</f>
        <v>0</v>
      </c>
      <c r="Y121" s="107" t="s">
        <v>72</v>
      </c>
      <c r="Z121" s="103">
        <f t="shared" si="43"/>
        <v>0</v>
      </c>
      <c r="AA121" s="103">
        <f t="shared" si="44"/>
        <v>0</v>
      </c>
      <c r="AB121" s="128">
        <f t="shared" ref="AB121:AB134" si="48">IF(U121=0,"",L121/U121-1)</f>
        <v>0.60071301247771847</v>
      </c>
      <c r="AC121" s="128">
        <f t="shared" ref="AC121:AC134" si="49">IF(W121=0,"",L121/W121-1)</f>
        <v>0.60071301247771847</v>
      </c>
    </row>
    <row r="122" spans="1:29" ht="50.1" customHeight="1">
      <c r="A122" s="169"/>
      <c r="B122" s="169"/>
      <c r="C122" s="172"/>
      <c r="D122" s="172"/>
      <c r="E122" s="131"/>
      <c r="F122" s="175"/>
      <c r="G122" s="178"/>
      <c r="H122" s="189"/>
      <c r="I122" s="163"/>
      <c r="J122" s="166"/>
      <c r="K122" s="62" t="s">
        <v>134</v>
      </c>
      <c r="L122" s="63">
        <v>8980</v>
      </c>
      <c r="M122" s="63">
        <v>5610</v>
      </c>
      <c r="N122" s="142" t="s">
        <v>151</v>
      </c>
      <c r="O122" s="127" t="s">
        <v>72</v>
      </c>
      <c r="P122" s="100"/>
      <c r="Q122" s="63">
        <f t="shared" si="45"/>
        <v>0</v>
      </c>
      <c r="R122" s="64"/>
      <c r="S122" s="67">
        <v>188</v>
      </c>
      <c r="T122" s="46"/>
      <c r="U122" s="106">
        <f>IF(EXACT(O122,Y122),M122,M122*(1-'Расчет ПРЕДЗАКАЗ'!$D$10))</f>
        <v>5610</v>
      </c>
      <c r="V122" s="106">
        <f t="shared" si="46"/>
        <v>0</v>
      </c>
      <c r="W122" s="106">
        <f>IF(EXACT(O122,Y122),M122,M122*(1-#REF!))</f>
        <v>5610</v>
      </c>
      <c r="X122" s="106">
        <f t="shared" si="47"/>
        <v>0</v>
      </c>
      <c r="Y122" s="107" t="s">
        <v>72</v>
      </c>
      <c r="Z122" s="103">
        <f t="shared" si="43"/>
        <v>0</v>
      </c>
      <c r="AA122" s="103">
        <f t="shared" si="44"/>
        <v>0</v>
      </c>
      <c r="AB122" s="128">
        <f t="shared" si="48"/>
        <v>0.60071301247771847</v>
      </c>
      <c r="AC122" s="128">
        <f t="shared" si="49"/>
        <v>0.60071301247771847</v>
      </c>
    </row>
    <row r="123" spans="1:29" ht="50.1" customHeight="1">
      <c r="A123" s="169"/>
      <c r="B123" s="169"/>
      <c r="C123" s="172"/>
      <c r="D123" s="172"/>
      <c r="E123" s="131"/>
      <c r="F123" s="175"/>
      <c r="G123" s="178"/>
      <c r="H123" s="189"/>
      <c r="I123" s="163"/>
      <c r="J123" s="166"/>
      <c r="K123" s="62" t="s">
        <v>84</v>
      </c>
      <c r="L123" s="63">
        <v>8980</v>
      </c>
      <c r="M123" s="63">
        <v>5610</v>
      </c>
      <c r="N123" s="142" t="s">
        <v>152</v>
      </c>
      <c r="O123" s="127" t="s">
        <v>72</v>
      </c>
      <c r="P123" s="100"/>
      <c r="Q123" s="63">
        <f t="shared" si="45"/>
        <v>0</v>
      </c>
      <c r="R123" s="64"/>
      <c r="S123" s="67">
        <v>520</v>
      </c>
      <c r="T123" s="46"/>
      <c r="U123" s="106">
        <f>IF(EXACT(O123,Y123),M123,M123*(1-'Расчет ПРЕДЗАКАЗ'!$D$10))</f>
        <v>5610</v>
      </c>
      <c r="V123" s="106">
        <f t="shared" si="46"/>
        <v>0</v>
      </c>
      <c r="W123" s="106">
        <f>IF(EXACT(O123,Y123),M123,M123*(1-#REF!))</f>
        <v>5610</v>
      </c>
      <c r="X123" s="106">
        <f t="shared" si="47"/>
        <v>0</v>
      </c>
      <c r="Y123" s="107" t="s">
        <v>72</v>
      </c>
      <c r="Z123" s="103">
        <f t="shared" si="43"/>
        <v>0</v>
      </c>
      <c r="AA123" s="103">
        <f t="shared" si="44"/>
        <v>0</v>
      </c>
      <c r="AB123" s="128">
        <f t="shared" si="48"/>
        <v>0.60071301247771847</v>
      </c>
      <c r="AC123" s="128">
        <f t="shared" si="49"/>
        <v>0.60071301247771847</v>
      </c>
    </row>
    <row r="124" spans="1:29" ht="50.1" customHeight="1">
      <c r="A124" s="169"/>
      <c r="B124" s="169"/>
      <c r="C124" s="172"/>
      <c r="D124" s="172"/>
      <c r="E124" s="131"/>
      <c r="F124" s="175"/>
      <c r="G124" s="178"/>
      <c r="H124" s="189"/>
      <c r="I124" s="163"/>
      <c r="J124" s="166"/>
      <c r="K124" s="62" t="s">
        <v>137</v>
      </c>
      <c r="L124" s="63">
        <v>8980</v>
      </c>
      <c r="M124" s="63">
        <v>5610</v>
      </c>
      <c r="N124" s="142" t="s">
        <v>153</v>
      </c>
      <c r="O124" s="127" t="s">
        <v>72</v>
      </c>
      <c r="P124" s="100"/>
      <c r="Q124" s="63">
        <f t="shared" si="45"/>
        <v>0</v>
      </c>
      <c r="R124" s="64"/>
      <c r="S124" s="67">
        <v>410</v>
      </c>
      <c r="T124" s="46"/>
      <c r="U124" s="106">
        <f>IF(EXACT(O124,Y124),M124,M124*(1-'Расчет ПРЕДЗАКАЗ'!$D$10))</f>
        <v>5610</v>
      </c>
      <c r="V124" s="106">
        <f t="shared" si="46"/>
        <v>0</v>
      </c>
      <c r="W124" s="106">
        <f>IF(EXACT(O124,Y124),M124,M124*(1-#REF!))</f>
        <v>5610</v>
      </c>
      <c r="X124" s="106">
        <f t="shared" si="47"/>
        <v>0</v>
      </c>
      <c r="Y124" s="107" t="s">
        <v>72</v>
      </c>
      <c r="Z124" s="103">
        <f t="shared" si="43"/>
        <v>0</v>
      </c>
      <c r="AA124" s="103">
        <f t="shared" si="44"/>
        <v>0</v>
      </c>
      <c r="AB124" s="128">
        <f t="shared" si="48"/>
        <v>0.60071301247771847</v>
      </c>
      <c r="AC124" s="128">
        <f t="shared" si="49"/>
        <v>0.60071301247771847</v>
      </c>
    </row>
    <row r="125" spans="1:29" ht="50.1" customHeight="1">
      <c r="A125" s="169"/>
      <c r="B125" s="169"/>
      <c r="C125" s="172"/>
      <c r="D125" s="172"/>
      <c r="E125" s="131"/>
      <c r="F125" s="175"/>
      <c r="G125" s="178"/>
      <c r="H125" s="189"/>
      <c r="I125" s="163"/>
      <c r="J125" s="166"/>
      <c r="K125" s="62" t="s">
        <v>86</v>
      </c>
      <c r="L125" s="63">
        <v>8980</v>
      </c>
      <c r="M125" s="63">
        <v>5610</v>
      </c>
      <c r="N125" s="142" t="s">
        <v>154</v>
      </c>
      <c r="O125" s="127" t="s">
        <v>72</v>
      </c>
      <c r="P125" s="100"/>
      <c r="Q125" s="63">
        <f t="shared" si="45"/>
        <v>0</v>
      </c>
      <c r="R125" s="64"/>
      <c r="S125" s="67">
        <v>204</v>
      </c>
      <c r="T125" s="46"/>
      <c r="U125" s="106">
        <f>IF(EXACT(O125,Y125),M125,M125*(1-'Расчет ПРЕДЗАКАЗ'!$D$10))</f>
        <v>5610</v>
      </c>
      <c r="V125" s="106">
        <f t="shared" si="46"/>
        <v>0</v>
      </c>
      <c r="W125" s="106">
        <f>IF(EXACT(O125,Y125),M125,M125*(1-#REF!))</f>
        <v>5610</v>
      </c>
      <c r="X125" s="106">
        <f t="shared" si="47"/>
        <v>0</v>
      </c>
      <c r="Y125" s="107" t="s">
        <v>72</v>
      </c>
      <c r="Z125" s="103">
        <f t="shared" si="43"/>
        <v>0</v>
      </c>
      <c r="AA125" s="103">
        <f t="shared" si="44"/>
        <v>0</v>
      </c>
      <c r="AB125" s="128">
        <f t="shared" si="48"/>
        <v>0.60071301247771847</v>
      </c>
      <c r="AC125" s="128">
        <f t="shared" si="49"/>
        <v>0.60071301247771847</v>
      </c>
    </row>
    <row r="126" spans="1:29" ht="50.1" customHeight="1">
      <c r="A126" s="169"/>
      <c r="B126" s="169"/>
      <c r="C126" s="172"/>
      <c r="D126" s="172"/>
      <c r="E126" s="131"/>
      <c r="F126" s="175"/>
      <c r="G126" s="178"/>
      <c r="H126" s="189"/>
      <c r="I126" s="163"/>
      <c r="J126" s="166"/>
      <c r="K126" s="62" t="s">
        <v>88</v>
      </c>
      <c r="L126" s="63">
        <v>8980</v>
      </c>
      <c r="M126" s="63">
        <v>5610</v>
      </c>
      <c r="N126" s="142" t="s">
        <v>155</v>
      </c>
      <c r="O126" s="127" t="s">
        <v>72</v>
      </c>
      <c r="P126" s="100"/>
      <c r="Q126" s="63">
        <f t="shared" si="45"/>
        <v>0</v>
      </c>
      <c r="R126" s="64"/>
      <c r="S126" s="67">
        <v>257</v>
      </c>
      <c r="T126" s="46"/>
      <c r="U126" s="106">
        <f>IF(EXACT(O126,Y126),M126,M126*(1-'Расчет ПРЕДЗАКАЗ'!$D$10))</f>
        <v>5610</v>
      </c>
      <c r="V126" s="106">
        <f t="shared" si="46"/>
        <v>0</v>
      </c>
      <c r="W126" s="106">
        <f>IF(EXACT(O126,Y126),M126,M126*(1-#REF!))</f>
        <v>5610</v>
      </c>
      <c r="X126" s="106">
        <f t="shared" si="47"/>
        <v>0</v>
      </c>
      <c r="Y126" s="107" t="s">
        <v>72</v>
      </c>
      <c r="Z126" s="103">
        <f t="shared" si="43"/>
        <v>0</v>
      </c>
      <c r="AA126" s="103">
        <f t="shared" si="44"/>
        <v>0</v>
      </c>
      <c r="AB126" s="128">
        <f t="shared" si="48"/>
        <v>0.60071301247771847</v>
      </c>
      <c r="AC126" s="128">
        <f t="shared" si="49"/>
        <v>0.60071301247771847</v>
      </c>
    </row>
    <row r="127" spans="1:29" ht="50.1" customHeight="1">
      <c r="A127" s="169"/>
      <c r="B127" s="169"/>
      <c r="C127" s="172"/>
      <c r="D127" s="172"/>
      <c r="E127" s="131"/>
      <c r="F127" s="175"/>
      <c r="G127" s="178"/>
      <c r="H127" s="189"/>
      <c r="I127" s="163"/>
      <c r="J127" s="166"/>
      <c r="K127" s="62" t="s">
        <v>109</v>
      </c>
      <c r="L127" s="63">
        <v>8980</v>
      </c>
      <c r="M127" s="63">
        <v>5610</v>
      </c>
      <c r="N127" s="142" t="s">
        <v>156</v>
      </c>
      <c r="O127" s="127" t="s">
        <v>72</v>
      </c>
      <c r="P127" s="100"/>
      <c r="Q127" s="63">
        <f t="shared" si="45"/>
        <v>0</v>
      </c>
      <c r="R127" s="64"/>
      <c r="S127" s="67">
        <v>76</v>
      </c>
      <c r="T127" s="46"/>
      <c r="U127" s="106">
        <f>IF(EXACT(O127,Y127),M127,M127*(1-'Расчет ПРЕДЗАКАЗ'!$D$10))</f>
        <v>5610</v>
      </c>
      <c r="V127" s="106">
        <f t="shared" si="46"/>
        <v>0</v>
      </c>
      <c r="W127" s="106">
        <f>IF(EXACT(O127,Y127),M127,M127*(1-#REF!))</f>
        <v>5610</v>
      </c>
      <c r="X127" s="106">
        <f t="shared" si="47"/>
        <v>0</v>
      </c>
      <c r="Y127" s="107" t="s">
        <v>72</v>
      </c>
      <c r="Z127" s="103">
        <f t="shared" si="43"/>
        <v>0</v>
      </c>
      <c r="AA127" s="103">
        <f t="shared" si="44"/>
        <v>0</v>
      </c>
      <c r="AB127" s="128">
        <f t="shared" si="48"/>
        <v>0.60071301247771847</v>
      </c>
      <c r="AC127" s="128">
        <f t="shared" si="49"/>
        <v>0.60071301247771847</v>
      </c>
    </row>
    <row r="128" spans="1:29" ht="50.1" customHeight="1">
      <c r="A128" s="169"/>
      <c r="B128" s="169"/>
      <c r="C128" s="172"/>
      <c r="D128" s="172"/>
      <c r="E128" s="131"/>
      <c r="F128" s="175"/>
      <c r="G128" s="178"/>
      <c r="H128" s="189"/>
      <c r="I128" s="163"/>
      <c r="J128" s="166"/>
      <c r="K128" s="62" t="s">
        <v>142</v>
      </c>
      <c r="L128" s="63">
        <v>8980</v>
      </c>
      <c r="M128" s="63">
        <v>5610</v>
      </c>
      <c r="N128" s="142" t="s">
        <v>157</v>
      </c>
      <c r="O128" s="127" t="s">
        <v>72</v>
      </c>
      <c r="P128" s="100"/>
      <c r="Q128" s="63">
        <f t="shared" si="45"/>
        <v>0</v>
      </c>
      <c r="R128" s="64"/>
      <c r="S128" s="67">
        <v>45</v>
      </c>
      <c r="T128" s="46"/>
      <c r="U128" s="106">
        <f>IF(EXACT(O128,Y128),M128,M128*(1-'Расчет ПРЕДЗАКАЗ'!$D$10))</f>
        <v>5610</v>
      </c>
      <c r="V128" s="106">
        <f t="shared" si="46"/>
        <v>0</v>
      </c>
      <c r="W128" s="106">
        <f>IF(EXACT(O128,Y128),M128,M128*(1-#REF!))</f>
        <v>5610</v>
      </c>
      <c r="X128" s="106">
        <f t="shared" si="47"/>
        <v>0</v>
      </c>
      <c r="Y128" s="107" t="s">
        <v>72</v>
      </c>
      <c r="Z128" s="103">
        <f t="shared" si="43"/>
        <v>0</v>
      </c>
      <c r="AA128" s="103">
        <f t="shared" si="44"/>
        <v>0</v>
      </c>
      <c r="AB128" s="128">
        <f t="shared" si="48"/>
        <v>0.60071301247771847</v>
      </c>
      <c r="AC128" s="128">
        <f t="shared" si="49"/>
        <v>0.60071301247771847</v>
      </c>
    </row>
    <row r="129" spans="1:29" ht="50.1" customHeight="1">
      <c r="A129" s="169"/>
      <c r="B129" s="169"/>
      <c r="C129" s="172"/>
      <c r="D129" s="172"/>
      <c r="E129" s="131"/>
      <c r="F129" s="175"/>
      <c r="G129" s="178"/>
      <c r="H129" s="189"/>
      <c r="I129" s="163"/>
      <c r="J129" s="166"/>
      <c r="K129" s="62"/>
      <c r="L129" s="63"/>
      <c r="M129" s="63"/>
      <c r="N129" s="65"/>
      <c r="O129" s="127"/>
      <c r="P129" s="100"/>
      <c r="Q129" s="63">
        <f t="shared" si="45"/>
        <v>0</v>
      </c>
      <c r="R129" s="65"/>
      <c r="S129" s="67"/>
      <c r="T129" s="40"/>
      <c r="U129" s="106">
        <f>IF(EXACT(O129,Y129),M129,M129*(1-'Расчет ПРЕДЗАКАЗ'!$D$10))</f>
        <v>0</v>
      </c>
      <c r="V129" s="106">
        <f t="shared" si="46"/>
        <v>0</v>
      </c>
      <c r="W129" s="106" t="e">
        <f>IF(EXACT(O129,Y129),M129,M129*(1-#REF!))</f>
        <v>#REF!</v>
      </c>
      <c r="X129" s="106" t="e">
        <f t="shared" si="47"/>
        <v>#REF!</v>
      </c>
      <c r="Y129" s="107" t="s">
        <v>72</v>
      </c>
      <c r="Z129" s="103">
        <f t="shared" si="43"/>
        <v>0</v>
      </c>
      <c r="AA129" s="103">
        <f t="shared" si="44"/>
        <v>0</v>
      </c>
      <c r="AB129" s="128" t="str">
        <f t="shared" si="48"/>
        <v/>
      </c>
      <c r="AC129" s="128" t="e">
        <f t="shared" si="49"/>
        <v>#REF!</v>
      </c>
    </row>
    <row r="130" spans="1:29" ht="50.1" customHeight="1">
      <c r="A130" s="169"/>
      <c r="B130" s="169"/>
      <c r="C130" s="172"/>
      <c r="D130" s="172"/>
      <c r="E130" s="131"/>
      <c r="F130" s="175"/>
      <c r="G130" s="178"/>
      <c r="H130" s="189"/>
      <c r="I130" s="163"/>
      <c r="J130" s="166"/>
      <c r="K130" s="62"/>
      <c r="L130" s="63"/>
      <c r="M130" s="63"/>
      <c r="N130" s="65"/>
      <c r="O130" s="127"/>
      <c r="P130" s="100"/>
      <c r="Q130" s="63">
        <f t="shared" si="45"/>
        <v>0</v>
      </c>
      <c r="R130" s="65"/>
      <c r="S130" s="67"/>
      <c r="T130" s="40"/>
      <c r="U130" s="106">
        <f>IF(EXACT(O130,Y130),M130,M130*(1-'Расчет ПРЕДЗАКАЗ'!$D$10))</f>
        <v>0</v>
      </c>
      <c r="V130" s="106">
        <f t="shared" si="46"/>
        <v>0</v>
      </c>
      <c r="W130" s="106" t="e">
        <f>IF(EXACT(O130,Y130),M130,M130*(1-#REF!))</f>
        <v>#REF!</v>
      </c>
      <c r="X130" s="106" t="e">
        <f t="shared" si="47"/>
        <v>#REF!</v>
      </c>
      <c r="Y130" s="107" t="s">
        <v>72</v>
      </c>
      <c r="Z130" s="103">
        <f t="shared" si="43"/>
        <v>0</v>
      </c>
      <c r="AA130" s="103">
        <f t="shared" si="44"/>
        <v>0</v>
      </c>
      <c r="AB130" s="128" t="str">
        <f t="shared" si="48"/>
        <v/>
      </c>
      <c r="AC130" s="128" t="e">
        <f t="shared" si="49"/>
        <v>#REF!</v>
      </c>
    </row>
    <row r="131" spans="1:29" ht="50.1" customHeight="1">
      <c r="A131" s="169"/>
      <c r="B131" s="169"/>
      <c r="C131" s="172"/>
      <c r="D131" s="172"/>
      <c r="E131" s="131"/>
      <c r="F131" s="175"/>
      <c r="G131" s="178"/>
      <c r="H131" s="189"/>
      <c r="I131" s="163"/>
      <c r="J131" s="166"/>
      <c r="K131" s="62"/>
      <c r="L131" s="63"/>
      <c r="M131" s="63"/>
      <c r="N131" s="65"/>
      <c r="O131" s="127"/>
      <c r="P131" s="100"/>
      <c r="Q131" s="63">
        <f t="shared" si="45"/>
        <v>0</v>
      </c>
      <c r="R131" s="65"/>
      <c r="S131" s="67"/>
      <c r="T131" s="40"/>
      <c r="U131" s="106">
        <f>IF(EXACT(O131,Y131),M131,M131*(1-'Расчет ПРЕДЗАКАЗ'!$D$10))</f>
        <v>0</v>
      </c>
      <c r="V131" s="106">
        <f t="shared" si="46"/>
        <v>0</v>
      </c>
      <c r="W131" s="106" t="e">
        <f>IF(EXACT(O131,Y131),M131,M131*(1-#REF!))</f>
        <v>#REF!</v>
      </c>
      <c r="X131" s="106" t="e">
        <f t="shared" si="47"/>
        <v>#REF!</v>
      </c>
      <c r="Y131" s="107" t="s">
        <v>72</v>
      </c>
      <c r="Z131" s="103">
        <f t="shared" si="43"/>
        <v>0</v>
      </c>
      <c r="AA131" s="103">
        <f t="shared" si="44"/>
        <v>0</v>
      </c>
      <c r="AB131" s="128" t="str">
        <f t="shared" si="48"/>
        <v/>
      </c>
      <c r="AC131" s="128" t="e">
        <f t="shared" si="49"/>
        <v>#REF!</v>
      </c>
    </row>
    <row r="132" spans="1:29" ht="50.1" customHeight="1">
      <c r="A132" s="169"/>
      <c r="B132" s="169"/>
      <c r="C132" s="172"/>
      <c r="D132" s="172"/>
      <c r="E132" s="131"/>
      <c r="F132" s="175"/>
      <c r="G132" s="178"/>
      <c r="H132" s="189"/>
      <c r="I132" s="163"/>
      <c r="J132" s="166"/>
      <c r="K132" s="62"/>
      <c r="L132" s="63"/>
      <c r="M132" s="63"/>
      <c r="N132" s="65"/>
      <c r="O132" s="127"/>
      <c r="P132" s="100"/>
      <c r="Q132" s="63">
        <f t="shared" si="45"/>
        <v>0</v>
      </c>
      <c r="R132" s="65"/>
      <c r="S132" s="67"/>
      <c r="T132" s="40"/>
      <c r="U132" s="106">
        <f>IF(EXACT(O132,Y132),M132,M132*(1-'Расчет ПРЕДЗАКАЗ'!$D$10))</f>
        <v>0</v>
      </c>
      <c r="V132" s="106">
        <f t="shared" si="46"/>
        <v>0</v>
      </c>
      <c r="W132" s="106" t="e">
        <f>IF(EXACT(O132,Y132),M132,M132*(1-#REF!))</f>
        <v>#REF!</v>
      </c>
      <c r="X132" s="106" t="e">
        <f t="shared" si="47"/>
        <v>#REF!</v>
      </c>
      <c r="Y132" s="107" t="s">
        <v>72</v>
      </c>
      <c r="Z132" s="103">
        <f t="shared" si="43"/>
        <v>0</v>
      </c>
      <c r="AA132" s="103">
        <f t="shared" si="44"/>
        <v>0</v>
      </c>
      <c r="AB132" s="128" t="str">
        <f t="shared" si="48"/>
        <v/>
      </c>
      <c r="AC132" s="128" t="e">
        <f t="shared" si="49"/>
        <v>#REF!</v>
      </c>
    </row>
    <row r="133" spans="1:29" ht="50.1" customHeight="1">
      <c r="A133" s="169"/>
      <c r="B133" s="169"/>
      <c r="C133" s="172"/>
      <c r="D133" s="172"/>
      <c r="E133" s="131"/>
      <c r="F133" s="175"/>
      <c r="G133" s="178"/>
      <c r="H133" s="189"/>
      <c r="I133" s="163"/>
      <c r="J133" s="166"/>
      <c r="K133" s="62"/>
      <c r="L133" s="63"/>
      <c r="M133" s="63"/>
      <c r="N133" s="65"/>
      <c r="O133" s="127"/>
      <c r="P133" s="100"/>
      <c r="Q133" s="63">
        <f t="shared" si="45"/>
        <v>0</v>
      </c>
      <c r="R133" s="65"/>
      <c r="S133" s="67"/>
      <c r="T133" s="40"/>
      <c r="U133" s="106">
        <f>IF(EXACT(O133,Y133),M133,M133*(1-'Расчет ПРЕДЗАКАЗ'!$D$10))</f>
        <v>0</v>
      </c>
      <c r="V133" s="106">
        <f t="shared" si="46"/>
        <v>0</v>
      </c>
      <c r="W133" s="106" t="e">
        <f>IF(EXACT(O133,Y133),M133,M133*(1-#REF!))</f>
        <v>#REF!</v>
      </c>
      <c r="X133" s="106" t="e">
        <f t="shared" si="47"/>
        <v>#REF!</v>
      </c>
      <c r="Y133" s="107" t="s">
        <v>72</v>
      </c>
      <c r="Z133" s="103">
        <f t="shared" si="43"/>
        <v>0</v>
      </c>
      <c r="AA133" s="103">
        <f t="shared" si="44"/>
        <v>0</v>
      </c>
      <c r="AB133" s="128" t="str">
        <f t="shared" si="48"/>
        <v/>
      </c>
      <c r="AC133" s="128" t="e">
        <f t="shared" si="49"/>
        <v>#REF!</v>
      </c>
    </row>
    <row r="134" spans="1:29" ht="50.1" customHeight="1">
      <c r="A134" s="170"/>
      <c r="B134" s="170"/>
      <c r="C134" s="173"/>
      <c r="D134" s="173"/>
      <c r="E134" s="132"/>
      <c r="F134" s="176"/>
      <c r="G134" s="179"/>
      <c r="H134" s="190"/>
      <c r="I134" s="164"/>
      <c r="J134" s="167"/>
      <c r="K134" s="62"/>
      <c r="L134" s="63"/>
      <c r="M134" s="63"/>
      <c r="N134" s="65"/>
      <c r="O134" s="127"/>
      <c r="P134" s="100"/>
      <c r="Q134" s="63">
        <f t="shared" si="45"/>
        <v>0</v>
      </c>
      <c r="R134" s="65"/>
      <c r="S134" s="67"/>
      <c r="T134" s="40"/>
      <c r="U134" s="106">
        <f>IF(EXACT(O134,Y134),M134,M134*(1-'Расчет ПРЕДЗАКАЗ'!$D$10))</f>
        <v>0</v>
      </c>
      <c r="V134" s="106">
        <f t="shared" si="46"/>
        <v>0</v>
      </c>
      <c r="W134" s="106" t="e">
        <f>IF(EXACT(O134,Y134),M134,M134*(1-#REF!))</f>
        <v>#REF!</v>
      </c>
      <c r="X134" s="106" t="e">
        <f t="shared" si="47"/>
        <v>#REF!</v>
      </c>
      <c r="Y134" s="107" t="s">
        <v>72</v>
      </c>
      <c r="Z134" s="103">
        <f t="shared" si="43"/>
        <v>0</v>
      </c>
      <c r="AA134" s="103">
        <f t="shared" si="44"/>
        <v>0</v>
      </c>
      <c r="AB134" s="128" t="str">
        <f t="shared" si="48"/>
        <v/>
      </c>
      <c r="AC134" s="128" t="e">
        <f t="shared" si="49"/>
        <v>#REF!</v>
      </c>
    </row>
    <row r="135" spans="1:29" ht="11.25" customHeight="1" thickBot="1"/>
    <row r="136" spans="1:29" ht="50.1" customHeight="1">
      <c r="A136" s="168">
        <v>8</v>
      </c>
      <c r="B136" s="168" t="s">
        <v>158</v>
      </c>
      <c r="C136" s="171" t="s">
        <v>159</v>
      </c>
      <c r="D136" s="171" t="s">
        <v>77</v>
      </c>
      <c r="E136" s="131"/>
      <c r="F136" s="199" t="s">
        <v>160</v>
      </c>
      <c r="G136" s="177" t="s">
        <v>114</v>
      </c>
      <c r="H136" s="162" t="s">
        <v>161</v>
      </c>
      <c r="I136" s="200" t="s">
        <v>148</v>
      </c>
      <c r="J136" s="165" t="s">
        <v>19</v>
      </c>
      <c r="K136" s="62" t="s">
        <v>82</v>
      </c>
      <c r="L136" s="63">
        <v>10390</v>
      </c>
      <c r="M136" s="63">
        <v>6490</v>
      </c>
      <c r="N136" s="142" t="s">
        <v>162</v>
      </c>
      <c r="O136" s="127"/>
      <c r="P136" s="100"/>
      <c r="Q136" s="63">
        <f>P136*M136</f>
        <v>0</v>
      </c>
      <c r="R136" s="64"/>
      <c r="S136" s="67">
        <v>81</v>
      </c>
      <c r="T136" s="59"/>
      <c r="U136" s="106">
        <f>IF(EXACT(O136,Y136),M136,M136*(1-'Расчет ПРЕДЗАКАЗ'!$D$10))</f>
        <v>6360.2</v>
      </c>
      <c r="V136" s="106">
        <f>P136*U136</f>
        <v>0</v>
      </c>
      <c r="W136" s="106" t="e">
        <f>IF(EXACT(O136,Y136),M136,M136*(1-#REF!))</f>
        <v>#REF!</v>
      </c>
      <c r="X136" s="106" t="e">
        <f>P136*W136</f>
        <v>#REF!</v>
      </c>
      <c r="Y136" s="107" t="s">
        <v>72</v>
      </c>
      <c r="Z136" s="103">
        <f t="shared" ref="Z136:Z150" si="50">IF(EXACT(O136,Y136),Q136,0)</f>
        <v>0</v>
      </c>
      <c r="AA136" s="103">
        <f t="shared" ref="AA136:AA150" si="51">IF(Z136=0,Q136,0)</f>
        <v>0</v>
      </c>
      <c r="AB136" s="128">
        <f>IF(U136=0,"",L136/U136-1)</f>
        <v>0.63359642778528991</v>
      </c>
      <c r="AC136" s="128" t="e">
        <f>IF(W136=0,"",L136/W136-1)</f>
        <v>#REF!</v>
      </c>
    </row>
    <row r="137" spans="1:29" ht="50.1" customHeight="1">
      <c r="A137" s="169"/>
      <c r="B137" s="169"/>
      <c r="C137" s="172"/>
      <c r="D137" s="172"/>
      <c r="E137" s="131"/>
      <c r="F137" s="175"/>
      <c r="G137" s="178"/>
      <c r="H137" s="189"/>
      <c r="I137" s="163"/>
      <c r="J137" s="166"/>
      <c r="K137" s="62" t="s">
        <v>104</v>
      </c>
      <c r="L137" s="63">
        <v>10390</v>
      </c>
      <c r="M137" s="63">
        <v>6490</v>
      </c>
      <c r="N137" s="142" t="s">
        <v>163</v>
      </c>
      <c r="O137" s="127"/>
      <c r="P137" s="100"/>
      <c r="Q137" s="63">
        <f t="shared" ref="Q137:Q150" si="52">P137*M137</f>
        <v>0</v>
      </c>
      <c r="R137" s="64"/>
      <c r="S137" s="67">
        <v>332</v>
      </c>
      <c r="T137" s="46"/>
      <c r="U137" s="106">
        <f>IF(EXACT(O137,Y137),M137,M137*(1-'Расчет ПРЕДЗАКАЗ'!$D$10))</f>
        <v>6360.2</v>
      </c>
      <c r="V137" s="106">
        <f t="shared" ref="V137:V150" si="53">P137*U137</f>
        <v>0</v>
      </c>
      <c r="W137" s="106" t="e">
        <f>IF(EXACT(O137,Y137),M137,M137*(1-#REF!))</f>
        <v>#REF!</v>
      </c>
      <c r="X137" s="106" t="e">
        <f t="shared" ref="X137:X150" si="54">P137*W137</f>
        <v>#REF!</v>
      </c>
      <c r="Y137" s="107" t="s">
        <v>72</v>
      </c>
      <c r="Z137" s="103">
        <f t="shared" si="50"/>
        <v>0</v>
      </c>
      <c r="AA137" s="103">
        <f t="shared" si="51"/>
        <v>0</v>
      </c>
      <c r="AB137" s="128">
        <f t="shared" ref="AB137:AB150" si="55">IF(U137=0,"",L137/U137-1)</f>
        <v>0.63359642778528991</v>
      </c>
      <c r="AC137" s="128" t="e">
        <f t="shared" ref="AC137:AC150" si="56">IF(W137=0,"",L137/W137-1)</f>
        <v>#REF!</v>
      </c>
    </row>
    <row r="138" spans="1:29" ht="50.1" customHeight="1">
      <c r="A138" s="169"/>
      <c r="B138" s="169"/>
      <c r="C138" s="172"/>
      <c r="D138" s="172"/>
      <c r="E138" s="131"/>
      <c r="F138" s="175"/>
      <c r="G138" s="178"/>
      <c r="H138" s="189"/>
      <c r="I138" s="163"/>
      <c r="J138" s="166"/>
      <c r="K138" s="62" t="s">
        <v>134</v>
      </c>
      <c r="L138" s="63">
        <v>10390</v>
      </c>
      <c r="M138" s="63">
        <v>6490</v>
      </c>
      <c r="N138" s="142" t="s">
        <v>164</v>
      </c>
      <c r="O138" s="127"/>
      <c r="P138" s="100"/>
      <c r="Q138" s="63">
        <f t="shared" si="52"/>
        <v>0</v>
      </c>
      <c r="R138" s="64"/>
      <c r="S138" s="67">
        <v>174</v>
      </c>
      <c r="T138" s="46"/>
      <c r="U138" s="106">
        <f>IF(EXACT(O138,Y138),M138,M138*(1-'Расчет ПРЕДЗАКАЗ'!$D$10))</f>
        <v>6360.2</v>
      </c>
      <c r="V138" s="106">
        <f t="shared" si="53"/>
        <v>0</v>
      </c>
      <c r="W138" s="106" t="e">
        <f>IF(EXACT(O138,Y138),M138,M138*(1-#REF!))</f>
        <v>#REF!</v>
      </c>
      <c r="X138" s="106" t="e">
        <f t="shared" si="54"/>
        <v>#REF!</v>
      </c>
      <c r="Y138" s="107" t="s">
        <v>72</v>
      </c>
      <c r="Z138" s="103">
        <f t="shared" si="50"/>
        <v>0</v>
      </c>
      <c r="AA138" s="103">
        <f t="shared" si="51"/>
        <v>0</v>
      </c>
      <c r="AB138" s="128">
        <f t="shared" si="55"/>
        <v>0.63359642778528991</v>
      </c>
      <c r="AC138" s="128" t="e">
        <f t="shared" si="56"/>
        <v>#REF!</v>
      </c>
    </row>
    <row r="139" spans="1:29" ht="50.1" customHeight="1">
      <c r="A139" s="169"/>
      <c r="B139" s="169"/>
      <c r="C139" s="172"/>
      <c r="D139" s="172"/>
      <c r="E139" s="131"/>
      <c r="F139" s="175"/>
      <c r="G139" s="178"/>
      <c r="H139" s="189"/>
      <c r="I139" s="163"/>
      <c r="J139" s="166"/>
      <c r="K139" s="62" t="s">
        <v>84</v>
      </c>
      <c r="L139" s="63">
        <v>10390</v>
      </c>
      <c r="M139" s="63">
        <v>6490</v>
      </c>
      <c r="N139" s="142" t="s">
        <v>165</v>
      </c>
      <c r="O139" s="127"/>
      <c r="P139" s="100"/>
      <c r="Q139" s="63">
        <f t="shared" si="52"/>
        <v>0</v>
      </c>
      <c r="R139" s="64"/>
      <c r="S139" s="67">
        <v>297</v>
      </c>
      <c r="T139" s="46"/>
      <c r="U139" s="106">
        <f>IF(EXACT(O139,Y139),M139,M139*(1-'Расчет ПРЕДЗАКАЗ'!$D$10))</f>
        <v>6360.2</v>
      </c>
      <c r="V139" s="106">
        <f t="shared" si="53"/>
        <v>0</v>
      </c>
      <c r="W139" s="106" t="e">
        <f>IF(EXACT(O139,Y139),M139,M139*(1-#REF!))</f>
        <v>#REF!</v>
      </c>
      <c r="X139" s="106" t="e">
        <f t="shared" si="54"/>
        <v>#REF!</v>
      </c>
      <c r="Y139" s="107" t="s">
        <v>72</v>
      </c>
      <c r="Z139" s="103">
        <f t="shared" si="50"/>
        <v>0</v>
      </c>
      <c r="AA139" s="103">
        <f t="shared" si="51"/>
        <v>0</v>
      </c>
      <c r="AB139" s="128">
        <f t="shared" si="55"/>
        <v>0.63359642778528991</v>
      </c>
      <c r="AC139" s="128" t="e">
        <f t="shared" si="56"/>
        <v>#REF!</v>
      </c>
    </row>
    <row r="140" spans="1:29" ht="50.1" customHeight="1">
      <c r="A140" s="169"/>
      <c r="B140" s="169"/>
      <c r="C140" s="172"/>
      <c r="D140" s="172"/>
      <c r="E140" s="131"/>
      <c r="F140" s="175"/>
      <c r="G140" s="178"/>
      <c r="H140" s="189"/>
      <c r="I140" s="163"/>
      <c r="J140" s="166"/>
      <c r="K140" s="62" t="s">
        <v>137</v>
      </c>
      <c r="L140" s="63">
        <v>10390</v>
      </c>
      <c r="M140" s="63">
        <v>6490</v>
      </c>
      <c r="N140" s="142" t="s">
        <v>166</v>
      </c>
      <c r="O140" s="127"/>
      <c r="P140" s="100"/>
      <c r="Q140" s="63">
        <f t="shared" si="52"/>
        <v>0</v>
      </c>
      <c r="R140" s="64"/>
      <c r="S140" s="67">
        <v>270</v>
      </c>
      <c r="T140" s="46"/>
      <c r="U140" s="106">
        <f>IF(EXACT(O140,Y140),M140,M140*(1-'Расчет ПРЕДЗАКАЗ'!$D$10))</f>
        <v>6360.2</v>
      </c>
      <c r="V140" s="106">
        <f t="shared" si="53"/>
        <v>0</v>
      </c>
      <c r="W140" s="106" t="e">
        <f>IF(EXACT(O140,Y140),M140,M140*(1-#REF!))</f>
        <v>#REF!</v>
      </c>
      <c r="X140" s="106" t="e">
        <f t="shared" si="54"/>
        <v>#REF!</v>
      </c>
      <c r="Y140" s="107" t="s">
        <v>72</v>
      </c>
      <c r="Z140" s="103">
        <f t="shared" si="50"/>
        <v>0</v>
      </c>
      <c r="AA140" s="103">
        <f t="shared" si="51"/>
        <v>0</v>
      </c>
      <c r="AB140" s="128">
        <f t="shared" si="55"/>
        <v>0.63359642778528991</v>
      </c>
      <c r="AC140" s="128" t="e">
        <f t="shared" si="56"/>
        <v>#REF!</v>
      </c>
    </row>
    <row r="141" spans="1:29" ht="50.1" customHeight="1">
      <c r="A141" s="169"/>
      <c r="B141" s="169"/>
      <c r="C141" s="172"/>
      <c r="D141" s="172"/>
      <c r="E141" s="131"/>
      <c r="F141" s="175"/>
      <c r="G141" s="178"/>
      <c r="H141" s="189"/>
      <c r="I141" s="163"/>
      <c r="J141" s="166"/>
      <c r="K141" s="62" t="s">
        <v>86</v>
      </c>
      <c r="L141" s="63">
        <v>10390</v>
      </c>
      <c r="M141" s="63">
        <v>6490</v>
      </c>
      <c r="N141" s="142" t="s">
        <v>167</v>
      </c>
      <c r="O141" s="127"/>
      <c r="P141" s="100"/>
      <c r="Q141" s="63">
        <f t="shared" si="52"/>
        <v>0</v>
      </c>
      <c r="R141" s="64"/>
      <c r="S141" s="67">
        <v>137</v>
      </c>
      <c r="T141" s="46"/>
      <c r="U141" s="106">
        <f>IF(EXACT(O141,Y141),M141,M141*(1-'Расчет ПРЕДЗАКАЗ'!$D$10))</f>
        <v>6360.2</v>
      </c>
      <c r="V141" s="106">
        <f t="shared" si="53"/>
        <v>0</v>
      </c>
      <c r="W141" s="106" t="e">
        <f>IF(EXACT(O141,Y141),M141,M141*(1-#REF!))</f>
        <v>#REF!</v>
      </c>
      <c r="X141" s="106" t="e">
        <f t="shared" si="54"/>
        <v>#REF!</v>
      </c>
      <c r="Y141" s="107" t="s">
        <v>72</v>
      </c>
      <c r="Z141" s="103">
        <f t="shared" si="50"/>
        <v>0</v>
      </c>
      <c r="AA141" s="103">
        <f t="shared" si="51"/>
        <v>0</v>
      </c>
      <c r="AB141" s="128">
        <f t="shared" si="55"/>
        <v>0.63359642778528991</v>
      </c>
      <c r="AC141" s="128" t="e">
        <f t="shared" si="56"/>
        <v>#REF!</v>
      </c>
    </row>
    <row r="142" spans="1:29" ht="50.1" customHeight="1">
      <c r="A142" s="169"/>
      <c r="B142" s="169"/>
      <c r="C142" s="172"/>
      <c r="D142" s="172"/>
      <c r="E142" s="131"/>
      <c r="F142" s="175"/>
      <c r="G142" s="178"/>
      <c r="H142" s="189"/>
      <c r="I142" s="163"/>
      <c r="J142" s="166"/>
      <c r="K142" s="62" t="s">
        <v>88</v>
      </c>
      <c r="L142" s="63">
        <v>10390</v>
      </c>
      <c r="M142" s="63">
        <v>6490</v>
      </c>
      <c r="N142" s="142" t="s">
        <v>168</v>
      </c>
      <c r="O142" s="127"/>
      <c r="P142" s="100"/>
      <c r="Q142" s="63">
        <f t="shared" si="52"/>
        <v>0</v>
      </c>
      <c r="R142" s="64"/>
      <c r="S142" s="67">
        <v>97</v>
      </c>
      <c r="T142" s="46"/>
      <c r="U142" s="106">
        <f>IF(EXACT(O142,Y142),M142,M142*(1-'Расчет ПРЕДЗАКАЗ'!$D$10))</f>
        <v>6360.2</v>
      </c>
      <c r="V142" s="106">
        <f t="shared" si="53"/>
        <v>0</v>
      </c>
      <c r="W142" s="106" t="e">
        <f>IF(EXACT(O142,Y142),M142,M142*(1-#REF!))</f>
        <v>#REF!</v>
      </c>
      <c r="X142" s="106" t="e">
        <f t="shared" si="54"/>
        <v>#REF!</v>
      </c>
      <c r="Y142" s="107" t="s">
        <v>72</v>
      </c>
      <c r="Z142" s="103">
        <f t="shared" si="50"/>
        <v>0</v>
      </c>
      <c r="AA142" s="103">
        <f t="shared" si="51"/>
        <v>0</v>
      </c>
      <c r="AB142" s="128">
        <f t="shared" si="55"/>
        <v>0.63359642778528991</v>
      </c>
      <c r="AC142" s="128" t="e">
        <f t="shared" si="56"/>
        <v>#REF!</v>
      </c>
    </row>
    <row r="143" spans="1:29" ht="50.1" customHeight="1">
      <c r="A143" s="169"/>
      <c r="B143" s="169"/>
      <c r="C143" s="172"/>
      <c r="D143" s="172"/>
      <c r="E143" s="131"/>
      <c r="F143" s="175"/>
      <c r="G143" s="178"/>
      <c r="H143" s="189"/>
      <c r="I143" s="163"/>
      <c r="J143" s="166"/>
      <c r="K143" s="62"/>
      <c r="L143" s="63"/>
      <c r="M143" s="63"/>
      <c r="N143" s="142"/>
      <c r="O143" s="127"/>
      <c r="P143" s="100"/>
      <c r="Q143" s="63">
        <f t="shared" si="52"/>
        <v>0</v>
      </c>
      <c r="R143" s="64"/>
      <c r="S143" s="67"/>
      <c r="T143" s="46"/>
      <c r="U143" s="106">
        <f>IF(EXACT(O143,Y143),M143,M143*(1-'Расчет ПРЕДЗАКАЗ'!$D$10))</f>
        <v>0</v>
      </c>
      <c r="V143" s="106">
        <f t="shared" si="53"/>
        <v>0</v>
      </c>
      <c r="W143" s="106" t="e">
        <f>IF(EXACT(O143,Y143),M143,M143*(1-#REF!))</f>
        <v>#REF!</v>
      </c>
      <c r="X143" s="106" t="e">
        <f t="shared" si="54"/>
        <v>#REF!</v>
      </c>
      <c r="Y143" s="107" t="s">
        <v>72</v>
      </c>
      <c r="Z143" s="103">
        <f t="shared" si="50"/>
        <v>0</v>
      </c>
      <c r="AA143" s="103">
        <f t="shared" si="51"/>
        <v>0</v>
      </c>
      <c r="AB143" s="128" t="str">
        <f t="shared" si="55"/>
        <v/>
      </c>
      <c r="AC143" s="128" t="e">
        <f t="shared" si="56"/>
        <v>#REF!</v>
      </c>
    </row>
    <row r="144" spans="1:29" ht="50.1" customHeight="1">
      <c r="A144" s="169"/>
      <c r="B144" s="169"/>
      <c r="C144" s="172"/>
      <c r="D144" s="172"/>
      <c r="E144" s="131"/>
      <c r="F144" s="175"/>
      <c r="G144" s="178"/>
      <c r="H144" s="189"/>
      <c r="I144" s="163"/>
      <c r="J144" s="166"/>
      <c r="K144" s="62"/>
      <c r="L144" s="63"/>
      <c r="M144" s="63"/>
      <c r="N144" s="142"/>
      <c r="O144" s="127"/>
      <c r="P144" s="100"/>
      <c r="Q144" s="63">
        <f t="shared" si="52"/>
        <v>0</v>
      </c>
      <c r="R144" s="64"/>
      <c r="S144" s="67"/>
      <c r="T144" s="46"/>
      <c r="U144" s="106">
        <f>IF(EXACT(O144,Y144),M144,M144*(1-'Расчет ПРЕДЗАКАЗ'!$D$10))</f>
        <v>0</v>
      </c>
      <c r="V144" s="106">
        <f t="shared" si="53"/>
        <v>0</v>
      </c>
      <c r="W144" s="106" t="e">
        <f>IF(EXACT(O144,Y144),M144,M144*(1-#REF!))</f>
        <v>#REF!</v>
      </c>
      <c r="X144" s="106" t="e">
        <f t="shared" si="54"/>
        <v>#REF!</v>
      </c>
      <c r="Y144" s="107" t="s">
        <v>72</v>
      </c>
      <c r="Z144" s="103">
        <f t="shared" si="50"/>
        <v>0</v>
      </c>
      <c r="AA144" s="103">
        <f t="shared" si="51"/>
        <v>0</v>
      </c>
      <c r="AB144" s="128" t="str">
        <f t="shared" si="55"/>
        <v/>
      </c>
      <c r="AC144" s="128" t="e">
        <f t="shared" si="56"/>
        <v>#REF!</v>
      </c>
    </row>
    <row r="145" spans="1:29" ht="50.1" customHeight="1">
      <c r="A145" s="169"/>
      <c r="B145" s="169"/>
      <c r="C145" s="172"/>
      <c r="D145" s="172"/>
      <c r="E145" s="131"/>
      <c r="F145" s="175"/>
      <c r="G145" s="178"/>
      <c r="H145" s="189"/>
      <c r="I145" s="163"/>
      <c r="J145" s="166"/>
      <c r="K145" s="62"/>
      <c r="L145" s="63"/>
      <c r="M145" s="63"/>
      <c r="N145" s="65"/>
      <c r="O145" s="127"/>
      <c r="P145" s="100"/>
      <c r="Q145" s="63">
        <f t="shared" si="52"/>
        <v>0</v>
      </c>
      <c r="R145" s="65"/>
      <c r="S145" s="67"/>
      <c r="T145" s="40"/>
      <c r="U145" s="106">
        <f>IF(EXACT(O145,Y145),M145,M145*(1-'Расчет ПРЕДЗАКАЗ'!$D$10))</f>
        <v>0</v>
      </c>
      <c r="V145" s="106">
        <f t="shared" si="53"/>
        <v>0</v>
      </c>
      <c r="W145" s="106" t="e">
        <f>IF(EXACT(O145,Y145),M145,M145*(1-#REF!))</f>
        <v>#REF!</v>
      </c>
      <c r="X145" s="106" t="e">
        <f t="shared" si="54"/>
        <v>#REF!</v>
      </c>
      <c r="Y145" s="107" t="s">
        <v>72</v>
      </c>
      <c r="Z145" s="103">
        <f t="shared" si="50"/>
        <v>0</v>
      </c>
      <c r="AA145" s="103">
        <f t="shared" si="51"/>
        <v>0</v>
      </c>
      <c r="AB145" s="128" t="str">
        <f t="shared" si="55"/>
        <v/>
      </c>
      <c r="AC145" s="128" t="e">
        <f t="shared" si="56"/>
        <v>#REF!</v>
      </c>
    </row>
    <row r="146" spans="1:29" ht="50.1" customHeight="1">
      <c r="A146" s="169"/>
      <c r="B146" s="169"/>
      <c r="C146" s="172"/>
      <c r="D146" s="172"/>
      <c r="E146" s="131"/>
      <c r="F146" s="175"/>
      <c r="G146" s="178"/>
      <c r="H146" s="189"/>
      <c r="I146" s="163"/>
      <c r="J146" s="166"/>
      <c r="K146" s="62"/>
      <c r="L146" s="63"/>
      <c r="M146" s="63"/>
      <c r="N146" s="65"/>
      <c r="O146" s="127"/>
      <c r="P146" s="100"/>
      <c r="Q146" s="63">
        <f t="shared" si="52"/>
        <v>0</v>
      </c>
      <c r="R146" s="65"/>
      <c r="S146" s="67"/>
      <c r="T146" s="40"/>
      <c r="U146" s="106">
        <f>IF(EXACT(O146,Y146),M146,M146*(1-'Расчет ПРЕДЗАКАЗ'!$D$10))</f>
        <v>0</v>
      </c>
      <c r="V146" s="106">
        <f t="shared" si="53"/>
        <v>0</v>
      </c>
      <c r="W146" s="106" t="e">
        <f>IF(EXACT(O146,Y146),M146,M146*(1-#REF!))</f>
        <v>#REF!</v>
      </c>
      <c r="X146" s="106" t="e">
        <f t="shared" si="54"/>
        <v>#REF!</v>
      </c>
      <c r="Y146" s="107" t="s">
        <v>72</v>
      </c>
      <c r="Z146" s="103">
        <f t="shared" si="50"/>
        <v>0</v>
      </c>
      <c r="AA146" s="103">
        <f t="shared" si="51"/>
        <v>0</v>
      </c>
      <c r="AB146" s="128" t="str">
        <f t="shared" si="55"/>
        <v/>
      </c>
      <c r="AC146" s="128" t="e">
        <f t="shared" si="56"/>
        <v>#REF!</v>
      </c>
    </row>
    <row r="147" spans="1:29" ht="50.1" customHeight="1">
      <c r="A147" s="169"/>
      <c r="B147" s="169"/>
      <c r="C147" s="172"/>
      <c r="D147" s="172"/>
      <c r="E147" s="131"/>
      <c r="F147" s="175"/>
      <c r="G147" s="178"/>
      <c r="H147" s="189"/>
      <c r="I147" s="163"/>
      <c r="J147" s="166"/>
      <c r="K147" s="62"/>
      <c r="L147" s="63"/>
      <c r="M147" s="63"/>
      <c r="N147" s="65"/>
      <c r="O147" s="127"/>
      <c r="P147" s="100"/>
      <c r="Q147" s="63">
        <f t="shared" si="52"/>
        <v>0</v>
      </c>
      <c r="R147" s="65"/>
      <c r="S147" s="67"/>
      <c r="T147" s="40"/>
      <c r="U147" s="106">
        <f>IF(EXACT(O147,Y147),M147,M147*(1-'Расчет ПРЕДЗАКАЗ'!$D$10))</f>
        <v>0</v>
      </c>
      <c r="V147" s="106">
        <f t="shared" si="53"/>
        <v>0</v>
      </c>
      <c r="W147" s="106" t="e">
        <f>IF(EXACT(O147,Y147),M147,M147*(1-#REF!))</f>
        <v>#REF!</v>
      </c>
      <c r="X147" s="106" t="e">
        <f t="shared" si="54"/>
        <v>#REF!</v>
      </c>
      <c r="Y147" s="107" t="s">
        <v>72</v>
      </c>
      <c r="Z147" s="103">
        <f t="shared" si="50"/>
        <v>0</v>
      </c>
      <c r="AA147" s="103">
        <f t="shared" si="51"/>
        <v>0</v>
      </c>
      <c r="AB147" s="128" t="str">
        <f t="shared" si="55"/>
        <v/>
      </c>
      <c r="AC147" s="128" t="e">
        <f t="shared" si="56"/>
        <v>#REF!</v>
      </c>
    </row>
    <row r="148" spans="1:29" ht="50.1" customHeight="1">
      <c r="A148" s="169"/>
      <c r="B148" s="169"/>
      <c r="C148" s="172"/>
      <c r="D148" s="172"/>
      <c r="E148" s="131"/>
      <c r="F148" s="175"/>
      <c r="G148" s="178"/>
      <c r="H148" s="189"/>
      <c r="I148" s="163"/>
      <c r="J148" s="166"/>
      <c r="K148" s="62"/>
      <c r="L148" s="63"/>
      <c r="M148" s="63"/>
      <c r="N148" s="65"/>
      <c r="O148" s="127"/>
      <c r="P148" s="100"/>
      <c r="Q148" s="63">
        <f t="shared" si="52"/>
        <v>0</v>
      </c>
      <c r="R148" s="65"/>
      <c r="S148" s="67"/>
      <c r="T148" s="40"/>
      <c r="U148" s="106">
        <f>IF(EXACT(O148,Y148),M148,M148*(1-'Расчет ПРЕДЗАКАЗ'!$D$10))</f>
        <v>0</v>
      </c>
      <c r="V148" s="106">
        <f t="shared" si="53"/>
        <v>0</v>
      </c>
      <c r="W148" s="106" t="e">
        <f>IF(EXACT(O148,Y148),M148,M148*(1-#REF!))</f>
        <v>#REF!</v>
      </c>
      <c r="X148" s="106" t="e">
        <f t="shared" si="54"/>
        <v>#REF!</v>
      </c>
      <c r="Y148" s="107" t="s">
        <v>72</v>
      </c>
      <c r="Z148" s="103">
        <f t="shared" si="50"/>
        <v>0</v>
      </c>
      <c r="AA148" s="103">
        <f t="shared" si="51"/>
        <v>0</v>
      </c>
      <c r="AB148" s="128" t="str">
        <f t="shared" si="55"/>
        <v/>
      </c>
      <c r="AC148" s="128" t="e">
        <f t="shared" si="56"/>
        <v>#REF!</v>
      </c>
    </row>
    <row r="149" spans="1:29" ht="50.1" customHeight="1">
      <c r="A149" s="169"/>
      <c r="B149" s="169"/>
      <c r="C149" s="172"/>
      <c r="D149" s="172"/>
      <c r="E149" s="131"/>
      <c r="F149" s="175"/>
      <c r="G149" s="178"/>
      <c r="H149" s="189"/>
      <c r="I149" s="163"/>
      <c r="J149" s="166"/>
      <c r="K149" s="62"/>
      <c r="L149" s="63"/>
      <c r="M149" s="63"/>
      <c r="N149" s="65"/>
      <c r="O149" s="127"/>
      <c r="P149" s="100"/>
      <c r="Q149" s="63">
        <f t="shared" si="52"/>
        <v>0</v>
      </c>
      <c r="R149" s="65"/>
      <c r="S149" s="67"/>
      <c r="T149" s="40"/>
      <c r="U149" s="106">
        <f>IF(EXACT(O149,Y149),M149,M149*(1-'Расчет ПРЕДЗАКАЗ'!$D$10))</f>
        <v>0</v>
      </c>
      <c r="V149" s="106">
        <f t="shared" si="53"/>
        <v>0</v>
      </c>
      <c r="W149" s="106" t="e">
        <f>IF(EXACT(O149,Y149),M149,M149*(1-#REF!))</f>
        <v>#REF!</v>
      </c>
      <c r="X149" s="106" t="e">
        <f t="shared" si="54"/>
        <v>#REF!</v>
      </c>
      <c r="Y149" s="107" t="s">
        <v>72</v>
      </c>
      <c r="Z149" s="103">
        <f t="shared" si="50"/>
        <v>0</v>
      </c>
      <c r="AA149" s="103">
        <f t="shared" si="51"/>
        <v>0</v>
      </c>
      <c r="AB149" s="128" t="str">
        <f t="shared" si="55"/>
        <v/>
      </c>
      <c r="AC149" s="128" t="e">
        <f t="shared" si="56"/>
        <v>#REF!</v>
      </c>
    </row>
    <row r="150" spans="1:29" ht="50.1" customHeight="1">
      <c r="A150" s="170"/>
      <c r="B150" s="170"/>
      <c r="C150" s="173"/>
      <c r="D150" s="173"/>
      <c r="E150" s="132"/>
      <c r="F150" s="176"/>
      <c r="G150" s="179"/>
      <c r="H150" s="190"/>
      <c r="I150" s="164"/>
      <c r="J150" s="167"/>
      <c r="K150" s="62"/>
      <c r="L150" s="63"/>
      <c r="M150" s="63"/>
      <c r="N150" s="65"/>
      <c r="O150" s="127"/>
      <c r="P150" s="100"/>
      <c r="Q150" s="63">
        <f t="shared" si="52"/>
        <v>0</v>
      </c>
      <c r="R150" s="65"/>
      <c r="S150" s="67"/>
      <c r="T150" s="40"/>
      <c r="U150" s="106">
        <f>IF(EXACT(O150,Y150),M150,M150*(1-'Расчет ПРЕДЗАКАЗ'!$D$10))</f>
        <v>0</v>
      </c>
      <c r="V150" s="106">
        <f t="shared" si="53"/>
        <v>0</v>
      </c>
      <c r="W150" s="106" t="e">
        <f>IF(EXACT(O150,Y150),M150,M150*(1-#REF!))</f>
        <v>#REF!</v>
      </c>
      <c r="X150" s="106" t="e">
        <f t="shared" si="54"/>
        <v>#REF!</v>
      </c>
      <c r="Y150" s="107" t="s">
        <v>72</v>
      </c>
      <c r="Z150" s="103">
        <f t="shared" si="50"/>
        <v>0</v>
      </c>
      <c r="AA150" s="103">
        <f t="shared" si="51"/>
        <v>0</v>
      </c>
      <c r="AB150" s="128" t="str">
        <f t="shared" si="55"/>
        <v/>
      </c>
      <c r="AC150" s="128" t="e">
        <f t="shared" si="56"/>
        <v>#REF!</v>
      </c>
    </row>
    <row r="151" spans="1:29" ht="11.25" customHeight="1" thickBot="1"/>
    <row r="152" spans="1:29" ht="50.1" customHeight="1">
      <c r="A152" s="168">
        <v>9</v>
      </c>
      <c r="B152" s="168" t="s">
        <v>169</v>
      </c>
      <c r="C152" s="171" t="s">
        <v>170</v>
      </c>
      <c r="D152" s="171" t="s">
        <v>77</v>
      </c>
      <c r="E152" s="131"/>
      <c r="F152" s="199" t="s">
        <v>120</v>
      </c>
      <c r="G152" s="177" t="s">
        <v>171</v>
      </c>
      <c r="H152" s="162" t="s">
        <v>122</v>
      </c>
      <c r="I152" s="200" t="s">
        <v>172</v>
      </c>
      <c r="J152" s="165" t="s">
        <v>19</v>
      </c>
      <c r="K152" s="62" t="s">
        <v>82</v>
      </c>
      <c r="L152" s="63">
        <v>4600</v>
      </c>
      <c r="M152" s="63">
        <v>2873</v>
      </c>
      <c r="N152" s="142" t="s">
        <v>173</v>
      </c>
      <c r="O152" s="127" t="s">
        <v>72</v>
      </c>
      <c r="P152" s="100"/>
      <c r="Q152" s="63">
        <f>P152*M152</f>
        <v>0</v>
      </c>
      <c r="R152" s="64"/>
      <c r="S152" s="67">
        <v>136</v>
      </c>
      <c r="T152" s="59"/>
      <c r="U152" s="106">
        <f>IF(EXACT(O152,Y152),M152,M152*(1-'Расчет ПРЕДЗАКАЗ'!$D$10))</f>
        <v>2873</v>
      </c>
      <c r="V152" s="106">
        <f>P152*U152</f>
        <v>0</v>
      </c>
      <c r="W152" s="106">
        <f>IF(EXACT(O152,Y152),M152,M152*(1-#REF!))</f>
        <v>2873</v>
      </c>
      <c r="X152" s="106">
        <f>P152*W152</f>
        <v>0</v>
      </c>
      <c r="Y152" s="107" t="s">
        <v>72</v>
      </c>
      <c r="Z152" s="103">
        <f t="shared" ref="Z152:Z166" si="57">IF(EXACT(O152,Y152),Q152,0)</f>
        <v>0</v>
      </c>
      <c r="AA152" s="103">
        <f t="shared" ref="AA152:AA166" si="58">IF(Z152=0,Q152,0)</f>
        <v>0</v>
      </c>
      <c r="AB152" s="128">
        <f>IF(U152=0,"",L152/U152-1)</f>
        <v>0.60111381830838839</v>
      </c>
      <c r="AC152" s="128">
        <f>IF(W152=0,"",L152/W152-1)</f>
        <v>0.60111381830838839</v>
      </c>
    </row>
    <row r="153" spans="1:29" ht="50.1" customHeight="1">
      <c r="A153" s="169"/>
      <c r="B153" s="169"/>
      <c r="C153" s="172"/>
      <c r="D153" s="172"/>
      <c r="E153" s="131"/>
      <c r="F153" s="175"/>
      <c r="G153" s="178"/>
      <c r="H153" s="189"/>
      <c r="I153" s="163"/>
      <c r="J153" s="166"/>
      <c r="K153" s="62" t="s">
        <v>104</v>
      </c>
      <c r="L153" s="63">
        <v>4600</v>
      </c>
      <c r="M153" s="63">
        <v>2873</v>
      </c>
      <c r="N153" s="142" t="s">
        <v>174</v>
      </c>
      <c r="O153" s="127" t="s">
        <v>72</v>
      </c>
      <c r="P153" s="100"/>
      <c r="Q153" s="63">
        <f t="shared" ref="Q153:Q166" si="59">P153*M153</f>
        <v>0</v>
      </c>
      <c r="R153" s="64"/>
      <c r="S153" s="67">
        <v>288</v>
      </c>
      <c r="T153" s="46"/>
      <c r="U153" s="106">
        <f>IF(EXACT(O153,Y153),M153,M153*(1-'Расчет ПРЕДЗАКАЗ'!$D$10))</f>
        <v>2873</v>
      </c>
      <c r="V153" s="106">
        <f t="shared" ref="V153:V166" si="60">P153*U153</f>
        <v>0</v>
      </c>
      <c r="W153" s="106">
        <f>IF(EXACT(O153,Y153),M153,M153*(1-#REF!))</f>
        <v>2873</v>
      </c>
      <c r="X153" s="106">
        <f t="shared" ref="X153:X166" si="61">P153*W153</f>
        <v>0</v>
      </c>
      <c r="Y153" s="107" t="s">
        <v>72</v>
      </c>
      <c r="Z153" s="103">
        <f t="shared" si="57"/>
        <v>0</v>
      </c>
      <c r="AA153" s="103">
        <f t="shared" si="58"/>
        <v>0</v>
      </c>
      <c r="AB153" s="128">
        <f t="shared" ref="AB153:AB166" si="62">IF(U153=0,"",L153/U153-1)</f>
        <v>0.60111381830838839</v>
      </c>
      <c r="AC153" s="128">
        <f t="shared" ref="AC153:AC166" si="63">IF(W153=0,"",L153/W153-1)</f>
        <v>0.60111381830838839</v>
      </c>
    </row>
    <row r="154" spans="1:29" ht="50.1" customHeight="1">
      <c r="A154" s="169"/>
      <c r="B154" s="169"/>
      <c r="C154" s="172"/>
      <c r="D154" s="172"/>
      <c r="E154" s="131"/>
      <c r="F154" s="175"/>
      <c r="G154" s="178"/>
      <c r="H154" s="189"/>
      <c r="I154" s="163"/>
      <c r="J154" s="166"/>
      <c r="K154" s="62" t="s">
        <v>134</v>
      </c>
      <c r="L154" s="63">
        <v>4600</v>
      </c>
      <c r="M154" s="63">
        <v>2873</v>
      </c>
      <c r="N154" s="142" t="s">
        <v>175</v>
      </c>
      <c r="O154" s="127" t="s">
        <v>72</v>
      </c>
      <c r="P154" s="100"/>
      <c r="Q154" s="63">
        <f t="shared" si="59"/>
        <v>0</v>
      </c>
      <c r="R154" s="64"/>
      <c r="S154" s="67">
        <v>126</v>
      </c>
      <c r="T154" s="46"/>
      <c r="U154" s="106">
        <f>IF(EXACT(O154,Y154),M154,M154*(1-'Расчет ПРЕДЗАКАЗ'!$D$10))</f>
        <v>2873</v>
      </c>
      <c r="V154" s="106">
        <f t="shared" si="60"/>
        <v>0</v>
      </c>
      <c r="W154" s="106">
        <f>IF(EXACT(O154,Y154),M154,M154*(1-#REF!))</f>
        <v>2873</v>
      </c>
      <c r="X154" s="106">
        <f t="shared" si="61"/>
        <v>0</v>
      </c>
      <c r="Y154" s="107" t="s">
        <v>72</v>
      </c>
      <c r="Z154" s="103">
        <f t="shared" si="57"/>
        <v>0</v>
      </c>
      <c r="AA154" s="103">
        <f t="shared" si="58"/>
        <v>0</v>
      </c>
      <c r="AB154" s="128">
        <f t="shared" si="62"/>
        <v>0.60111381830838839</v>
      </c>
      <c r="AC154" s="128">
        <f t="shared" si="63"/>
        <v>0.60111381830838839</v>
      </c>
    </row>
    <row r="155" spans="1:29" ht="50.1" customHeight="1">
      <c r="A155" s="169"/>
      <c r="B155" s="169"/>
      <c r="C155" s="172"/>
      <c r="D155" s="172"/>
      <c r="E155" s="131"/>
      <c r="F155" s="175"/>
      <c r="G155" s="178"/>
      <c r="H155" s="189"/>
      <c r="I155" s="163"/>
      <c r="J155" s="166"/>
      <c r="K155" s="62" t="s">
        <v>84</v>
      </c>
      <c r="L155" s="63">
        <v>4600</v>
      </c>
      <c r="M155" s="63">
        <v>2873</v>
      </c>
      <c r="N155" s="142" t="s">
        <v>176</v>
      </c>
      <c r="O155" s="127" t="s">
        <v>72</v>
      </c>
      <c r="P155" s="100"/>
      <c r="Q155" s="63">
        <f t="shared" si="59"/>
        <v>0</v>
      </c>
      <c r="R155" s="64"/>
      <c r="S155" s="67">
        <v>181</v>
      </c>
      <c r="T155" s="46"/>
      <c r="U155" s="106">
        <f>IF(EXACT(O155,Y155),M155,M155*(1-'Расчет ПРЕДЗАКАЗ'!$D$10))</f>
        <v>2873</v>
      </c>
      <c r="V155" s="106">
        <f t="shared" si="60"/>
        <v>0</v>
      </c>
      <c r="W155" s="106">
        <f>IF(EXACT(O155,Y155),M155,M155*(1-#REF!))</f>
        <v>2873</v>
      </c>
      <c r="X155" s="106">
        <f t="shared" si="61"/>
        <v>0</v>
      </c>
      <c r="Y155" s="107" t="s">
        <v>72</v>
      </c>
      <c r="Z155" s="103">
        <f t="shared" si="57"/>
        <v>0</v>
      </c>
      <c r="AA155" s="103">
        <f t="shared" si="58"/>
        <v>0</v>
      </c>
      <c r="AB155" s="128">
        <f t="shared" si="62"/>
        <v>0.60111381830838839</v>
      </c>
      <c r="AC155" s="128">
        <f t="shared" si="63"/>
        <v>0.60111381830838839</v>
      </c>
    </row>
    <row r="156" spans="1:29" ht="50.1" customHeight="1">
      <c r="A156" s="169"/>
      <c r="B156" s="169"/>
      <c r="C156" s="172"/>
      <c r="D156" s="172"/>
      <c r="E156" s="131"/>
      <c r="F156" s="175"/>
      <c r="G156" s="178"/>
      <c r="H156" s="189"/>
      <c r="I156" s="163"/>
      <c r="J156" s="166"/>
      <c r="K156" s="62"/>
      <c r="L156" s="63"/>
      <c r="M156" s="63"/>
      <c r="N156" s="142"/>
      <c r="O156" s="127"/>
      <c r="P156" s="100"/>
      <c r="Q156" s="63">
        <f t="shared" si="59"/>
        <v>0</v>
      </c>
      <c r="R156" s="64"/>
      <c r="S156" s="67"/>
      <c r="T156" s="46"/>
      <c r="U156" s="106">
        <f>IF(EXACT(O156,Y156),M156,M156*(1-'Расчет ПРЕДЗАКАЗ'!$D$10))</f>
        <v>0</v>
      </c>
      <c r="V156" s="106">
        <f t="shared" si="60"/>
        <v>0</v>
      </c>
      <c r="W156" s="106" t="e">
        <f>IF(EXACT(O156,Y156),M156,M156*(1-#REF!))</f>
        <v>#REF!</v>
      </c>
      <c r="X156" s="106" t="e">
        <f t="shared" si="61"/>
        <v>#REF!</v>
      </c>
      <c r="Y156" s="107" t="s">
        <v>72</v>
      </c>
      <c r="Z156" s="103">
        <f t="shared" si="57"/>
        <v>0</v>
      </c>
      <c r="AA156" s="103">
        <f t="shared" si="58"/>
        <v>0</v>
      </c>
      <c r="AB156" s="128" t="str">
        <f t="shared" si="62"/>
        <v/>
      </c>
      <c r="AC156" s="128" t="e">
        <f t="shared" si="63"/>
        <v>#REF!</v>
      </c>
    </row>
    <row r="157" spans="1:29" ht="50.1" customHeight="1">
      <c r="A157" s="169"/>
      <c r="B157" s="169"/>
      <c r="C157" s="172"/>
      <c r="D157" s="172"/>
      <c r="E157" s="131"/>
      <c r="F157" s="175"/>
      <c r="G157" s="178"/>
      <c r="H157" s="189"/>
      <c r="I157" s="163"/>
      <c r="J157" s="166"/>
      <c r="K157" s="62"/>
      <c r="L157" s="63"/>
      <c r="M157" s="63"/>
      <c r="N157" s="142"/>
      <c r="O157" s="127"/>
      <c r="P157" s="100"/>
      <c r="Q157" s="63">
        <f t="shared" si="59"/>
        <v>0</v>
      </c>
      <c r="R157" s="64"/>
      <c r="S157" s="67"/>
      <c r="T157" s="46"/>
      <c r="U157" s="106">
        <f>IF(EXACT(O157,Y157),M157,M157*(1-'Расчет ПРЕДЗАКАЗ'!$D$10))</f>
        <v>0</v>
      </c>
      <c r="V157" s="106">
        <f t="shared" si="60"/>
        <v>0</v>
      </c>
      <c r="W157" s="106" t="e">
        <f>IF(EXACT(O157,Y157),M157,M157*(1-#REF!))</f>
        <v>#REF!</v>
      </c>
      <c r="X157" s="106" t="e">
        <f t="shared" si="61"/>
        <v>#REF!</v>
      </c>
      <c r="Y157" s="107" t="s">
        <v>72</v>
      </c>
      <c r="Z157" s="103">
        <f t="shared" si="57"/>
        <v>0</v>
      </c>
      <c r="AA157" s="103">
        <f t="shared" si="58"/>
        <v>0</v>
      </c>
      <c r="AB157" s="128" t="str">
        <f t="shared" si="62"/>
        <v/>
      </c>
      <c r="AC157" s="128" t="e">
        <f t="shared" si="63"/>
        <v>#REF!</v>
      </c>
    </row>
    <row r="158" spans="1:29" ht="50.1" customHeight="1">
      <c r="A158" s="169"/>
      <c r="B158" s="169"/>
      <c r="C158" s="172"/>
      <c r="D158" s="172"/>
      <c r="E158" s="131"/>
      <c r="F158" s="175"/>
      <c r="G158" s="178"/>
      <c r="H158" s="189"/>
      <c r="I158" s="163"/>
      <c r="J158" s="166"/>
      <c r="K158" s="62"/>
      <c r="L158" s="63"/>
      <c r="M158" s="63"/>
      <c r="N158" s="142"/>
      <c r="O158" s="127"/>
      <c r="P158" s="100"/>
      <c r="Q158" s="63">
        <f t="shared" si="59"/>
        <v>0</v>
      </c>
      <c r="R158" s="64"/>
      <c r="S158" s="67"/>
      <c r="T158" s="46"/>
      <c r="U158" s="106">
        <f>IF(EXACT(O158,Y158),M158,M158*(1-'Расчет ПРЕДЗАКАЗ'!$D$10))</f>
        <v>0</v>
      </c>
      <c r="V158" s="106">
        <f t="shared" si="60"/>
        <v>0</v>
      </c>
      <c r="W158" s="106" t="e">
        <f>IF(EXACT(O158,Y158),M158,M158*(1-#REF!))</f>
        <v>#REF!</v>
      </c>
      <c r="X158" s="106" t="e">
        <f t="shared" si="61"/>
        <v>#REF!</v>
      </c>
      <c r="Y158" s="107" t="s">
        <v>72</v>
      </c>
      <c r="Z158" s="103">
        <f t="shared" si="57"/>
        <v>0</v>
      </c>
      <c r="AA158" s="103">
        <f t="shared" si="58"/>
        <v>0</v>
      </c>
      <c r="AB158" s="128" t="str">
        <f t="shared" si="62"/>
        <v/>
      </c>
      <c r="AC158" s="128" t="e">
        <f t="shared" si="63"/>
        <v>#REF!</v>
      </c>
    </row>
    <row r="159" spans="1:29" ht="50.1" customHeight="1">
      <c r="A159" s="169"/>
      <c r="B159" s="169"/>
      <c r="C159" s="172"/>
      <c r="D159" s="172"/>
      <c r="E159" s="131"/>
      <c r="F159" s="175"/>
      <c r="G159" s="178"/>
      <c r="H159" s="189"/>
      <c r="I159" s="163"/>
      <c r="J159" s="166"/>
      <c r="K159" s="62"/>
      <c r="L159" s="63"/>
      <c r="M159" s="63"/>
      <c r="N159" s="142"/>
      <c r="O159" s="127"/>
      <c r="P159" s="100"/>
      <c r="Q159" s="63">
        <f t="shared" si="59"/>
        <v>0</v>
      </c>
      <c r="R159" s="64"/>
      <c r="S159" s="67"/>
      <c r="T159" s="46"/>
      <c r="U159" s="106">
        <f>IF(EXACT(O159,Y159),M159,M159*(1-'Расчет ПРЕДЗАКАЗ'!$D$10))</f>
        <v>0</v>
      </c>
      <c r="V159" s="106">
        <f t="shared" si="60"/>
        <v>0</v>
      </c>
      <c r="W159" s="106" t="e">
        <f>IF(EXACT(O159,Y159),M159,M159*(1-#REF!))</f>
        <v>#REF!</v>
      </c>
      <c r="X159" s="106" t="e">
        <f t="shared" si="61"/>
        <v>#REF!</v>
      </c>
      <c r="Y159" s="107" t="s">
        <v>72</v>
      </c>
      <c r="Z159" s="103">
        <f t="shared" si="57"/>
        <v>0</v>
      </c>
      <c r="AA159" s="103">
        <f t="shared" si="58"/>
        <v>0</v>
      </c>
      <c r="AB159" s="128" t="str">
        <f t="shared" si="62"/>
        <v/>
      </c>
      <c r="AC159" s="128" t="e">
        <f t="shared" si="63"/>
        <v>#REF!</v>
      </c>
    </row>
    <row r="160" spans="1:29" ht="50.1" customHeight="1">
      <c r="A160" s="169"/>
      <c r="B160" s="169"/>
      <c r="C160" s="172"/>
      <c r="D160" s="172"/>
      <c r="E160" s="131"/>
      <c r="F160" s="175"/>
      <c r="G160" s="178"/>
      <c r="H160" s="189"/>
      <c r="I160" s="163"/>
      <c r="J160" s="166"/>
      <c r="K160" s="62"/>
      <c r="L160" s="63"/>
      <c r="M160" s="63"/>
      <c r="N160" s="142"/>
      <c r="O160" s="127"/>
      <c r="P160" s="100"/>
      <c r="Q160" s="63">
        <f t="shared" si="59"/>
        <v>0</v>
      </c>
      <c r="R160" s="64"/>
      <c r="S160" s="67"/>
      <c r="T160" s="46"/>
      <c r="U160" s="106">
        <f>IF(EXACT(O160,Y160),M160,M160*(1-'Расчет ПРЕДЗАКАЗ'!$D$10))</f>
        <v>0</v>
      </c>
      <c r="V160" s="106">
        <f t="shared" si="60"/>
        <v>0</v>
      </c>
      <c r="W160" s="106" t="e">
        <f>IF(EXACT(O160,Y160),M160,M160*(1-#REF!))</f>
        <v>#REF!</v>
      </c>
      <c r="X160" s="106" t="e">
        <f t="shared" si="61"/>
        <v>#REF!</v>
      </c>
      <c r="Y160" s="107" t="s">
        <v>72</v>
      </c>
      <c r="Z160" s="103">
        <f t="shared" si="57"/>
        <v>0</v>
      </c>
      <c r="AA160" s="103">
        <f t="shared" si="58"/>
        <v>0</v>
      </c>
      <c r="AB160" s="128" t="str">
        <f t="shared" si="62"/>
        <v/>
      </c>
      <c r="AC160" s="128" t="e">
        <f t="shared" si="63"/>
        <v>#REF!</v>
      </c>
    </row>
    <row r="161" spans="1:29" ht="50.1" customHeight="1">
      <c r="A161" s="169"/>
      <c r="B161" s="169"/>
      <c r="C161" s="172"/>
      <c r="D161" s="172"/>
      <c r="E161" s="131"/>
      <c r="F161" s="175"/>
      <c r="G161" s="178"/>
      <c r="H161" s="189"/>
      <c r="I161" s="163"/>
      <c r="J161" s="166"/>
      <c r="K161" s="62"/>
      <c r="L161" s="63"/>
      <c r="M161" s="63"/>
      <c r="N161" s="65"/>
      <c r="O161" s="127"/>
      <c r="P161" s="100"/>
      <c r="Q161" s="63">
        <f t="shared" si="59"/>
        <v>0</v>
      </c>
      <c r="R161" s="65"/>
      <c r="S161" s="67"/>
      <c r="T161" s="40"/>
      <c r="U161" s="106">
        <f>IF(EXACT(O161,Y161),M161,M161*(1-'Расчет ПРЕДЗАКАЗ'!$D$10))</f>
        <v>0</v>
      </c>
      <c r="V161" s="106">
        <f t="shared" si="60"/>
        <v>0</v>
      </c>
      <c r="W161" s="106" t="e">
        <f>IF(EXACT(O161,Y161),M161,M161*(1-#REF!))</f>
        <v>#REF!</v>
      </c>
      <c r="X161" s="106" t="e">
        <f t="shared" si="61"/>
        <v>#REF!</v>
      </c>
      <c r="Y161" s="107" t="s">
        <v>72</v>
      </c>
      <c r="Z161" s="103">
        <f t="shared" si="57"/>
        <v>0</v>
      </c>
      <c r="AA161" s="103">
        <f t="shared" si="58"/>
        <v>0</v>
      </c>
      <c r="AB161" s="128" t="str">
        <f t="shared" si="62"/>
        <v/>
      </c>
      <c r="AC161" s="128" t="e">
        <f t="shared" si="63"/>
        <v>#REF!</v>
      </c>
    </row>
    <row r="162" spans="1:29" ht="50.1" customHeight="1">
      <c r="A162" s="169"/>
      <c r="B162" s="169"/>
      <c r="C162" s="172"/>
      <c r="D162" s="172"/>
      <c r="E162" s="131"/>
      <c r="F162" s="175"/>
      <c r="G162" s="178"/>
      <c r="H162" s="189"/>
      <c r="I162" s="163"/>
      <c r="J162" s="166"/>
      <c r="K162" s="62"/>
      <c r="L162" s="63"/>
      <c r="M162" s="63"/>
      <c r="N162" s="65"/>
      <c r="O162" s="127"/>
      <c r="P162" s="100"/>
      <c r="Q162" s="63">
        <f t="shared" si="59"/>
        <v>0</v>
      </c>
      <c r="R162" s="65"/>
      <c r="S162" s="67"/>
      <c r="T162" s="40"/>
      <c r="U162" s="106">
        <f>IF(EXACT(O162,Y162),M162,M162*(1-'Расчет ПРЕДЗАКАЗ'!$D$10))</f>
        <v>0</v>
      </c>
      <c r="V162" s="106">
        <f t="shared" si="60"/>
        <v>0</v>
      </c>
      <c r="W162" s="106" t="e">
        <f>IF(EXACT(O162,Y162),M162,M162*(1-#REF!))</f>
        <v>#REF!</v>
      </c>
      <c r="X162" s="106" t="e">
        <f t="shared" si="61"/>
        <v>#REF!</v>
      </c>
      <c r="Y162" s="107" t="s">
        <v>72</v>
      </c>
      <c r="Z162" s="103">
        <f t="shared" si="57"/>
        <v>0</v>
      </c>
      <c r="AA162" s="103">
        <f t="shared" si="58"/>
        <v>0</v>
      </c>
      <c r="AB162" s="128" t="str">
        <f t="shared" si="62"/>
        <v/>
      </c>
      <c r="AC162" s="128" t="e">
        <f t="shared" si="63"/>
        <v>#REF!</v>
      </c>
    </row>
    <row r="163" spans="1:29" ht="50.1" customHeight="1">
      <c r="A163" s="169"/>
      <c r="B163" s="169"/>
      <c r="C163" s="172"/>
      <c r="D163" s="172"/>
      <c r="E163" s="131"/>
      <c r="F163" s="175"/>
      <c r="G163" s="178"/>
      <c r="H163" s="189"/>
      <c r="I163" s="163"/>
      <c r="J163" s="166"/>
      <c r="K163" s="62"/>
      <c r="L163" s="63"/>
      <c r="M163" s="63"/>
      <c r="N163" s="65"/>
      <c r="O163" s="127"/>
      <c r="P163" s="100"/>
      <c r="Q163" s="63">
        <f t="shared" si="59"/>
        <v>0</v>
      </c>
      <c r="R163" s="65"/>
      <c r="S163" s="67"/>
      <c r="T163" s="40"/>
      <c r="U163" s="106">
        <f>IF(EXACT(O163,Y163),M163,M163*(1-'Расчет ПРЕДЗАКАЗ'!$D$10))</f>
        <v>0</v>
      </c>
      <c r="V163" s="106">
        <f t="shared" si="60"/>
        <v>0</v>
      </c>
      <c r="W163" s="106" t="e">
        <f>IF(EXACT(O163,Y163),M163,M163*(1-#REF!))</f>
        <v>#REF!</v>
      </c>
      <c r="X163" s="106" t="e">
        <f t="shared" si="61"/>
        <v>#REF!</v>
      </c>
      <c r="Y163" s="107" t="s">
        <v>72</v>
      </c>
      <c r="Z163" s="103">
        <f t="shared" si="57"/>
        <v>0</v>
      </c>
      <c r="AA163" s="103">
        <f t="shared" si="58"/>
        <v>0</v>
      </c>
      <c r="AB163" s="128" t="str">
        <f t="shared" si="62"/>
        <v/>
      </c>
      <c r="AC163" s="128" t="e">
        <f t="shared" si="63"/>
        <v>#REF!</v>
      </c>
    </row>
    <row r="164" spans="1:29" ht="50.1" customHeight="1">
      <c r="A164" s="169"/>
      <c r="B164" s="169"/>
      <c r="C164" s="172"/>
      <c r="D164" s="172"/>
      <c r="E164" s="131"/>
      <c r="F164" s="175"/>
      <c r="G164" s="178"/>
      <c r="H164" s="189"/>
      <c r="I164" s="163"/>
      <c r="J164" s="166"/>
      <c r="K164" s="62"/>
      <c r="L164" s="63"/>
      <c r="M164" s="63"/>
      <c r="N164" s="65"/>
      <c r="O164" s="127"/>
      <c r="P164" s="100"/>
      <c r="Q164" s="63">
        <f t="shared" si="59"/>
        <v>0</v>
      </c>
      <c r="R164" s="65"/>
      <c r="S164" s="67"/>
      <c r="T164" s="40"/>
      <c r="U164" s="106">
        <f>IF(EXACT(O164,Y164),M164,M164*(1-'Расчет ПРЕДЗАКАЗ'!$D$10))</f>
        <v>0</v>
      </c>
      <c r="V164" s="106">
        <f t="shared" si="60"/>
        <v>0</v>
      </c>
      <c r="W164" s="106" t="e">
        <f>IF(EXACT(O164,Y164),M164,M164*(1-#REF!))</f>
        <v>#REF!</v>
      </c>
      <c r="X164" s="106" t="e">
        <f t="shared" si="61"/>
        <v>#REF!</v>
      </c>
      <c r="Y164" s="107" t="s">
        <v>72</v>
      </c>
      <c r="Z164" s="103">
        <f t="shared" si="57"/>
        <v>0</v>
      </c>
      <c r="AA164" s="103">
        <f t="shared" si="58"/>
        <v>0</v>
      </c>
      <c r="AB164" s="128" t="str">
        <f t="shared" si="62"/>
        <v/>
      </c>
      <c r="AC164" s="128" t="e">
        <f t="shared" si="63"/>
        <v>#REF!</v>
      </c>
    </row>
    <row r="165" spans="1:29" ht="50.1" customHeight="1">
      <c r="A165" s="169"/>
      <c r="B165" s="169"/>
      <c r="C165" s="172"/>
      <c r="D165" s="172"/>
      <c r="E165" s="131"/>
      <c r="F165" s="175"/>
      <c r="G165" s="178"/>
      <c r="H165" s="189"/>
      <c r="I165" s="163"/>
      <c r="J165" s="166"/>
      <c r="K165" s="62"/>
      <c r="L165" s="63"/>
      <c r="M165" s="63"/>
      <c r="N165" s="65"/>
      <c r="O165" s="127"/>
      <c r="P165" s="100"/>
      <c r="Q165" s="63">
        <f t="shared" si="59"/>
        <v>0</v>
      </c>
      <c r="R165" s="65"/>
      <c r="S165" s="67"/>
      <c r="T165" s="40"/>
      <c r="U165" s="106">
        <f>IF(EXACT(O165,Y165),M165,M165*(1-'Расчет ПРЕДЗАКАЗ'!$D$10))</f>
        <v>0</v>
      </c>
      <c r="V165" s="106">
        <f t="shared" si="60"/>
        <v>0</v>
      </c>
      <c r="W165" s="106" t="e">
        <f>IF(EXACT(O165,Y165),M165,M165*(1-#REF!))</f>
        <v>#REF!</v>
      </c>
      <c r="X165" s="106" t="e">
        <f t="shared" si="61"/>
        <v>#REF!</v>
      </c>
      <c r="Y165" s="107" t="s">
        <v>72</v>
      </c>
      <c r="Z165" s="103">
        <f t="shared" si="57"/>
        <v>0</v>
      </c>
      <c r="AA165" s="103">
        <f t="shared" si="58"/>
        <v>0</v>
      </c>
      <c r="AB165" s="128" t="str">
        <f t="shared" si="62"/>
        <v/>
      </c>
      <c r="AC165" s="128" t="e">
        <f t="shared" si="63"/>
        <v>#REF!</v>
      </c>
    </row>
    <row r="166" spans="1:29" ht="50.1" customHeight="1">
      <c r="A166" s="170"/>
      <c r="B166" s="170"/>
      <c r="C166" s="173"/>
      <c r="D166" s="173"/>
      <c r="E166" s="132"/>
      <c r="F166" s="176"/>
      <c r="G166" s="179"/>
      <c r="H166" s="190"/>
      <c r="I166" s="164"/>
      <c r="J166" s="167"/>
      <c r="K166" s="62"/>
      <c r="L166" s="63"/>
      <c r="M166" s="63"/>
      <c r="N166" s="65"/>
      <c r="O166" s="127"/>
      <c r="P166" s="100"/>
      <c r="Q166" s="63">
        <f t="shared" si="59"/>
        <v>0</v>
      </c>
      <c r="R166" s="65"/>
      <c r="S166" s="67"/>
      <c r="T166" s="40"/>
      <c r="U166" s="106">
        <f>IF(EXACT(O166,Y166),M166,M166*(1-'Расчет ПРЕДЗАКАЗ'!$D$10))</f>
        <v>0</v>
      </c>
      <c r="V166" s="106">
        <f t="shared" si="60"/>
        <v>0</v>
      </c>
      <c r="W166" s="106" t="e">
        <f>IF(EXACT(O166,Y166),M166,M166*(1-#REF!))</f>
        <v>#REF!</v>
      </c>
      <c r="X166" s="106" t="e">
        <f t="shared" si="61"/>
        <v>#REF!</v>
      </c>
      <c r="Y166" s="107" t="s">
        <v>72</v>
      </c>
      <c r="Z166" s="103">
        <f t="shared" si="57"/>
        <v>0</v>
      </c>
      <c r="AA166" s="103">
        <f t="shared" si="58"/>
        <v>0</v>
      </c>
      <c r="AB166" s="128" t="str">
        <f t="shared" si="62"/>
        <v/>
      </c>
      <c r="AC166" s="128" t="e">
        <f t="shared" si="63"/>
        <v>#REF!</v>
      </c>
    </row>
    <row r="167" spans="1:29" ht="11.25" customHeight="1" thickBot="1"/>
    <row r="168" spans="1:29" ht="50.1" customHeight="1">
      <c r="A168" s="168">
        <v>10</v>
      </c>
      <c r="B168" s="168" t="s">
        <v>177</v>
      </c>
      <c r="C168" s="171" t="s">
        <v>178</v>
      </c>
      <c r="D168" s="171" t="s">
        <v>77</v>
      </c>
      <c r="E168" s="131"/>
      <c r="F168" s="199" t="s">
        <v>120</v>
      </c>
      <c r="G168" s="177" t="s">
        <v>121</v>
      </c>
      <c r="H168" s="162" t="s">
        <v>179</v>
      </c>
      <c r="I168" s="200" t="s">
        <v>180</v>
      </c>
      <c r="J168" s="165" t="s">
        <v>19</v>
      </c>
      <c r="K168" s="62" t="s">
        <v>82</v>
      </c>
      <c r="L168" s="63">
        <v>6270</v>
      </c>
      <c r="M168" s="63">
        <v>3923</v>
      </c>
      <c r="N168" s="142" t="s">
        <v>181</v>
      </c>
      <c r="O168" s="127"/>
      <c r="P168" s="100"/>
      <c r="Q168" s="63">
        <f>P168*M168</f>
        <v>0</v>
      </c>
      <c r="R168" s="64"/>
      <c r="S168" s="67">
        <v>117</v>
      </c>
      <c r="T168" s="59"/>
      <c r="U168" s="106">
        <f>IF(EXACT(O168,Y168),M168,M168*(1-'Расчет ПРЕДЗАКАЗ'!$D$10))</f>
        <v>3844.54</v>
      </c>
      <c r="V168" s="106">
        <f>P168*U168</f>
        <v>0</v>
      </c>
      <c r="W168" s="106" t="e">
        <f>IF(EXACT(O168,Y168),M168,M168*(1-#REF!))</f>
        <v>#REF!</v>
      </c>
      <c r="X168" s="106" t="e">
        <f>P168*W168</f>
        <v>#REF!</v>
      </c>
      <c r="Y168" s="107" t="s">
        <v>72</v>
      </c>
      <c r="Z168" s="103">
        <f t="shared" ref="Z168:Z182" si="64">IF(EXACT(O168,Y168),Q168,0)</f>
        <v>0</v>
      </c>
      <c r="AA168" s="103">
        <f t="shared" ref="AA168:AA182" si="65">IF(Z168=0,Q168,0)</f>
        <v>0</v>
      </c>
      <c r="AB168" s="128">
        <f>IF(U168=0,"",L168/U168-1)</f>
        <v>0.63088431906027775</v>
      </c>
      <c r="AC168" s="128" t="e">
        <f>IF(W168=0,"",L168/W168-1)</f>
        <v>#REF!</v>
      </c>
    </row>
    <row r="169" spans="1:29" ht="50.1" customHeight="1">
      <c r="A169" s="169"/>
      <c r="B169" s="169"/>
      <c r="C169" s="172"/>
      <c r="D169" s="172"/>
      <c r="E169" s="131"/>
      <c r="F169" s="175"/>
      <c r="G169" s="178"/>
      <c r="H169" s="189"/>
      <c r="I169" s="163"/>
      <c r="J169" s="166"/>
      <c r="K169" s="62" t="s">
        <v>104</v>
      </c>
      <c r="L169" s="63">
        <v>6270</v>
      </c>
      <c r="M169" s="63">
        <v>3923</v>
      </c>
      <c r="N169" s="142" t="s">
        <v>182</v>
      </c>
      <c r="O169" s="127"/>
      <c r="P169" s="100"/>
      <c r="Q169" s="63">
        <f t="shared" ref="Q169:Q182" si="66">P169*M169</f>
        <v>0</v>
      </c>
      <c r="R169" s="64"/>
      <c r="S169" s="67">
        <v>20</v>
      </c>
      <c r="T169" s="46"/>
      <c r="U169" s="106">
        <f>IF(EXACT(O169,Y169),M169,M169*(1-'Расчет ПРЕДЗАКАЗ'!$D$10))</f>
        <v>3844.54</v>
      </c>
      <c r="V169" s="106">
        <f t="shared" ref="V169:V182" si="67">P169*U169</f>
        <v>0</v>
      </c>
      <c r="W169" s="106" t="e">
        <f>IF(EXACT(O169,Y169),M169,M169*(1-#REF!))</f>
        <v>#REF!</v>
      </c>
      <c r="X169" s="106" t="e">
        <f t="shared" ref="X169:X182" si="68">P169*W169</f>
        <v>#REF!</v>
      </c>
      <c r="Y169" s="107" t="s">
        <v>72</v>
      </c>
      <c r="Z169" s="103">
        <f t="shared" si="64"/>
        <v>0</v>
      </c>
      <c r="AA169" s="103">
        <f t="shared" si="65"/>
        <v>0</v>
      </c>
      <c r="AB169" s="128">
        <f t="shared" ref="AB169:AB182" si="69">IF(U169=0,"",L169/U169-1)</f>
        <v>0.63088431906027775</v>
      </c>
      <c r="AC169" s="128" t="e">
        <f t="shared" ref="AC169:AC182" si="70">IF(W169=0,"",L169/W169-1)</f>
        <v>#REF!</v>
      </c>
    </row>
    <row r="170" spans="1:29" ht="50.1" customHeight="1">
      <c r="A170" s="169"/>
      <c r="B170" s="169"/>
      <c r="C170" s="172"/>
      <c r="D170" s="172"/>
      <c r="E170" s="131"/>
      <c r="F170" s="175"/>
      <c r="G170" s="178"/>
      <c r="H170" s="189"/>
      <c r="I170" s="163"/>
      <c r="J170" s="166"/>
      <c r="K170" s="62" t="s">
        <v>134</v>
      </c>
      <c r="L170" s="63">
        <v>6270</v>
      </c>
      <c r="M170" s="63">
        <v>3923</v>
      </c>
      <c r="N170" s="142" t="s">
        <v>183</v>
      </c>
      <c r="O170" s="127"/>
      <c r="P170" s="100"/>
      <c r="Q170" s="63">
        <f t="shared" si="66"/>
        <v>0</v>
      </c>
      <c r="R170" s="64"/>
      <c r="S170" s="67">
        <v>122</v>
      </c>
      <c r="T170" s="46"/>
      <c r="U170" s="106">
        <f>IF(EXACT(O170,Y170),M170,M170*(1-'Расчет ПРЕДЗАКАЗ'!$D$10))</f>
        <v>3844.54</v>
      </c>
      <c r="V170" s="106">
        <f t="shared" si="67"/>
        <v>0</v>
      </c>
      <c r="W170" s="106" t="e">
        <f>IF(EXACT(O170,Y170),M170,M170*(1-#REF!))</f>
        <v>#REF!</v>
      </c>
      <c r="X170" s="106" t="e">
        <f t="shared" si="68"/>
        <v>#REF!</v>
      </c>
      <c r="Y170" s="107" t="s">
        <v>72</v>
      </c>
      <c r="Z170" s="103">
        <f t="shared" si="64"/>
        <v>0</v>
      </c>
      <c r="AA170" s="103">
        <f t="shared" si="65"/>
        <v>0</v>
      </c>
      <c r="AB170" s="128">
        <f t="shared" si="69"/>
        <v>0.63088431906027775</v>
      </c>
      <c r="AC170" s="128" t="e">
        <f t="shared" si="70"/>
        <v>#REF!</v>
      </c>
    </row>
    <row r="171" spans="1:29" ht="50.1" customHeight="1">
      <c r="A171" s="169"/>
      <c r="B171" s="169"/>
      <c r="C171" s="172"/>
      <c r="D171" s="172"/>
      <c r="E171" s="131"/>
      <c r="F171" s="175"/>
      <c r="G171" s="178"/>
      <c r="H171" s="189"/>
      <c r="I171" s="163"/>
      <c r="J171" s="166"/>
      <c r="K171" s="62" t="s">
        <v>86</v>
      </c>
      <c r="L171" s="63">
        <v>6270</v>
      </c>
      <c r="M171" s="63">
        <v>3923</v>
      </c>
      <c r="N171" s="142" t="s">
        <v>184</v>
      </c>
      <c r="O171" s="127"/>
      <c r="P171" s="100"/>
      <c r="Q171" s="63">
        <f t="shared" si="66"/>
        <v>0</v>
      </c>
      <c r="R171" s="64"/>
      <c r="S171" s="67">
        <v>22</v>
      </c>
      <c r="T171" s="46"/>
      <c r="U171" s="106">
        <f>IF(EXACT(O171,Y171),M171,M171*(1-'Расчет ПРЕДЗАКАЗ'!$D$10))</f>
        <v>3844.54</v>
      </c>
      <c r="V171" s="106">
        <f t="shared" si="67"/>
        <v>0</v>
      </c>
      <c r="W171" s="106" t="e">
        <f>IF(EXACT(O171,Y171),M171,M171*(1-#REF!))</f>
        <v>#REF!</v>
      </c>
      <c r="X171" s="106" t="e">
        <f t="shared" si="68"/>
        <v>#REF!</v>
      </c>
      <c r="Y171" s="107" t="s">
        <v>72</v>
      </c>
      <c r="Z171" s="103">
        <f t="shared" si="64"/>
        <v>0</v>
      </c>
      <c r="AA171" s="103">
        <f t="shared" si="65"/>
        <v>0</v>
      </c>
      <c r="AB171" s="128">
        <f t="shared" si="69"/>
        <v>0.63088431906027775</v>
      </c>
      <c r="AC171" s="128" t="e">
        <f t="shared" si="70"/>
        <v>#REF!</v>
      </c>
    </row>
    <row r="172" spans="1:29" ht="50.1" customHeight="1">
      <c r="A172" s="169"/>
      <c r="B172" s="169"/>
      <c r="C172" s="172"/>
      <c r="D172" s="172"/>
      <c r="E172" s="131"/>
      <c r="F172" s="175"/>
      <c r="G172" s="178"/>
      <c r="H172" s="189"/>
      <c r="I172" s="163"/>
      <c r="J172" s="166"/>
      <c r="K172" s="62" t="s">
        <v>109</v>
      </c>
      <c r="L172" s="63">
        <v>6270</v>
      </c>
      <c r="M172" s="63">
        <v>3923</v>
      </c>
      <c r="N172" s="142" t="s">
        <v>185</v>
      </c>
      <c r="O172" s="127"/>
      <c r="P172" s="100"/>
      <c r="Q172" s="63">
        <f t="shared" si="66"/>
        <v>0</v>
      </c>
      <c r="R172" s="64"/>
      <c r="S172" s="67">
        <v>15</v>
      </c>
      <c r="T172" s="46"/>
      <c r="U172" s="106">
        <f>IF(EXACT(O172,Y172),M172,M172*(1-'Расчет ПРЕДЗАКАЗ'!$D$10))</f>
        <v>3844.54</v>
      </c>
      <c r="V172" s="106">
        <f t="shared" si="67"/>
        <v>0</v>
      </c>
      <c r="W172" s="106" t="e">
        <f>IF(EXACT(O172,Y172),M172,M172*(1-#REF!))</f>
        <v>#REF!</v>
      </c>
      <c r="X172" s="106" t="e">
        <f t="shared" si="68"/>
        <v>#REF!</v>
      </c>
      <c r="Y172" s="107" t="s">
        <v>72</v>
      </c>
      <c r="Z172" s="103">
        <f t="shared" si="64"/>
        <v>0</v>
      </c>
      <c r="AA172" s="103">
        <f t="shared" si="65"/>
        <v>0</v>
      </c>
      <c r="AB172" s="128">
        <f t="shared" si="69"/>
        <v>0.63088431906027775</v>
      </c>
      <c r="AC172" s="128" t="e">
        <f t="shared" si="70"/>
        <v>#REF!</v>
      </c>
    </row>
    <row r="173" spans="1:29" ht="50.1" customHeight="1">
      <c r="A173" s="169"/>
      <c r="B173" s="169"/>
      <c r="C173" s="172"/>
      <c r="D173" s="172"/>
      <c r="E173" s="131"/>
      <c r="F173" s="175"/>
      <c r="G173" s="178"/>
      <c r="H173" s="189"/>
      <c r="I173" s="163"/>
      <c r="J173" s="166"/>
      <c r="K173" s="62"/>
      <c r="L173" s="63"/>
      <c r="M173" s="63"/>
      <c r="N173" s="142"/>
      <c r="O173" s="127"/>
      <c r="P173" s="100"/>
      <c r="Q173" s="63">
        <f t="shared" si="66"/>
        <v>0</v>
      </c>
      <c r="R173" s="64"/>
      <c r="S173" s="67"/>
      <c r="T173" s="46"/>
      <c r="U173" s="106">
        <f>IF(EXACT(O173,Y173),M173,M173*(1-'Расчет ПРЕДЗАКАЗ'!$D$10))</f>
        <v>0</v>
      </c>
      <c r="V173" s="106">
        <f t="shared" si="67"/>
        <v>0</v>
      </c>
      <c r="W173" s="106" t="e">
        <f>IF(EXACT(O173,Y173),M173,M173*(1-#REF!))</f>
        <v>#REF!</v>
      </c>
      <c r="X173" s="106" t="e">
        <f t="shared" si="68"/>
        <v>#REF!</v>
      </c>
      <c r="Y173" s="107" t="s">
        <v>72</v>
      </c>
      <c r="Z173" s="103">
        <f t="shared" si="64"/>
        <v>0</v>
      </c>
      <c r="AA173" s="103">
        <f t="shared" si="65"/>
        <v>0</v>
      </c>
      <c r="AB173" s="128" t="str">
        <f t="shared" si="69"/>
        <v/>
      </c>
      <c r="AC173" s="128" t="e">
        <f t="shared" si="70"/>
        <v>#REF!</v>
      </c>
    </row>
    <row r="174" spans="1:29" ht="50.1" customHeight="1">
      <c r="A174" s="169"/>
      <c r="B174" s="169"/>
      <c r="C174" s="172"/>
      <c r="D174" s="172"/>
      <c r="E174" s="131"/>
      <c r="F174" s="175"/>
      <c r="G174" s="178"/>
      <c r="H174" s="189"/>
      <c r="I174" s="163"/>
      <c r="J174" s="166"/>
      <c r="K174" s="62"/>
      <c r="L174" s="63"/>
      <c r="M174" s="63"/>
      <c r="N174" s="142"/>
      <c r="O174" s="127"/>
      <c r="P174" s="100"/>
      <c r="Q174" s="63">
        <f t="shared" si="66"/>
        <v>0</v>
      </c>
      <c r="R174" s="64"/>
      <c r="S174" s="67"/>
      <c r="T174" s="46"/>
      <c r="U174" s="106">
        <f>IF(EXACT(O174,Y174),M174,M174*(1-'Расчет ПРЕДЗАКАЗ'!$D$10))</f>
        <v>0</v>
      </c>
      <c r="V174" s="106">
        <f t="shared" si="67"/>
        <v>0</v>
      </c>
      <c r="W174" s="106" t="e">
        <f>IF(EXACT(O174,Y174),M174,M174*(1-#REF!))</f>
        <v>#REF!</v>
      </c>
      <c r="X174" s="106" t="e">
        <f t="shared" si="68"/>
        <v>#REF!</v>
      </c>
      <c r="Y174" s="107" t="s">
        <v>72</v>
      </c>
      <c r="Z174" s="103">
        <f t="shared" si="64"/>
        <v>0</v>
      </c>
      <c r="AA174" s="103">
        <f t="shared" si="65"/>
        <v>0</v>
      </c>
      <c r="AB174" s="128" t="str">
        <f t="shared" si="69"/>
        <v/>
      </c>
      <c r="AC174" s="128" t="e">
        <f t="shared" si="70"/>
        <v>#REF!</v>
      </c>
    </row>
    <row r="175" spans="1:29" ht="50.1" customHeight="1">
      <c r="A175" s="169"/>
      <c r="B175" s="169"/>
      <c r="C175" s="172"/>
      <c r="D175" s="172"/>
      <c r="E175" s="131"/>
      <c r="F175" s="175"/>
      <c r="G175" s="178"/>
      <c r="H175" s="189"/>
      <c r="I175" s="163"/>
      <c r="J175" s="166"/>
      <c r="K175" s="62"/>
      <c r="L175" s="63"/>
      <c r="M175" s="63"/>
      <c r="N175" s="142"/>
      <c r="O175" s="127"/>
      <c r="P175" s="100"/>
      <c r="Q175" s="63">
        <f t="shared" si="66"/>
        <v>0</v>
      </c>
      <c r="R175" s="64"/>
      <c r="S175" s="67"/>
      <c r="T175" s="46"/>
      <c r="U175" s="106">
        <f>IF(EXACT(O175,Y175),M175,M175*(1-'Расчет ПРЕДЗАКАЗ'!$D$10))</f>
        <v>0</v>
      </c>
      <c r="V175" s="106">
        <f t="shared" si="67"/>
        <v>0</v>
      </c>
      <c r="W175" s="106" t="e">
        <f>IF(EXACT(O175,Y175),M175,M175*(1-#REF!))</f>
        <v>#REF!</v>
      </c>
      <c r="X175" s="106" t="e">
        <f t="shared" si="68"/>
        <v>#REF!</v>
      </c>
      <c r="Y175" s="107" t="s">
        <v>72</v>
      </c>
      <c r="Z175" s="103">
        <f t="shared" si="64"/>
        <v>0</v>
      </c>
      <c r="AA175" s="103">
        <f t="shared" si="65"/>
        <v>0</v>
      </c>
      <c r="AB175" s="128" t="str">
        <f t="shared" si="69"/>
        <v/>
      </c>
      <c r="AC175" s="128" t="e">
        <f t="shared" si="70"/>
        <v>#REF!</v>
      </c>
    </row>
    <row r="176" spans="1:29" ht="50.1" customHeight="1">
      <c r="A176" s="169"/>
      <c r="B176" s="169"/>
      <c r="C176" s="172"/>
      <c r="D176" s="172"/>
      <c r="E176" s="131"/>
      <c r="F176" s="175"/>
      <c r="G176" s="178"/>
      <c r="H176" s="189"/>
      <c r="I176" s="163"/>
      <c r="J176" s="166"/>
      <c r="K176" s="62"/>
      <c r="L176" s="63"/>
      <c r="M176" s="63"/>
      <c r="N176" s="142"/>
      <c r="O176" s="127"/>
      <c r="P176" s="100"/>
      <c r="Q176" s="63">
        <f t="shared" si="66"/>
        <v>0</v>
      </c>
      <c r="R176" s="64"/>
      <c r="S176" s="67"/>
      <c r="T176" s="46"/>
      <c r="U176" s="106">
        <f>IF(EXACT(O176,Y176),M176,M176*(1-'Расчет ПРЕДЗАКАЗ'!$D$10))</f>
        <v>0</v>
      </c>
      <c r="V176" s="106">
        <f t="shared" si="67"/>
        <v>0</v>
      </c>
      <c r="W176" s="106" t="e">
        <f>IF(EXACT(O176,Y176),M176,M176*(1-#REF!))</f>
        <v>#REF!</v>
      </c>
      <c r="X176" s="106" t="e">
        <f t="shared" si="68"/>
        <v>#REF!</v>
      </c>
      <c r="Y176" s="107" t="s">
        <v>72</v>
      </c>
      <c r="Z176" s="103">
        <f t="shared" si="64"/>
        <v>0</v>
      </c>
      <c r="AA176" s="103">
        <f t="shared" si="65"/>
        <v>0</v>
      </c>
      <c r="AB176" s="128" t="str">
        <f t="shared" si="69"/>
        <v/>
      </c>
      <c r="AC176" s="128" t="e">
        <f t="shared" si="70"/>
        <v>#REF!</v>
      </c>
    </row>
    <row r="177" spans="1:29" ht="50.1" customHeight="1">
      <c r="A177" s="169"/>
      <c r="B177" s="169"/>
      <c r="C177" s="172"/>
      <c r="D177" s="172"/>
      <c r="E177" s="131"/>
      <c r="F177" s="175"/>
      <c r="G177" s="178"/>
      <c r="H177" s="189"/>
      <c r="I177" s="163"/>
      <c r="J177" s="166"/>
      <c r="K177" s="62"/>
      <c r="L177" s="63"/>
      <c r="M177" s="63"/>
      <c r="N177" s="65"/>
      <c r="O177" s="127"/>
      <c r="P177" s="100"/>
      <c r="Q177" s="63">
        <f t="shared" si="66"/>
        <v>0</v>
      </c>
      <c r="R177" s="65"/>
      <c r="S177" s="67"/>
      <c r="T177" s="40"/>
      <c r="U177" s="106">
        <f>IF(EXACT(O177,Y177),M177,M177*(1-'Расчет ПРЕДЗАКАЗ'!$D$10))</f>
        <v>0</v>
      </c>
      <c r="V177" s="106">
        <f t="shared" si="67"/>
        <v>0</v>
      </c>
      <c r="W177" s="106" t="e">
        <f>IF(EXACT(O177,Y177),M177,M177*(1-#REF!))</f>
        <v>#REF!</v>
      </c>
      <c r="X177" s="106" t="e">
        <f t="shared" si="68"/>
        <v>#REF!</v>
      </c>
      <c r="Y177" s="107" t="s">
        <v>72</v>
      </c>
      <c r="Z177" s="103">
        <f t="shared" si="64"/>
        <v>0</v>
      </c>
      <c r="AA177" s="103">
        <f t="shared" si="65"/>
        <v>0</v>
      </c>
      <c r="AB177" s="128" t="str">
        <f t="shared" si="69"/>
        <v/>
      </c>
      <c r="AC177" s="128" t="e">
        <f t="shared" si="70"/>
        <v>#REF!</v>
      </c>
    </row>
    <row r="178" spans="1:29" ht="50.1" customHeight="1">
      <c r="A178" s="169"/>
      <c r="B178" s="169"/>
      <c r="C178" s="172"/>
      <c r="D178" s="172"/>
      <c r="E178" s="131"/>
      <c r="F178" s="175"/>
      <c r="G178" s="178"/>
      <c r="H178" s="189"/>
      <c r="I178" s="163"/>
      <c r="J178" s="166"/>
      <c r="K178" s="62"/>
      <c r="L178" s="63"/>
      <c r="M178" s="63"/>
      <c r="N178" s="65"/>
      <c r="O178" s="127"/>
      <c r="P178" s="100"/>
      <c r="Q178" s="63">
        <f t="shared" si="66"/>
        <v>0</v>
      </c>
      <c r="R178" s="65"/>
      <c r="S178" s="67"/>
      <c r="T178" s="40"/>
      <c r="U178" s="106">
        <f>IF(EXACT(O178,Y178),M178,M178*(1-'Расчет ПРЕДЗАКАЗ'!$D$10))</f>
        <v>0</v>
      </c>
      <c r="V178" s="106">
        <f t="shared" si="67"/>
        <v>0</v>
      </c>
      <c r="W178" s="106" t="e">
        <f>IF(EXACT(O178,Y178),M178,M178*(1-#REF!))</f>
        <v>#REF!</v>
      </c>
      <c r="X178" s="106" t="e">
        <f t="shared" si="68"/>
        <v>#REF!</v>
      </c>
      <c r="Y178" s="107" t="s">
        <v>72</v>
      </c>
      <c r="Z178" s="103">
        <f t="shared" si="64"/>
        <v>0</v>
      </c>
      <c r="AA178" s="103">
        <f t="shared" si="65"/>
        <v>0</v>
      </c>
      <c r="AB178" s="128" t="str">
        <f t="shared" si="69"/>
        <v/>
      </c>
      <c r="AC178" s="128" t="e">
        <f t="shared" si="70"/>
        <v>#REF!</v>
      </c>
    </row>
    <row r="179" spans="1:29" ht="50.1" customHeight="1">
      <c r="A179" s="169"/>
      <c r="B179" s="169"/>
      <c r="C179" s="172"/>
      <c r="D179" s="172"/>
      <c r="E179" s="131"/>
      <c r="F179" s="175"/>
      <c r="G179" s="178"/>
      <c r="H179" s="189"/>
      <c r="I179" s="163"/>
      <c r="J179" s="166"/>
      <c r="K179" s="62"/>
      <c r="L179" s="63"/>
      <c r="M179" s="63"/>
      <c r="N179" s="65"/>
      <c r="O179" s="127"/>
      <c r="P179" s="100"/>
      <c r="Q179" s="63">
        <f t="shared" si="66"/>
        <v>0</v>
      </c>
      <c r="R179" s="65"/>
      <c r="S179" s="67"/>
      <c r="T179" s="40"/>
      <c r="U179" s="106">
        <f>IF(EXACT(O179,Y179),M179,M179*(1-'Расчет ПРЕДЗАКАЗ'!$D$10))</f>
        <v>0</v>
      </c>
      <c r="V179" s="106">
        <f t="shared" si="67"/>
        <v>0</v>
      </c>
      <c r="W179" s="106" t="e">
        <f>IF(EXACT(O179,Y179),M179,M179*(1-#REF!))</f>
        <v>#REF!</v>
      </c>
      <c r="X179" s="106" t="e">
        <f t="shared" si="68"/>
        <v>#REF!</v>
      </c>
      <c r="Y179" s="107" t="s">
        <v>72</v>
      </c>
      <c r="Z179" s="103">
        <f t="shared" si="64"/>
        <v>0</v>
      </c>
      <c r="AA179" s="103">
        <f t="shared" si="65"/>
        <v>0</v>
      </c>
      <c r="AB179" s="128" t="str">
        <f t="shared" si="69"/>
        <v/>
      </c>
      <c r="AC179" s="128" t="e">
        <f t="shared" si="70"/>
        <v>#REF!</v>
      </c>
    </row>
    <row r="180" spans="1:29" ht="50.1" customHeight="1">
      <c r="A180" s="169"/>
      <c r="B180" s="169"/>
      <c r="C180" s="172"/>
      <c r="D180" s="172"/>
      <c r="E180" s="131"/>
      <c r="F180" s="175"/>
      <c r="G180" s="178"/>
      <c r="H180" s="189"/>
      <c r="I180" s="163"/>
      <c r="J180" s="166"/>
      <c r="K180" s="62"/>
      <c r="L180" s="63"/>
      <c r="M180" s="63"/>
      <c r="N180" s="65"/>
      <c r="O180" s="127"/>
      <c r="P180" s="100"/>
      <c r="Q180" s="63">
        <f t="shared" si="66"/>
        <v>0</v>
      </c>
      <c r="R180" s="65"/>
      <c r="S180" s="67"/>
      <c r="T180" s="40"/>
      <c r="U180" s="106">
        <f>IF(EXACT(O180,Y180),M180,M180*(1-'Расчет ПРЕДЗАКАЗ'!$D$10))</f>
        <v>0</v>
      </c>
      <c r="V180" s="106">
        <f t="shared" si="67"/>
        <v>0</v>
      </c>
      <c r="W180" s="106" t="e">
        <f>IF(EXACT(O180,Y180),M180,M180*(1-#REF!))</f>
        <v>#REF!</v>
      </c>
      <c r="X180" s="106" t="e">
        <f t="shared" si="68"/>
        <v>#REF!</v>
      </c>
      <c r="Y180" s="107" t="s">
        <v>72</v>
      </c>
      <c r="Z180" s="103">
        <f t="shared" si="64"/>
        <v>0</v>
      </c>
      <c r="AA180" s="103">
        <f t="shared" si="65"/>
        <v>0</v>
      </c>
      <c r="AB180" s="128" t="str">
        <f t="shared" si="69"/>
        <v/>
      </c>
      <c r="AC180" s="128" t="e">
        <f t="shared" si="70"/>
        <v>#REF!</v>
      </c>
    </row>
    <row r="181" spans="1:29" ht="50.1" customHeight="1">
      <c r="A181" s="169"/>
      <c r="B181" s="169"/>
      <c r="C181" s="172"/>
      <c r="D181" s="172"/>
      <c r="E181" s="131"/>
      <c r="F181" s="175"/>
      <c r="G181" s="178"/>
      <c r="H181" s="189"/>
      <c r="I181" s="163"/>
      <c r="J181" s="166"/>
      <c r="K181" s="62"/>
      <c r="L181" s="63"/>
      <c r="M181" s="63"/>
      <c r="N181" s="65"/>
      <c r="O181" s="127"/>
      <c r="P181" s="100"/>
      <c r="Q181" s="63">
        <f t="shared" si="66"/>
        <v>0</v>
      </c>
      <c r="R181" s="65"/>
      <c r="S181" s="67"/>
      <c r="T181" s="40"/>
      <c r="U181" s="106">
        <f>IF(EXACT(O181,Y181),M181,M181*(1-'Расчет ПРЕДЗАКАЗ'!$D$10))</f>
        <v>0</v>
      </c>
      <c r="V181" s="106">
        <f t="shared" si="67"/>
        <v>0</v>
      </c>
      <c r="W181" s="106" t="e">
        <f>IF(EXACT(O181,Y181),M181,M181*(1-#REF!))</f>
        <v>#REF!</v>
      </c>
      <c r="X181" s="106" t="e">
        <f t="shared" si="68"/>
        <v>#REF!</v>
      </c>
      <c r="Y181" s="107" t="s">
        <v>72</v>
      </c>
      <c r="Z181" s="103">
        <f t="shared" si="64"/>
        <v>0</v>
      </c>
      <c r="AA181" s="103">
        <f t="shared" si="65"/>
        <v>0</v>
      </c>
      <c r="AB181" s="128" t="str">
        <f t="shared" si="69"/>
        <v/>
      </c>
      <c r="AC181" s="128" t="e">
        <f t="shared" si="70"/>
        <v>#REF!</v>
      </c>
    </row>
    <row r="182" spans="1:29" ht="50.1" customHeight="1">
      <c r="A182" s="170"/>
      <c r="B182" s="170"/>
      <c r="C182" s="173"/>
      <c r="D182" s="173"/>
      <c r="E182" s="132"/>
      <c r="F182" s="176"/>
      <c r="G182" s="179"/>
      <c r="H182" s="190"/>
      <c r="I182" s="164"/>
      <c r="J182" s="167"/>
      <c r="K182" s="62"/>
      <c r="L182" s="63"/>
      <c r="M182" s="63"/>
      <c r="N182" s="65"/>
      <c r="O182" s="127"/>
      <c r="P182" s="100"/>
      <c r="Q182" s="63">
        <f t="shared" si="66"/>
        <v>0</v>
      </c>
      <c r="R182" s="65"/>
      <c r="S182" s="67"/>
      <c r="T182" s="40"/>
      <c r="U182" s="106">
        <f>IF(EXACT(O182,Y182),M182,M182*(1-'Расчет ПРЕДЗАКАЗ'!$D$10))</f>
        <v>0</v>
      </c>
      <c r="V182" s="106">
        <f t="shared" si="67"/>
        <v>0</v>
      </c>
      <c r="W182" s="106" t="e">
        <f>IF(EXACT(O182,Y182),M182,M182*(1-#REF!))</f>
        <v>#REF!</v>
      </c>
      <c r="X182" s="106" t="e">
        <f t="shared" si="68"/>
        <v>#REF!</v>
      </c>
      <c r="Y182" s="107" t="s">
        <v>72</v>
      </c>
      <c r="Z182" s="103">
        <f t="shared" si="64"/>
        <v>0</v>
      </c>
      <c r="AA182" s="103">
        <f t="shared" si="65"/>
        <v>0</v>
      </c>
      <c r="AB182" s="128" t="str">
        <f t="shared" si="69"/>
        <v/>
      </c>
      <c r="AC182" s="128" t="e">
        <f t="shared" si="70"/>
        <v>#REF!</v>
      </c>
    </row>
    <row r="183" spans="1:29" ht="11.25" customHeight="1" thickBot="1"/>
    <row r="184" spans="1:29" ht="50.1" customHeight="1">
      <c r="A184" s="168">
        <v>11</v>
      </c>
      <c r="B184" s="168" t="s">
        <v>186</v>
      </c>
      <c r="C184" s="171" t="s">
        <v>187</v>
      </c>
      <c r="D184" s="171" t="s">
        <v>77</v>
      </c>
      <c r="E184" s="131"/>
      <c r="F184" s="199" t="s">
        <v>120</v>
      </c>
      <c r="G184" s="177" t="s">
        <v>188</v>
      </c>
      <c r="H184" s="162" t="s">
        <v>179</v>
      </c>
      <c r="I184" s="200" t="s">
        <v>180</v>
      </c>
      <c r="J184" s="165" t="s">
        <v>19</v>
      </c>
      <c r="K184" s="62" t="s">
        <v>82</v>
      </c>
      <c r="L184" s="63">
        <v>4670</v>
      </c>
      <c r="M184" s="63">
        <v>2916</v>
      </c>
      <c r="N184" s="142" t="s">
        <v>189</v>
      </c>
      <c r="O184" s="127"/>
      <c r="P184" s="100"/>
      <c r="Q184" s="63">
        <f>P184*M184</f>
        <v>0</v>
      </c>
      <c r="R184" s="64"/>
      <c r="S184" s="67">
        <v>91</v>
      </c>
      <c r="T184" s="59"/>
      <c r="U184" s="106">
        <f>IF(EXACT(O184,Y184),M184,M184*(1-'Расчет ПРЕДЗАКАЗ'!$D$10))</f>
        <v>2857.68</v>
      </c>
      <c r="V184" s="106">
        <f>P184*U184</f>
        <v>0</v>
      </c>
      <c r="W184" s="106" t="e">
        <f>IF(EXACT(O184,Y184),M184,M184*(1-#REF!))</f>
        <v>#REF!</v>
      </c>
      <c r="X184" s="106" t="e">
        <f>P184*W184</f>
        <v>#REF!</v>
      </c>
      <c r="Y184" s="107" t="s">
        <v>72</v>
      </c>
      <c r="Z184" s="103">
        <f t="shared" ref="Z184:Z198" si="71">IF(EXACT(O184,Y184),Q184,0)</f>
        <v>0</v>
      </c>
      <c r="AA184" s="103">
        <f t="shared" ref="AA184:AA198" si="72">IF(Z184=0,Q184,0)</f>
        <v>0</v>
      </c>
      <c r="AB184" s="128">
        <f>IF(U184=0,"",L184/U184-1)</f>
        <v>0.63419277175890931</v>
      </c>
      <c r="AC184" s="128" t="e">
        <f>IF(W184=0,"",L184/W184-1)</f>
        <v>#REF!</v>
      </c>
    </row>
    <row r="185" spans="1:29" ht="50.1" customHeight="1">
      <c r="A185" s="169"/>
      <c r="B185" s="169"/>
      <c r="C185" s="172"/>
      <c r="D185" s="172"/>
      <c r="E185" s="131"/>
      <c r="F185" s="175"/>
      <c r="G185" s="178"/>
      <c r="H185" s="189"/>
      <c r="I185" s="163"/>
      <c r="J185" s="166"/>
      <c r="K185" s="62" t="s">
        <v>104</v>
      </c>
      <c r="L185" s="63">
        <v>4670</v>
      </c>
      <c r="M185" s="63">
        <v>2916</v>
      </c>
      <c r="N185" s="142" t="s">
        <v>190</v>
      </c>
      <c r="O185" s="127"/>
      <c r="P185" s="100"/>
      <c r="Q185" s="63">
        <f t="shared" ref="Q185:Q198" si="73">P185*M185</f>
        <v>0</v>
      </c>
      <c r="R185" s="64"/>
      <c r="S185" s="67">
        <v>5</v>
      </c>
      <c r="T185" s="46"/>
      <c r="U185" s="106">
        <f>IF(EXACT(O185,Y185),M185,M185*(1-'Расчет ПРЕДЗАКАЗ'!$D$10))</f>
        <v>2857.68</v>
      </c>
      <c r="V185" s="106">
        <f t="shared" ref="V185:V198" si="74">P185*U185</f>
        <v>0</v>
      </c>
      <c r="W185" s="106" t="e">
        <f>IF(EXACT(O185,Y185),M185,M185*(1-#REF!))</f>
        <v>#REF!</v>
      </c>
      <c r="X185" s="106" t="e">
        <f t="shared" ref="X185:X198" si="75">P185*W185</f>
        <v>#REF!</v>
      </c>
      <c r="Y185" s="107" t="s">
        <v>72</v>
      </c>
      <c r="Z185" s="103">
        <f t="shared" si="71"/>
        <v>0</v>
      </c>
      <c r="AA185" s="103">
        <f t="shared" si="72"/>
        <v>0</v>
      </c>
      <c r="AB185" s="128">
        <f t="shared" ref="AB185:AB198" si="76">IF(U185=0,"",L185/U185-1)</f>
        <v>0.63419277175890931</v>
      </c>
      <c r="AC185" s="128" t="e">
        <f t="shared" ref="AC185:AC198" si="77">IF(W185=0,"",L185/W185-1)</f>
        <v>#REF!</v>
      </c>
    </row>
    <row r="186" spans="1:29" ht="50.1" customHeight="1">
      <c r="A186" s="169"/>
      <c r="B186" s="169"/>
      <c r="C186" s="172"/>
      <c r="D186" s="172"/>
      <c r="E186" s="131"/>
      <c r="F186" s="175"/>
      <c r="G186" s="178"/>
      <c r="H186" s="189"/>
      <c r="I186" s="163"/>
      <c r="J186" s="166"/>
      <c r="K186" s="62" t="s">
        <v>84</v>
      </c>
      <c r="L186" s="63">
        <v>4670</v>
      </c>
      <c r="M186" s="63">
        <v>2916</v>
      </c>
      <c r="N186" s="142" t="s">
        <v>191</v>
      </c>
      <c r="O186" s="127"/>
      <c r="P186" s="100"/>
      <c r="Q186" s="63">
        <f t="shared" si="73"/>
        <v>0</v>
      </c>
      <c r="R186" s="64"/>
      <c r="S186" s="67">
        <v>36</v>
      </c>
      <c r="T186" s="46"/>
      <c r="U186" s="106">
        <f>IF(EXACT(O186,Y186),M186,M186*(1-'Расчет ПРЕДЗАКАЗ'!$D$10))</f>
        <v>2857.68</v>
      </c>
      <c r="V186" s="106">
        <f t="shared" si="74"/>
        <v>0</v>
      </c>
      <c r="W186" s="106" t="e">
        <f>IF(EXACT(O186,Y186),M186,M186*(1-#REF!))</f>
        <v>#REF!</v>
      </c>
      <c r="X186" s="106" t="e">
        <f t="shared" si="75"/>
        <v>#REF!</v>
      </c>
      <c r="Y186" s="107" t="s">
        <v>72</v>
      </c>
      <c r="Z186" s="103">
        <f t="shared" si="71"/>
        <v>0</v>
      </c>
      <c r="AA186" s="103">
        <f t="shared" si="72"/>
        <v>0</v>
      </c>
      <c r="AB186" s="128">
        <f t="shared" si="76"/>
        <v>0.63419277175890931</v>
      </c>
      <c r="AC186" s="128" t="e">
        <f t="shared" si="77"/>
        <v>#REF!</v>
      </c>
    </row>
    <row r="187" spans="1:29" ht="50.1" customHeight="1">
      <c r="A187" s="169"/>
      <c r="B187" s="169"/>
      <c r="C187" s="172"/>
      <c r="D187" s="172"/>
      <c r="E187" s="131"/>
      <c r="F187" s="175"/>
      <c r="G187" s="178"/>
      <c r="H187" s="189"/>
      <c r="I187" s="163"/>
      <c r="J187" s="166"/>
      <c r="K187" s="62"/>
      <c r="L187" s="63"/>
      <c r="M187" s="63"/>
      <c r="N187" s="142"/>
      <c r="O187" s="127"/>
      <c r="P187" s="100"/>
      <c r="Q187" s="63">
        <f t="shared" si="73"/>
        <v>0</v>
      </c>
      <c r="R187" s="64"/>
      <c r="S187" s="67"/>
      <c r="T187" s="46"/>
      <c r="U187" s="106">
        <f>IF(EXACT(O187,Y187),M187,M187*(1-'Расчет ПРЕДЗАКАЗ'!$D$10))</f>
        <v>0</v>
      </c>
      <c r="V187" s="106">
        <f t="shared" si="74"/>
        <v>0</v>
      </c>
      <c r="W187" s="106" t="e">
        <f>IF(EXACT(O187,Y187),M187,M187*(1-#REF!))</f>
        <v>#REF!</v>
      </c>
      <c r="X187" s="106" t="e">
        <f t="shared" si="75"/>
        <v>#REF!</v>
      </c>
      <c r="Y187" s="107" t="s">
        <v>72</v>
      </c>
      <c r="Z187" s="103">
        <f t="shared" si="71"/>
        <v>0</v>
      </c>
      <c r="AA187" s="103">
        <f t="shared" si="72"/>
        <v>0</v>
      </c>
      <c r="AB187" s="128" t="str">
        <f t="shared" si="76"/>
        <v/>
      </c>
      <c r="AC187" s="128" t="e">
        <f t="shared" si="77"/>
        <v>#REF!</v>
      </c>
    </row>
    <row r="188" spans="1:29" ht="50.1" customHeight="1">
      <c r="A188" s="169"/>
      <c r="B188" s="169"/>
      <c r="C188" s="172"/>
      <c r="D188" s="172"/>
      <c r="E188" s="131"/>
      <c r="F188" s="175"/>
      <c r="G188" s="178"/>
      <c r="H188" s="189"/>
      <c r="I188" s="163"/>
      <c r="J188" s="166"/>
      <c r="K188" s="62"/>
      <c r="L188" s="63"/>
      <c r="M188" s="63"/>
      <c r="N188" s="142"/>
      <c r="O188" s="127"/>
      <c r="P188" s="100"/>
      <c r="Q188" s="63">
        <f t="shared" si="73"/>
        <v>0</v>
      </c>
      <c r="R188" s="64"/>
      <c r="S188" s="67"/>
      <c r="T188" s="46"/>
      <c r="U188" s="106">
        <f>IF(EXACT(O188,Y188),M188,M188*(1-'Расчет ПРЕДЗАКАЗ'!$D$10))</f>
        <v>0</v>
      </c>
      <c r="V188" s="106">
        <f t="shared" si="74"/>
        <v>0</v>
      </c>
      <c r="W188" s="106" t="e">
        <f>IF(EXACT(O188,Y188),M188,M188*(1-#REF!))</f>
        <v>#REF!</v>
      </c>
      <c r="X188" s="106" t="e">
        <f t="shared" si="75"/>
        <v>#REF!</v>
      </c>
      <c r="Y188" s="107" t="s">
        <v>72</v>
      </c>
      <c r="Z188" s="103">
        <f t="shared" si="71"/>
        <v>0</v>
      </c>
      <c r="AA188" s="103">
        <f t="shared" si="72"/>
        <v>0</v>
      </c>
      <c r="AB188" s="128" t="str">
        <f t="shared" si="76"/>
        <v/>
      </c>
      <c r="AC188" s="128" t="e">
        <f t="shared" si="77"/>
        <v>#REF!</v>
      </c>
    </row>
    <row r="189" spans="1:29" ht="50.1" customHeight="1">
      <c r="A189" s="169"/>
      <c r="B189" s="169"/>
      <c r="C189" s="172"/>
      <c r="D189" s="172"/>
      <c r="E189" s="131"/>
      <c r="F189" s="175"/>
      <c r="G189" s="178"/>
      <c r="H189" s="189"/>
      <c r="I189" s="163"/>
      <c r="J189" s="166"/>
      <c r="K189" s="62"/>
      <c r="L189" s="63"/>
      <c r="M189" s="63"/>
      <c r="N189" s="142"/>
      <c r="O189" s="127"/>
      <c r="P189" s="100"/>
      <c r="Q189" s="63">
        <f t="shared" si="73"/>
        <v>0</v>
      </c>
      <c r="R189" s="64"/>
      <c r="S189" s="67"/>
      <c r="T189" s="46"/>
      <c r="U189" s="106">
        <f>IF(EXACT(O189,Y189),M189,M189*(1-'Расчет ПРЕДЗАКАЗ'!$D$10))</f>
        <v>0</v>
      </c>
      <c r="V189" s="106">
        <f t="shared" si="74"/>
        <v>0</v>
      </c>
      <c r="W189" s="106" t="e">
        <f>IF(EXACT(O189,Y189),M189,M189*(1-#REF!))</f>
        <v>#REF!</v>
      </c>
      <c r="X189" s="106" t="e">
        <f t="shared" si="75"/>
        <v>#REF!</v>
      </c>
      <c r="Y189" s="107" t="s">
        <v>72</v>
      </c>
      <c r="Z189" s="103">
        <f t="shared" si="71"/>
        <v>0</v>
      </c>
      <c r="AA189" s="103">
        <f t="shared" si="72"/>
        <v>0</v>
      </c>
      <c r="AB189" s="128" t="str">
        <f t="shared" si="76"/>
        <v/>
      </c>
      <c r="AC189" s="128" t="e">
        <f t="shared" si="77"/>
        <v>#REF!</v>
      </c>
    </row>
    <row r="190" spans="1:29" ht="50.1" customHeight="1">
      <c r="A190" s="169"/>
      <c r="B190" s="169"/>
      <c r="C190" s="172"/>
      <c r="D190" s="172"/>
      <c r="E190" s="131"/>
      <c r="F190" s="175"/>
      <c r="G190" s="178"/>
      <c r="H190" s="189"/>
      <c r="I190" s="163"/>
      <c r="J190" s="166"/>
      <c r="K190" s="62"/>
      <c r="L190" s="63"/>
      <c r="M190" s="63"/>
      <c r="N190" s="142"/>
      <c r="O190" s="127"/>
      <c r="P190" s="100"/>
      <c r="Q190" s="63">
        <f t="shared" si="73"/>
        <v>0</v>
      </c>
      <c r="R190" s="64"/>
      <c r="S190" s="67"/>
      <c r="T190" s="46"/>
      <c r="U190" s="106">
        <f>IF(EXACT(O190,Y190),M190,M190*(1-'Расчет ПРЕДЗАКАЗ'!$D$10))</f>
        <v>0</v>
      </c>
      <c r="V190" s="106">
        <f t="shared" si="74"/>
        <v>0</v>
      </c>
      <c r="W190" s="106" t="e">
        <f>IF(EXACT(O190,Y190),M190,M190*(1-#REF!))</f>
        <v>#REF!</v>
      </c>
      <c r="X190" s="106" t="e">
        <f t="shared" si="75"/>
        <v>#REF!</v>
      </c>
      <c r="Y190" s="107" t="s">
        <v>72</v>
      </c>
      <c r="Z190" s="103">
        <f t="shared" si="71"/>
        <v>0</v>
      </c>
      <c r="AA190" s="103">
        <f t="shared" si="72"/>
        <v>0</v>
      </c>
      <c r="AB190" s="128" t="str">
        <f t="shared" si="76"/>
        <v/>
      </c>
      <c r="AC190" s="128" t="e">
        <f t="shared" si="77"/>
        <v>#REF!</v>
      </c>
    </row>
    <row r="191" spans="1:29" ht="50.1" customHeight="1">
      <c r="A191" s="169"/>
      <c r="B191" s="169"/>
      <c r="C191" s="172"/>
      <c r="D191" s="172"/>
      <c r="E191" s="131"/>
      <c r="F191" s="175"/>
      <c r="G191" s="178"/>
      <c r="H191" s="189"/>
      <c r="I191" s="163"/>
      <c r="J191" s="166"/>
      <c r="K191" s="62"/>
      <c r="L191" s="63"/>
      <c r="M191" s="63"/>
      <c r="N191" s="142"/>
      <c r="O191" s="127"/>
      <c r="P191" s="100"/>
      <c r="Q191" s="63">
        <f t="shared" si="73"/>
        <v>0</v>
      </c>
      <c r="R191" s="64"/>
      <c r="S191" s="67"/>
      <c r="T191" s="46"/>
      <c r="U191" s="106">
        <f>IF(EXACT(O191,Y191),M191,M191*(1-'Расчет ПРЕДЗАКАЗ'!$D$10))</f>
        <v>0</v>
      </c>
      <c r="V191" s="106">
        <f t="shared" si="74"/>
        <v>0</v>
      </c>
      <c r="W191" s="106" t="e">
        <f>IF(EXACT(O191,Y191),M191,M191*(1-#REF!))</f>
        <v>#REF!</v>
      </c>
      <c r="X191" s="106" t="e">
        <f t="shared" si="75"/>
        <v>#REF!</v>
      </c>
      <c r="Y191" s="107" t="s">
        <v>72</v>
      </c>
      <c r="Z191" s="103">
        <f t="shared" si="71"/>
        <v>0</v>
      </c>
      <c r="AA191" s="103">
        <f t="shared" si="72"/>
        <v>0</v>
      </c>
      <c r="AB191" s="128" t="str">
        <f t="shared" si="76"/>
        <v/>
      </c>
      <c r="AC191" s="128" t="e">
        <f t="shared" si="77"/>
        <v>#REF!</v>
      </c>
    </row>
    <row r="192" spans="1:29" ht="50.1" customHeight="1">
      <c r="A192" s="169"/>
      <c r="B192" s="169"/>
      <c r="C192" s="172"/>
      <c r="D192" s="172"/>
      <c r="E192" s="131"/>
      <c r="F192" s="175"/>
      <c r="G192" s="178"/>
      <c r="H192" s="189"/>
      <c r="I192" s="163"/>
      <c r="J192" s="166"/>
      <c r="K192" s="62"/>
      <c r="L192" s="63"/>
      <c r="M192" s="63"/>
      <c r="N192" s="142"/>
      <c r="O192" s="127"/>
      <c r="P192" s="100"/>
      <c r="Q192" s="63">
        <f t="shared" si="73"/>
        <v>0</v>
      </c>
      <c r="R192" s="64"/>
      <c r="S192" s="67"/>
      <c r="T192" s="46"/>
      <c r="U192" s="106">
        <f>IF(EXACT(O192,Y192),M192,M192*(1-'Расчет ПРЕДЗАКАЗ'!$D$10))</f>
        <v>0</v>
      </c>
      <c r="V192" s="106">
        <f t="shared" si="74"/>
        <v>0</v>
      </c>
      <c r="W192" s="106" t="e">
        <f>IF(EXACT(O192,Y192),M192,M192*(1-#REF!))</f>
        <v>#REF!</v>
      </c>
      <c r="X192" s="106" t="e">
        <f t="shared" si="75"/>
        <v>#REF!</v>
      </c>
      <c r="Y192" s="107" t="s">
        <v>72</v>
      </c>
      <c r="Z192" s="103">
        <f t="shared" si="71"/>
        <v>0</v>
      </c>
      <c r="AA192" s="103">
        <f t="shared" si="72"/>
        <v>0</v>
      </c>
      <c r="AB192" s="128" t="str">
        <f t="shared" si="76"/>
        <v/>
      </c>
      <c r="AC192" s="128" t="e">
        <f t="shared" si="77"/>
        <v>#REF!</v>
      </c>
    </row>
    <row r="193" spans="1:29" ht="50.1" customHeight="1">
      <c r="A193" s="169"/>
      <c r="B193" s="169"/>
      <c r="C193" s="172"/>
      <c r="D193" s="172"/>
      <c r="E193" s="131"/>
      <c r="F193" s="175"/>
      <c r="G193" s="178"/>
      <c r="H193" s="189"/>
      <c r="I193" s="163"/>
      <c r="J193" s="166"/>
      <c r="K193" s="62"/>
      <c r="L193" s="63"/>
      <c r="M193" s="63"/>
      <c r="N193" s="65"/>
      <c r="O193" s="127"/>
      <c r="P193" s="100"/>
      <c r="Q193" s="63">
        <f t="shared" si="73"/>
        <v>0</v>
      </c>
      <c r="R193" s="65"/>
      <c r="S193" s="67"/>
      <c r="T193" s="40"/>
      <c r="U193" s="106">
        <f>IF(EXACT(O193,Y193),M193,M193*(1-'Расчет ПРЕДЗАКАЗ'!$D$10))</f>
        <v>0</v>
      </c>
      <c r="V193" s="106">
        <f t="shared" si="74"/>
        <v>0</v>
      </c>
      <c r="W193" s="106" t="e">
        <f>IF(EXACT(O193,Y193),M193,M193*(1-#REF!))</f>
        <v>#REF!</v>
      </c>
      <c r="X193" s="106" t="e">
        <f t="shared" si="75"/>
        <v>#REF!</v>
      </c>
      <c r="Y193" s="107" t="s">
        <v>72</v>
      </c>
      <c r="Z193" s="103">
        <f t="shared" si="71"/>
        <v>0</v>
      </c>
      <c r="AA193" s="103">
        <f t="shared" si="72"/>
        <v>0</v>
      </c>
      <c r="AB193" s="128" t="str">
        <f t="shared" si="76"/>
        <v/>
      </c>
      <c r="AC193" s="128" t="e">
        <f t="shared" si="77"/>
        <v>#REF!</v>
      </c>
    </row>
    <row r="194" spans="1:29" ht="50.1" customHeight="1">
      <c r="A194" s="169"/>
      <c r="B194" s="169"/>
      <c r="C194" s="172"/>
      <c r="D194" s="172"/>
      <c r="E194" s="131"/>
      <c r="F194" s="175"/>
      <c r="G194" s="178"/>
      <c r="H194" s="189"/>
      <c r="I194" s="163"/>
      <c r="J194" s="166"/>
      <c r="K194" s="62"/>
      <c r="L194" s="63"/>
      <c r="M194" s="63"/>
      <c r="N194" s="65"/>
      <c r="O194" s="127"/>
      <c r="P194" s="100"/>
      <c r="Q194" s="63">
        <f t="shared" si="73"/>
        <v>0</v>
      </c>
      <c r="R194" s="65"/>
      <c r="S194" s="67"/>
      <c r="T194" s="40"/>
      <c r="U194" s="106">
        <f>IF(EXACT(O194,Y194),M194,M194*(1-'Расчет ПРЕДЗАКАЗ'!$D$10))</f>
        <v>0</v>
      </c>
      <c r="V194" s="106">
        <f t="shared" si="74"/>
        <v>0</v>
      </c>
      <c r="W194" s="106" t="e">
        <f>IF(EXACT(O194,Y194),M194,M194*(1-#REF!))</f>
        <v>#REF!</v>
      </c>
      <c r="X194" s="106" t="e">
        <f t="shared" si="75"/>
        <v>#REF!</v>
      </c>
      <c r="Y194" s="107" t="s">
        <v>72</v>
      </c>
      <c r="Z194" s="103">
        <f t="shared" si="71"/>
        <v>0</v>
      </c>
      <c r="AA194" s="103">
        <f t="shared" si="72"/>
        <v>0</v>
      </c>
      <c r="AB194" s="128" t="str">
        <f t="shared" si="76"/>
        <v/>
      </c>
      <c r="AC194" s="128" t="e">
        <f t="shared" si="77"/>
        <v>#REF!</v>
      </c>
    </row>
    <row r="195" spans="1:29" ht="50.1" customHeight="1">
      <c r="A195" s="169"/>
      <c r="B195" s="169"/>
      <c r="C195" s="172"/>
      <c r="D195" s="172"/>
      <c r="E195" s="131"/>
      <c r="F195" s="175"/>
      <c r="G195" s="178"/>
      <c r="H195" s="189"/>
      <c r="I195" s="163"/>
      <c r="J195" s="166"/>
      <c r="K195" s="62"/>
      <c r="L195" s="63"/>
      <c r="M195" s="63"/>
      <c r="N195" s="65"/>
      <c r="O195" s="127"/>
      <c r="P195" s="100"/>
      <c r="Q195" s="63">
        <f t="shared" si="73"/>
        <v>0</v>
      </c>
      <c r="R195" s="65"/>
      <c r="S195" s="67"/>
      <c r="T195" s="40"/>
      <c r="U195" s="106">
        <f>IF(EXACT(O195,Y195),M195,M195*(1-'Расчет ПРЕДЗАКАЗ'!$D$10))</f>
        <v>0</v>
      </c>
      <c r="V195" s="106">
        <f t="shared" si="74"/>
        <v>0</v>
      </c>
      <c r="W195" s="106" t="e">
        <f>IF(EXACT(O195,Y195),M195,M195*(1-#REF!))</f>
        <v>#REF!</v>
      </c>
      <c r="X195" s="106" t="e">
        <f t="shared" si="75"/>
        <v>#REF!</v>
      </c>
      <c r="Y195" s="107" t="s">
        <v>72</v>
      </c>
      <c r="Z195" s="103">
        <f t="shared" si="71"/>
        <v>0</v>
      </c>
      <c r="AA195" s="103">
        <f t="shared" si="72"/>
        <v>0</v>
      </c>
      <c r="AB195" s="128" t="str">
        <f t="shared" si="76"/>
        <v/>
      </c>
      <c r="AC195" s="128" t="e">
        <f t="shared" si="77"/>
        <v>#REF!</v>
      </c>
    </row>
    <row r="196" spans="1:29" ht="50.1" customHeight="1">
      <c r="A196" s="169"/>
      <c r="B196" s="169"/>
      <c r="C196" s="172"/>
      <c r="D196" s="172"/>
      <c r="E196" s="131"/>
      <c r="F196" s="175"/>
      <c r="G196" s="178"/>
      <c r="H196" s="189"/>
      <c r="I196" s="163"/>
      <c r="J196" s="166"/>
      <c r="K196" s="62"/>
      <c r="L196" s="63"/>
      <c r="M196" s="63"/>
      <c r="N196" s="65"/>
      <c r="O196" s="127"/>
      <c r="P196" s="100"/>
      <c r="Q196" s="63">
        <f t="shared" si="73"/>
        <v>0</v>
      </c>
      <c r="R196" s="65"/>
      <c r="S196" s="67"/>
      <c r="T196" s="40"/>
      <c r="U196" s="106">
        <f>IF(EXACT(O196,Y196),M196,M196*(1-'Расчет ПРЕДЗАКАЗ'!$D$10))</f>
        <v>0</v>
      </c>
      <c r="V196" s="106">
        <f t="shared" si="74"/>
        <v>0</v>
      </c>
      <c r="W196" s="106" t="e">
        <f>IF(EXACT(O196,Y196),M196,M196*(1-#REF!))</f>
        <v>#REF!</v>
      </c>
      <c r="X196" s="106" t="e">
        <f t="shared" si="75"/>
        <v>#REF!</v>
      </c>
      <c r="Y196" s="107" t="s">
        <v>72</v>
      </c>
      <c r="Z196" s="103">
        <f t="shared" si="71"/>
        <v>0</v>
      </c>
      <c r="AA196" s="103">
        <f t="shared" si="72"/>
        <v>0</v>
      </c>
      <c r="AB196" s="128" t="str">
        <f t="shared" si="76"/>
        <v/>
      </c>
      <c r="AC196" s="128" t="e">
        <f t="shared" si="77"/>
        <v>#REF!</v>
      </c>
    </row>
    <row r="197" spans="1:29" ht="50.1" customHeight="1">
      <c r="A197" s="169"/>
      <c r="B197" s="169"/>
      <c r="C197" s="172"/>
      <c r="D197" s="172"/>
      <c r="E197" s="131"/>
      <c r="F197" s="175"/>
      <c r="G197" s="178"/>
      <c r="H197" s="189"/>
      <c r="I197" s="163"/>
      <c r="J197" s="166"/>
      <c r="K197" s="62"/>
      <c r="L197" s="63"/>
      <c r="M197" s="63"/>
      <c r="N197" s="65"/>
      <c r="O197" s="127"/>
      <c r="P197" s="100"/>
      <c r="Q197" s="63">
        <f t="shared" si="73"/>
        <v>0</v>
      </c>
      <c r="R197" s="65"/>
      <c r="S197" s="67"/>
      <c r="T197" s="40"/>
      <c r="U197" s="106">
        <f>IF(EXACT(O197,Y197),M197,M197*(1-'Расчет ПРЕДЗАКАЗ'!$D$10))</f>
        <v>0</v>
      </c>
      <c r="V197" s="106">
        <f t="shared" si="74"/>
        <v>0</v>
      </c>
      <c r="W197" s="106" t="e">
        <f>IF(EXACT(O197,Y197),M197,M197*(1-#REF!))</f>
        <v>#REF!</v>
      </c>
      <c r="X197" s="106" t="e">
        <f t="shared" si="75"/>
        <v>#REF!</v>
      </c>
      <c r="Y197" s="107" t="s">
        <v>72</v>
      </c>
      <c r="Z197" s="103">
        <f t="shared" si="71"/>
        <v>0</v>
      </c>
      <c r="AA197" s="103">
        <f t="shared" si="72"/>
        <v>0</v>
      </c>
      <c r="AB197" s="128" t="str">
        <f t="shared" si="76"/>
        <v/>
      </c>
      <c r="AC197" s="128" t="e">
        <f t="shared" si="77"/>
        <v>#REF!</v>
      </c>
    </row>
    <row r="198" spans="1:29" ht="50.1" customHeight="1">
      <c r="A198" s="170"/>
      <c r="B198" s="170"/>
      <c r="C198" s="173"/>
      <c r="D198" s="173"/>
      <c r="E198" s="132"/>
      <c r="F198" s="176"/>
      <c r="G198" s="179"/>
      <c r="H198" s="190"/>
      <c r="I198" s="164"/>
      <c r="J198" s="167"/>
      <c r="K198" s="62"/>
      <c r="L198" s="63"/>
      <c r="M198" s="63"/>
      <c r="N198" s="65"/>
      <c r="O198" s="127"/>
      <c r="P198" s="100"/>
      <c r="Q198" s="63">
        <f t="shared" si="73"/>
        <v>0</v>
      </c>
      <c r="R198" s="65"/>
      <c r="S198" s="67"/>
      <c r="T198" s="40"/>
      <c r="U198" s="106">
        <f>IF(EXACT(O198,Y198),M198,M198*(1-'Расчет ПРЕДЗАКАЗ'!$D$10))</f>
        <v>0</v>
      </c>
      <c r="V198" s="106">
        <f t="shared" si="74"/>
        <v>0</v>
      </c>
      <c r="W198" s="106" t="e">
        <f>IF(EXACT(O198,Y198),M198,M198*(1-#REF!))</f>
        <v>#REF!</v>
      </c>
      <c r="X198" s="106" t="e">
        <f t="shared" si="75"/>
        <v>#REF!</v>
      </c>
      <c r="Y198" s="107" t="s">
        <v>72</v>
      </c>
      <c r="Z198" s="103">
        <f t="shared" si="71"/>
        <v>0</v>
      </c>
      <c r="AA198" s="103">
        <f t="shared" si="72"/>
        <v>0</v>
      </c>
      <c r="AB198" s="128" t="str">
        <f t="shared" si="76"/>
        <v/>
      </c>
      <c r="AC198" s="128" t="e">
        <f t="shared" si="77"/>
        <v>#REF!</v>
      </c>
    </row>
    <row r="199" spans="1:29" ht="11.25" customHeight="1" thickBot="1"/>
    <row r="200" spans="1:29" ht="50.1" customHeight="1">
      <c r="A200" s="168">
        <v>12</v>
      </c>
      <c r="B200" s="168" t="s">
        <v>192</v>
      </c>
      <c r="C200" s="171" t="s">
        <v>193</v>
      </c>
      <c r="D200" s="171" t="s">
        <v>77</v>
      </c>
      <c r="E200" s="131"/>
      <c r="F200" s="199" t="s">
        <v>120</v>
      </c>
      <c r="G200" s="177" t="s">
        <v>121</v>
      </c>
      <c r="H200" s="162" t="s">
        <v>179</v>
      </c>
      <c r="I200" s="200" t="s">
        <v>180</v>
      </c>
      <c r="J200" s="165" t="s">
        <v>19</v>
      </c>
      <c r="K200" s="62" t="s">
        <v>194</v>
      </c>
      <c r="L200" s="63">
        <v>4450</v>
      </c>
      <c r="M200" s="63">
        <v>2780</v>
      </c>
      <c r="N200" s="142" t="s">
        <v>195</v>
      </c>
      <c r="O200" s="127"/>
      <c r="P200" s="100"/>
      <c r="Q200" s="63">
        <f>P200*M200</f>
        <v>0</v>
      </c>
      <c r="R200" s="64"/>
      <c r="S200" s="67">
        <v>208</v>
      </c>
      <c r="T200" s="59"/>
      <c r="U200" s="106">
        <f>IF(EXACT(O200,Y200),M200,M200*(1-'Расчет ПРЕДЗАКАЗ'!$D$10))</f>
        <v>2724.4</v>
      </c>
      <c r="V200" s="106">
        <f>P200*U200</f>
        <v>0</v>
      </c>
      <c r="W200" s="106" t="e">
        <f>IF(EXACT(O200,Y200),M200,M200*(1-#REF!))</f>
        <v>#REF!</v>
      </c>
      <c r="X200" s="106" t="e">
        <f>P200*W200</f>
        <v>#REF!</v>
      </c>
      <c r="Y200" s="107" t="s">
        <v>72</v>
      </c>
      <c r="Z200" s="103">
        <f t="shared" ref="Z200:Z214" si="78">IF(EXACT(O200,Y200),Q200,0)</f>
        <v>0</v>
      </c>
      <c r="AA200" s="103">
        <f t="shared" ref="AA200:AA214" si="79">IF(Z200=0,Q200,0)</f>
        <v>0</v>
      </c>
      <c r="AB200" s="128">
        <f>IF(U200=0,"",L200/U200-1)</f>
        <v>0.63338716781676685</v>
      </c>
      <c r="AC200" s="128" t="e">
        <f>IF(W200=0,"",L200/W200-1)</f>
        <v>#REF!</v>
      </c>
    </row>
    <row r="201" spans="1:29" ht="50.1" customHeight="1">
      <c r="A201" s="169"/>
      <c r="B201" s="169"/>
      <c r="C201" s="172"/>
      <c r="D201" s="172"/>
      <c r="E201" s="131"/>
      <c r="F201" s="175"/>
      <c r="G201" s="178"/>
      <c r="H201" s="189"/>
      <c r="I201" s="163"/>
      <c r="J201" s="166"/>
      <c r="K201" s="62" t="s">
        <v>196</v>
      </c>
      <c r="L201" s="63">
        <v>4450</v>
      </c>
      <c r="M201" s="63">
        <v>2780</v>
      </c>
      <c r="N201" s="142" t="s">
        <v>197</v>
      </c>
      <c r="O201" s="127"/>
      <c r="P201" s="100"/>
      <c r="Q201" s="63">
        <f t="shared" ref="Q201:Q214" si="80">P201*M201</f>
        <v>0</v>
      </c>
      <c r="R201" s="64"/>
      <c r="S201" s="67">
        <v>73</v>
      </c>
      <c r="T201" s="46"/>
      <c r="U201" s="106">
        <f>IF(EXACT(O201,Y201),M201,M201*(1-'Расчет ПРЕДЗАКАЗ'!$D$10))</f>
        <v>2724.4</v>
      </c>
      <c r="V201" s="106">
        <f t="shared" ref="V201:V214" si="81">P201*U201</f>
        <v>0</v>
      </c>
      <c r="W201" s="106" t="e">
        <f>IF(EXACT(O201,Y201),M201,M201*(1-#REF!))</f>
        <v>#REF!</v>
      </c>
      <c r="X201" s="106" t="e">
        <f t="shared" ref="X201:X214" si="82">P201*W201</f>
        <v>#REF!</v>
      </c>
      <c r="Y201" s="107" t="s">
        <v>72</v>
      </c>
      <c r="Z201" s="103">
        <f t="shared" si="78"/>
        <v>0</v>
      </c>
      <c r="AA201" s="103">
        <f t="shared" si="79"/>
        <v>0</v>
      </c>
      <c r="AB201" s="128">
        <f t="shared" ref="AB201:AB214" si="83">IF(U201=0,"",L201/U201-1)</f>
        <v>0.63338716781676685</v>
      </c>
      <c r="AC201" s="128" t="e">
        <f t="shared" ref="AC201:AC214" si="84">IF(W201=0,"",L201/W201-1)</f>
        <v>#REF!</v>
      </c>
    </row>
    <row r="202" spans="1:29" ht="50.1" customHeight="1">
      <c r="A202" s="169"/>
      <c r="B202" s="169"/>
      <c r="C202" s="172"/>
      <c r="D202" s="172"/>
      <c r="E202" s="131"/>
      <c r="F202" s="175"/>
      <c r="G202" s="178"/>
      <c r="H202" s="189"/>
      <c r="I202" s="163"/>
      <c r="J202" s="166"/>
      <c r="K202" s="62" t="s">
        <v>198</v>
      </c>
      <c r="L202" s="63">
        <v>4450</v>
      </c>
      <c r="M202" s="63">
        <v>2780</v>
      </c>
      <c r="N202" s="142" t="s">
        <v>199</v>
      </c>
      <c r="O202" s="127"/>
      <c r="P202" s="100"/>
      <c r="Q202" s="63">
        <f t="shared" si="80"/>
        <v>0</v>
      </c>
      <c r="R202" s="64"/>
      <c r="S202" s="67">
        <v>75</v>
      </c>
      <c r="T202" s="46"/>
      <c r="U202" s="106">
        <f>IF(EXACT(O202,Y202),M202,M202*(1-'Расчет ПРЕДЗАКАЗ'!$D$10))</f>
        <v>2724.4</v>
      </c>
      <c r="V202" s="106">
        <f t="shared" si="81"/>
        <v>0</v>
      </c>
      <c r="W202" s="106" t="e">
        <f>IF(EXACT(O202,Y202),M202,M202*(1-#REF!))</f>
        <v>#REF!</v>
      </c>
      <c r="X202" s="106" t="e">
        <f t="shared" si="82"/>
        <v>#REF!</v>
      </c>
      <c r="Y202" s="107" t="s">
        <v>72</v>
      </c>
      <c r="Z202" s="103">
        <f t="shared" si="78"/>
        <v>0</v>
      </c>
      <c r="AA202" s="103">
        <f t="shared" si="79"/>
        <v>0</v>
      </c>
      <c r="AB202" s="128">
        <f t="shared" si="83"/>
        <v>0.63338716781676685</v>
      </c>
      <c r="AC202" s="128" t="e">
        <f t="shared" si="84"/>
        <v>#REF!</v>
      </c>
    </row>
    <row r="203" spans="1:29" ht="50.1" customHeight="1">
      <c r="A203" s="169"/>
      <c r="B203" s="169"/>
      <c r="C203" s="172"/>
      <c r="D203" s="172"/>
      <c r="E203" s="131"/>
      <c r="F203" s="175"/>
      <c r="G203" s="178"/>
      <c r="H203" s="189"/>
      <c r="I203" s="163"/>
      <c r="J203" s="166"/>
      <c r="K203" s="62" t="s">
        <v>96</v>
      </c>
      <c r="L203" s="63">
        <v>4450</v>
      </c>
      <c r="M203" s="63">
        <v>2780</v>
      </c>
      <c r="N203" s="142" t="s">
        <v>200</v>
      </c>
      <c r="O203" s="127"/>
      <c r="P203" s="100"/>
      <c r="Q203" s="63">
        <f t="shared" si="80"/>
        <v>0</v>
      </c>
      <c r="R203" s="64"/>
      <c r="S203" s="67">
        <v>113</v>
      </c>
      <c r="T203" s="46"/>
      <c r="U203" s="106">
        <f>IF(EXACT(O203,Y203),M203,M203*(1-'Расчет ПРЕДЗАКАЗ'!$D$10))</f>
        <v>2724.4</v>
      </c>
      <c r="V203" s="106">
        <f t="shared" si="81"/>
        <v>0</v>
      </c>
      <c r="W203" s="106" t="e">
        <f>IF(EXACT(O203,Y203),M203,M203*(1-#REF!))</f>
        <v>#REF!</v>
      </c>
      <c r="X203" s="106" t="e">
        <f t="shared" si="82"/>
        <v>#REF!</v>
      </c>
      <c r="Y203" s="107" t="s">
        <v>72</v>
      </c>
      <c r="Z203" s="103">
        <f t="shared" si="78"/>
        <v>0</v>
      </c>
      <c r="AA203" s="103">
        <f t="shared" si="79"/>
        <v>0</v>
      </c>
      <c r="AB203" s="128">
        <f t="shared" si="83"/>
        <v>0.63338716781676685</v>
      </c>
      <c r="AC203" s="128" t="e">
        <f t="shared" si="84"/>
        <v>#REF!</v>
      </c>
    </row>
    <row r="204" spans="1:29" ht="50.1" customHeight="1">
      <c r="A204" s="169"/>
      <c r="B204" s="169"/>
      <c r="C204" s="172"/>
      <c r="D204" s="172"/>
      <c r="E204" s="131"/>
      <c r="F204" s="175"/>
      <c r="G204" s="178"/>
      <c r="H204" s="189"/>
      <c r="I204" s="163"/>
      <c r="J204" s="166"/>
      <c r="K204" s="62"/>
      <c r="L204" s="63"/>
      <c r="M204" s="63"/>
      <c r="N204" s="142"/>
      <c r="O204" s="127"/>
      <c r="P204" s="100"/>
      <c r="Q204" s="63">
        <f t="shared" si="80"/>
        <v>0</v>
      </c>
      <c r="R204" s="64"/>
      <c r="S204" s="67"/>
      <c r="T204" s="46"/>
      <c r="U204" s="106">
        <f>IF(EXACT(O204,Y204),M204,M204*(1-'Расчет ПРЕДЗАКАЗ'!$D$10))</f>
        <v>0</v>
      </c>
      <c r="V204" s="106">
        <f t="shared" si="81"/>
        <v>0</v>
      </c>
      <c r="W204" s="106" t="e">
        <f>IF(EXACT(O204,Y204),M204,M204*(1-#REF!))</f>
        <v>#REF!</v>
      </c>
      <c r="X204" s="106" t="e">
        <f t="shared" si="82"/>
        <v>#REF!</v>
      </c>
      <c r="Y204" s="107" t="s">
        <v>72</v>
      </c>
      <c r="Z204" s="103">
        <f t="shared" si="78"/>
        <v>0</v>
      </c>
      <c r="AA204" s="103">
        <f t="shared" si="79"/>
        <v>0</v>
      </c>
      <c r="AB204" s="128" t="str">
        <f t="shared" si="83"/>
        <v/>
      </c>
      <c r="AC204" s="128" t="e">
        <f t="shared" si="84"/>
        <v>#REF!</v>
      </c>
    </row>
    <row r="205" spans="1:29" ht="50.1" customHeight="1">
      <c r="A205" s="169"/>
      <c r="B205" s="169"/>
      <c r="C205" s="172"/>
      <c r="D205" s="172"/>
      <c r="E205" s="131"/>
      <c r="F205" s="175"/>
      <c r="G205" s="178"/>
      <c r="H205" s="189"/>
      <c r="I205" s="163"/>
      <c r="J205" s="166"/>
      <c r="K205" s="62"/>
      <c r="L205" s="63"/>
      <c r="M205" s="63"/>
      <c r="N205" s="142"/>
      <c r="O205" s="127"/>
      <c r="P205" s="100"/>
      <c r="Q205" s="63">
        <f t="shared" si="80"/>
        <v>0</v>
      </c>
      <c r="R205" s="64"/>
      <c r="S205" s="67"/>
      <c r="T205" s="46"/>
      <c r="U205" s="106">
        <f>IF(EXACT(O205,Y205),M205,M205*(1-'Расчет ПРЕДЗАКАЗ'!$D$10))</f>
        <v>0</v>
      </c>
      <c r="V205" s="106">
        <f t="shared" si="81"/>
        <v>0</v>
      </c>
      <c r="W205" s="106" t="e">
        <f>IF(EXACT(O205,Y205),M205,M205*(1-#REF!))</f>
        <v>#REF!</v>
      </c>
      <c r="X205" s="106" t="e">
        <f t="shared" si="82"/>
        <v>#REF!</v>
      </c>
      <c r="Y205" s="107" t="s">
        <v>72</v>
      </c>
      <c r="Z205" s="103">
        <f t="shared" si="78"/>
        <v>0</v>
      </c>
      <c r="AA205" s="103">
        <f t="shared" si="79"/>
        <v>0</v>
      </c>
      <c r="AB205" s="128" t="str">
        <f t="shared" si="83"/>
        <v/>
      </c>
      <c r="AC205" s="128" t="e">
        <f t="shared" si="84"/>
        <v>#REF!</v>
      </c>
    </row>
    <row r="206" spans="1:29" ht="50.1" customHeight="1">
      <c r="A206" s="169"/>
      <c r="B206" s="169"/>
      <c r="C206" s="172"/>
      <c r="D206" s="172"/>
      <c r="E206" s="131"/>
      <c r="F206" s="175"/>
      <c r="G206" s="178"/>
      <c r="H206" s="189"/>
      <c r="I206" s="163"/>
      <c r="J206" s="166"/>
      <c r="K206" s="62"/>
      <c r="L206" s="63"/>
      <c r="M206" s="63"/>
      <c r="N206" s="142"/>
      <c r="O206" s="127"/>
      <c r="P206" s="100"/>
      <c r="Q206" s="63">
        <f t="shared" si="80"/>
        <v>0</v>
      </c>
      <c r="R206" s="64"/>
      <c r="S206" s="67"/>
      <c r="T206" s="46"/>
      <c r="U206" s="106">
        <f>IF(EXACT(O206,Y206),M206,M206*(1-'Расчет ПРЕДЗАКАЗ'!$D$10))</f>
        <v>0</v>
      </c>
      <c r="V206" s="106">
        <f t="shared" si="81"/>
        <v>0</v>
      </c>
      <c r="W206" s="106" t="e">
        <f>IF(EXACT(O206,Y206),M206,M206*(1-#REF!))</f>
        <v>#REF!</v>
      </c>
      <c r="X206" s="106" t="e">
        <f t="shared" si="82"/>
        <v>#REF!</v>
      </c>
      <c r="Y206" s="107" t="s">
        <v>72</v>
      </c>
      <c r="Z206" s="103">
        <f t="shared" si="78"/>
        <v>0</v>
      </c>
      <c r="AA206" s="103">
        <f t="shared" si="79"/>
        <v>0</v>
      </c>
      <c r="AB206" s="128" t="str">
        <f t="shared" si="83"/>
        <v/>
      </c>
      <c r="AC206" s="128" t="e">
        <f t="shared" si="84"/>
        <v>#REF!</v>
      </c>
    </row>
    <row r="207" spans="1:29" ht="50.1" customHeight="1">
      <c r="A207" s="169"/>
      <c r="B207" s="169"/>
      <c r="C207" s="172"/>
      <c r="D207" s="172"/>
      <c r="E207" s="131"/>
      <c r="F207" s="175"/>
      <c r="G207" s="178"/>
      <c r="H207" s="189"/>
      <c r="I207" s="163"/>
      <c r="J207" s="166"/>
      <c r="K207" s="62"/>
      <c r="L207" s="63"/>
      <c r="M207" s="63"/>
      <c r="N207" s="142"/>
      <c r="O207" s="127"/>
      <c r="P207" s="100"/>
      <c r="Q207" s="63">
        <f t="shared" si="80"/>
        <v>0</v>
      </c>
      <c r="R207" s="64"/>
      <c r="S207" s="67"/>
      <c r="T207" s="46"/>
      <c r="U207" s="106">
        <f>IF(EXACT(O207,Y207),M207,M207*(1-'Расчет ПРЕДЗАКАЗ'!$D$10))</f>
        <v>0</v>
      </c>
      <c r="V207" s="106">
        <f t="shared" si="81"/>
        <v>0</v>
      </c>
      <c r="W207" s="106" t="e">
        <f>IF(EXACT(O207,Y207),M207,M207*(1-#REF!))</f>
        <v>#REF!</v>
      </c>
      <c r="X207" s="106" t="e">
        <f t="shared" si="82"/>
        <v>#REF!</v>
      </c>
      <c r="Y207" s="107" t="s">
        <v>72</v>
      </c>
      <c r="Z207" s="103">
        <f t="shared" si="78"/>
        <v>0</v>
      </c>
      <c r="AA207" s="103">
        <f t="shared" si="79"/>
        <v>0</v>
      </c>
      <c r="AB207" s="128" t="str">
        <f t="shared" si="83"/>
        <v/>
      </c>
      <c r="AC207" s="128" t="e">
        <f t="shared" si="84"/>
        <v>#REF!</v>
      </c>
    </row>
    <row r="208" spans="1:29" ht="50.1" customHeight="1">
      <c r="A208" s="169"/>
      <c r="B208" s="169"/>
      <c r="C208" s="172"/>
      <c r="D208" s="172"/>
      <c r="E208" s="131"/>
      <c r="F208" s="175"/>
      <c r="G208" s="178"/>
      <c r="H208" s="189"/>
      <c r="I208" s="163"/>
      <c r="J208" s="166"/>
      <c r="K208" s="62"/>
      <c r="L208" s="63"/>
      <c r="M208" s="63"/>
      <c r="N208" s="142"/>
      <c r="O208" s="127"/>
      <c r="P208" s="100"/>
      <c r="Q208" s="63">
        <f t="shared" si="80"/>
        <v>0</v>
      </c>
      <c r="R208" s="64"/>
      <c r="S208" s="67"/>
      <c r="T208" s="46"/>
      <c r="U208" s="106">
        <f>IF(EXACT(O208,Y208),M208,M208*(1-'Расчет ПРЕДЗАКАЗ'!$D$10))</f>
        <v>0</v>
      </c>
      <c r="V208" s="106">
        <f t="shared" si="81"/>
        <v>0</v>
      </c>
      <c r="W208" s="106" t="e">
        <f>IF(EXACT(O208,Y208),M208,M208*(1-#REF!))</f>
        <v>#REF!</v>
      </c>
      <c r="X208" s="106" t="e">
        <f t="shared" si="82"/>
        <v>#REF!</v>
      </c>
      <c r="Y208" s="107" t="s">
        <v>72</v>
      </c>
      <c r="Z208" s="103">
        <f t="shared" si="78"/>
        <v>0</v>
      </c>
      <c r="AA208" s="103">
        <f t="shared" si="79"/>
        <v>0</v>
      </c>
      <c r="AB208" s="128" t="str">
        <f t="shared" si="83"/>
        <v/>
      </c>
      <c r="AC208" s="128" t="e">
        <f t="shared" si="84"/>
        <v>#REF!</v>
      </c>
    </row>
    <row r="209" spans="1:29" ht="50.1" customHeight="1">
      <c r="A209" s="169"/>
      <c r="B209" s="169"/>
      <c r="C209" s="172"/>
      <c r="D209" s="172"/>
      <c r="E209" s="131"/>
      <c r="F209" s="175"/>
      <c r="G209" s="178"/>
      <c r="H209" s="189"/>
      <c r="I209" s="163"/>
      <c r="J209" s="166"/>
      <c r="K209" s="62"/>
      <c r="L209" s="63"/>
      <c r="M209" s="63"/>
      <c r="N209" s="65"/>
      <c r="O209" s="127"/>
      <c r="P209" s="100"/>
      <c r="Q209" s="63">
        <f t="shared" si="80"/>
        <v>0</v>
      </c>
      <c r="R209" s="65"/>
      <c r="S209" s="67"/>
      <c r="T209" s="40"/>
      <c r="U209" s="106">
        <f>IF(EXACT(O209,Y209),M209,M209*(1-'Расчет ПРЕДЗАКАЗ'!$D$10))</f>
        <v>0</v>
      </c>
      <c r="V209" s="106">
        <f t="shared" si="81"/>
        <v>0</v>
      </c>
      <c r="W209" s="106" t="e">
        <f>IF(EXACT(O209,Y209),M209,M209*(1-#REF!))</f>
        <v>#REF!</v>
      </c>
      <c r="X209" s="106" t="e">
        <f t="shared" si="82"/>
        <v>#REF!</v>
      </c>
      <c r="Y209" s="107" t="s">
        <v>72</v>
      </c>
      <c r="Z209" s="103">
        <f t="shared" si="78"/>
        <v>0</v>
      </c>
      <c r="AA209" s="103">
        <f t="shared" si="79"/>
        <v>0</v>
      </c>
      <c r="AB209" s="128" t="str">
        <f t="shared" si="83"/>
        <v/>
      </c>
      <c r="AC209" s="128" t="e">
        <f t="shared" si="84"/>
        <v>#REF!</v>
      </c>
    </row>
    <row r="210" spans="1:29" ht="50.1" customHeight="1">
      <c r="A210" s="169"/>
      <c r="B210" s="169"/>
      <c r="C210" s="172"/>
      <c r="D210" s="172"/>
      <c r="E210" s="131"/>
      <c r="F210" s="175"/>
      <c r="G210" s="178"/>
      <c r="H210" s="189"/>
      <c r="I210" s="163"/>
      <c r="J210" s="166"/>
      <c r="K210" s="62"/>
      <c r="L210" s="63"/>
      <c r="M210" s="63"/>
      <c r="N210" s="65"/>
      <c r="O210" s="127"/>
      <c r="P210" s="100"/>
      <c r="Q210" s="63">
        <f t="shared" si="80"/>
        <v>0</v>
      </c>
      <c r="R210" s="65"/>
      <c r="S210" s="67"/>
      <c r="T210" s="40"/>
      <c r="U210" s="106">
        <f>IF(EXACT(O210,Y210),M210,M210*(1-'Расчет ПРЕДЗАКАЗ'!$D$10))</f>
        <v>0</v>
      </c>
      <c r="V210" s="106">
        <f t="shared" si="81"/>
        <v>0</v>
      </c>
      <c r="W210" s="106" t="e">
        <f>IF(EXACT(O210,Y210),M210,M210*(1-#REF!))</f>
        <v>#REF!</v>
      </c>
      <c r="X210" s="106" t="e">
        <f t="shared" si="82"/>
        <v>#REF!</v>
      </c>
      <c r="Y210" s="107" t="s">
        <v>72</v>
      </c>
      <c r="Z210" s="103">
        <f t="shared" si="78"/>
        <v>0</v>
      </c>
      <c r="AA210" s="103">
        <f t="shared" si="79"/>
        <v>0</v>
      </c>
      <c r="AB210" s="128" t="str">
        <f t="shared" si="83"/>
        <v/>
      </c>
      <c r="AC210" s="128" t="e">
        <f t="shared" si="84"/>
        <v>#REF!</v>
      </c>
    </row>
    <row r="211" spans="1:29" ht="50.1" customHeight="1">
      <c r="A211" s="169"/>
      <c r="B211" s="169"/>
      <c r="C211" s="172"/>
      <c r="D211" s="172"/>
      <c r="E211" s="131"/>
      <c r="F211" s="175"/>
      <c r="G211" s="178"/>
      <c r="H211" s="189"/>
      <c r="I211" s="163"/>
      <c r="J211" s="166"/>
      <c r="K211" s="62"/>
      <c r="L211" s="63"/>
      <c r="M211" s="63"/>
      <c r="N211" s="65"/>
      <c r="O211" s="127"/>
      <c r="P211" s="100"/>
      <c r="Q211" s="63">
        <f t="shared" si="80"/>
        <v>0</v>
      </c>
      <c r="R211" s="65"/>
      <c r="S211" s="67"/>
      <c r="T211" s="40"/>
      <c r="U211" s="106">
        <f>IF(EXACT(O211,Y211),M211,M211*(1-'Расчет ПРЕДЗАКАЗ'!$D$10))</f>
        <v>0</v>
      </c>
      <c r="V211" s="106">
        <f t="shared" si="81"/>
        <v>0</v>
      </c>
      <c r="W211" s="106" t="e">
        <f>IF(EXACT(O211,Y211),M211,M211*(1-#REF!))</f>
        <v>#REF!</v>
      </c>
      <c r="X211" s="106" t="e">
        <f t="shared" si="82"/>
        <v>#REF!</v>
      </c>
      <c r="Y211" s="107" t="s">
        <v>72</v>
      </c>
      <c r="Z211" s="103">
        <f t="shared" si="78"/>
        <v>0</v>
      </c>
      <c r="AA211" s="103">
        <f t="shared" si="79"/>
        <v>0</v>
      </c>
      <c r="AB211" s="128" t="str">
        <f t="shared" si="83"/>
        <v/>
      </c>
      <c r="AC211" s="128" t="e">
        <f t="shared" si="84"/>
        <v>#REF!</v>
      </c>
    </row>
    <row r="212" spans="1:29" ht="50.1" customHeight="1">
      <c r="A212" s="169"/>
      <c r="B212" s="169"/>
      <c r="C212" s="172"/>
      <c r="D212" s="172"/>
      <c r="E212" s="131"/>
      <c r="F212" s="175"/>
      <c r="G212" s="178"/>
      <c r="H212" s="189"/>
      <c r="I212" s="163"/>
      <c r="J212" s="166"/>
      <c r="K212" s="62"/>
      <c r="L212" s="63"/>
      <c r="M212" s="63"/>
      <c r="N212" s="65"/>
      <c r="O212" s="127"/>
      <c r="P212" s="100"/>
      <c r="Q212" s="63">
        <f t="shared" si="80"/>
        <v>0</v>
      </c>
      <c r="R212" s="65"/>
      <c r="S212" s="67"/>
      <c r="T212" s="40"/>
      <c r="U212" s="106">
        <f>IF(EXACT(O212,Y212),M212,M212*(1-'Расчет ПРЕДЗАКАЗ'!$D$10))</f>
        <v>0</v>
      </c>
      <c r="V212" s="106">
        <f t="shared" si="81"/>
        <v>0</v>
      </c>
      <c r="W212" s="106" t="e">
        <f>IF(EXACT(O212,Y212),M212,M212*(1-#REF!))</f>
        <v>#REF!</v>
      </c>
      <c r="X212" s="106" t="e">
        <f t="shared" si="82"/>
        <v>#REF!</v>
      </c>
      <c r="Y212" s="107" t="s">
        <v>72</v>
      </c>
      <c r="Z212" s="103">
        <f t="shared" si="78"/>
        <v>0</v>
      </c>
      <c r="AA212" s="103">
        <f t="shared" si="79"/>
        <v>0</v>
      </c>
      <c r="AB212" s="128" t="str">
        <f t="shared" si="83"/>
        <v/>
      </c>
      <c r="AC212" s="128" t="e">
        <f t="shared" si="84"/>
        <v>#REF!</v>
      </c>
    </row>
    <row r="213" spans="1:29" ht="50.1" customHeight="1">
      <c r="A213" s="169"/>
      <c r="B213" s="169"/>
      <c r="C213" s="172"/>
      <c r="D213" s="172"/>
      <c r="E213" s="131"/>
      <c r="F213" s="175"/>
      <c r="G213" s="178"/>
      <c r="H213" s="189"/>
      <c r="I213" s="163"/>
      <c r="J213" s="166"/>
      <c r="K213" s="62"/>
      <c r="L213" s="63"/>
      <c r="M213" s="63"/>
      <c r="N213" s="65"/>
      <c r="O213" s="127"/>
      <c r="P213" s="100"/>
      <c r="Q213" s="63">
        <f t="shared" si="80"/>
        <v>0</v>
      </c>
      <c r="R213" s="65"/>
      <c r="S213" s="67"/>
      <c r="T213" s="40"/>
      <c r="U213" s="106">
        <f>IF(EXACT(O213,Y213),M213,M213*(1-'Расчет ПРЕДЗАКАЗ'!$D$10))</f>
        <v>0</v>
      </c>
      <c r="V213" s="106">
        <f t="shared" si="81"/>
        <v>0</v>
      </c>
      <c r="W213" s="106" t="e">
        <f>IF(EXACT(O213,Y213),M213,M213*(1-#REF!))</f>
        <v>#REF!</v>
      </c>
      <c r="X213" s="106" t="e">
        <f t="shared" si="82"/>
        <v>#REF!</v>
      </c>
      <c r="Y213" s="107" t="s">
        <v>72</v>
      </c>
      <c r="Z213" s="103">
        <f t="shared" si="78"/>
        <v>0</v>
      </c>
      <c r="AA213" s="103">
        <f t="shared" si="79"/>
        <v>0</v>
      </c>
      <c r="AB213" s="128" t="str">
        <f t="shared" si="83"/>
        <v/>
      </c>
      <c r="AC213" s="128" t="e">
        <f t="shared" si="84"/>
        <v>#REF!</v>
      </c>
    </row>
    <row r="214" spans="1:29" ht="50.1" customHeight="1">
      <c r="A214" s="170"/>
      <c r="B214" s="170"/>
      <c r="C214" s="173"/>
      <c r="D214" s="173"/>
      <c r="E214" s="132"/>
      <c r="F214" s="176"/>
      <c r="G214" s="179"/>
      <c r="H214" s="190"/>
      <c r="I214" s="164"/>
      <c r="J214" s="167"/>
      <c r="K214" s="62"/>
      <c r="L214" s="63"/>
      <c r="M214" s="63"/>
      <c r="N214" s="65"/>
      <c r="O214" s="127"/>
      <c r="P214" s="100"/>
      <c r="Q214" s="63">
        <f t="shared" si="80"/>
        <v>0</v>
      </c>
      <c r="R214" s="65"/>
      <c r="S214" s="67"/>
      <c r="T214" s="40"/>
      <c r="U214" s="106">
        <f>IF(EXACT(O214,Y214),M214,M214*(1-'Расчет ПРЕДЗАКАЗ'!$D$10))</f>
        <v>0</v>
      </c>
      <c r="V214" s="106">
        <f t="shared" si="81"/>
        <v>0</v>
      </c>
      <c r="W214" s="106" t="e">
        <f>IF(EXACT(O214,Y214),M214,M214*(1-#REF!))</f>
        <v>#REF!</v>
      </c>
      <c r="X214" s="106" t="e">
        <f t="shared" si="82"/>
        <v>#REF!</v>
      </c>
      <c r="Y214" s="107" t="s">
        <v>72</v>
      </c>
      <c r="Z214" s="103">
        <f t="shared" si="78"/>
        <v>0</v>
      </c>
      <c r="AA214" s="103">
        <f t="shared" si="79"/>
        <v>0</v>
      </c>
      <c r="AB214" s="128" t="str">
        <f t="shared" si="83"/>
        <v/>
      </c>
      <c r="AC214" s="128" t="e">
        <f t="shared" si="84"/>
        <v>#REF!</v>
      </c>
    </row>
    <row r="215" spans="1:29" ht="11.25" customHeight="1" thickBot="1"/>
    <row r="216" spans="1:29" ht="50.1" customHeight="1">
      <c r="A216" s="168">
        <v>13</v>
      </c>
      <c r="B216" s="168" t="s">
        <v>201</v>
      </c>
      <c r="C216" s="171" t="s">
        <v>202</v>
      </c>
      <c r="D216" s="171" t="s">
        <v>77</v>
      </c>
      <c r="E216" s="131"/>
      <c r="F216" s="199" t="s">
        <v>203</v>
      </c>
      <c r="G216" s="177" t="s">
        <v>188</v>
      </c>
      <c r="H216" s="162" t="s">
        <v>179</v>
      </c>
      <c r="I216" s="200" t="s">
        <v>180</v>
      </c>
      <c r="J216" s="165" t="s">
        <v>19</v>
      </c>
      <c r="K216" s="62" t="s">
        <v>194</v>
      </c>
      <c r="L216" s="63">
        <v>4450</v>
      </c>
      <c r="M216" s="63">
        <v>2776</v>
      </c>
      <c r="N216" s="142" t="s">
        <v>204</v>
      </c>
      <c r="O216" s="127"/>
      <c r="P216" s="100"/>
      <c r="Q216" s="63">
        <f>P216*M216</f>
        <v>0</v>
      </c>
      <c r="R216" s="64"/>
      <c r="S216" s="67">
        <v>89</v>
      </c>
      <c r="T216" s="59"/>
      <c r="U216" s="106">
        <f>IF(EXACT(O216,Y216),M216,M216*(1-'Расчет ПРЕДЗАКАЗ'!$D$10))</f>
        <v>2720.48</v>
      </c>
      <c r="V216" s="106">
        <f>P216*U216</f>
        <v>0</v>
      </c>
      <c r="W216" s="106" t="e">
        <f>IF(EXACT(O216,Y216),M216,M216*(1-#REF!))</f>
        <v>#REF!</v>
      </c>
      <c r="X216" s="106" t="e">
        <f>P216*W216</f>
        <v>#REF!</v>
      </c>
      <c r="Y216" s="107" t="s">
        <v>72</v>
      </c>
      <c r="Z216" s="103">
        <f t="shared" ref="Z216:Z230" si="85">IF(EXACT(O216,Y216),Q216,0)</f>
        <v>0</v>
      </c>
      <c r="AA216" s="103">
        <f t="shared" ref="AA216:AA230" si="86">IF(Z216=0,Q216,0)</f>
        <v>0</v>
      </c>
      <c r="AB216" s="128">
        <f>IF(U216=0,"",L216/U216-1)</f>
        <v>0.635740751632065</v>
      </c>
      <c r="AC216" s="128" t="e">
        <f>IF(W216=0,"",L216/W216-1)</f>
        <v>#REF!</v>
      </c>
    </row>
    <row r="217" spans="1:29" ht="50.1" customHeight="1">
      <c r="A217" s="169"/>
      <c r="B217" s="169"/>
      <c r="C217" s="172"/>
      <c r="D217" s="172"/>
      <c r="E217" s="131"/>
      <c r="F217" s="175"/>
      <c r="G217" s="178"/>
      <c r="H217" s="189"/>
      <c r="I217" s="163"/>
      <c r="J217" s="166"/>
      <c r="K217" s="62" t="s">
        <v>196</v>
      </c>
      <c r="L217" s="63">
        <v>4450</v>
      </c>
      <c r="M217" s="63">
        <v>2776</v>
      </c>
      <c r="N217" s="142" t="s">
        <v>205</v>
      </c>
      <c r="O217" s="127"/>
      <c r="P217" s="100"/>
      <c r="Q217" s="63">
        <f t="shared" ref="Q217:Q230" si="87">P217*M217</f>
        <v>0</v>
      </c>
      <c r="R217" s="64"/>
      <c r="S217" s="67">
        <v>79</v>
      </c>
      <c r="T217" s="46"/>
      <c r="U217" s="106">
        <f>IF(EXACT(O217,Y217),M217,M217*(1-'Расчет ПРЕДЗАКАЗ'!$D$10))</f>
        <v>2720.48</v>
      </c>
      <c r="V217" s="106">
        <f t="shared" ref="V217:V230" si="88">P217*U217</f>
        <v>0</v>
      </c>
      <c r="W217" s="106" t="e">
        <f>IF(EXACT(O217,Y217),M217,M217*(1-#REF!))</f>
        <v>#REF!</v>
      </c>
      <c r="X217" s="106" t="e">
        <f t="shared" ref="X217:X230" si="89">P217*W217</f>
        <v>#REF!</v>
      </c>
      <c r="Y217" s="107" t="s">
        <v>72</v>
      </c>
      <c r="Z217" s="103">
        <f t="shared" si="85"/>
        <v>0</v>
      </c>
      <c r="AA217" s="103">
        <f t="shared" si="86"/>
        <v>0</v>
      </c>
      <c r="AB217" s="128">
        <f t="shared" ref="AB217:AB230" si="90">IF(U217=0,"",L217/U217-1)</f>
        <v>0.635740751632065</v>
      </c>
      <c r="AC217" s="128" t="e">
        <f t="shared" ref="AC217:AC230" si="91">IF(W217=0,"",L217/W217-1)</f>
        <v>#REF!</v>
      </c>
    </row>
    <row r="218" spans="1:29" ht="50.1" customHeight="1">
      <c r="A218" s="169"/>
      <c r="B218" s="169"/>
      <c r="C218" s="172"/>
      <c r="D218" s="172"/>
      <c r="E218" s="131"/>
      <c r="F218" s="175"/>
      <c r="G218" s="178"/>
      <c r="H218" s="189"/>
      <c r="I218" s="163"/>
      <c r="J218" s="166"/>
      <c r="K218" s="62" t="s">
        <v>198</v>
      </c>
      <c r="L218" s="63">
        <v>4450</v>
      </c>
      <c r="M218" s="63">
        <v>2776</v>
      </c>
      <c r="N218" s="142" t="s">
        <v>206</v>
      </c>
      <c r="O218" s="127"/>
      <c r="P218" s="100"/>
      <c r="Q218" s="63">
        <f t="shared" si="87"/>
        <v>0</v>
      </c>
      <c r="R218" s="64"/>
      <c r="S218" s="67">
        <v>83</v>
      </c>
      <c r="T218" s="46"/>
      <c r="U218" s="106">
        <f>IF(EXACT(O218,Y218),M218,M218*(1-'Расчет ПРЕДЗАКАЗ'!$D$10))</f>
        <v>2720.48</v>
      </c>
      <c r="V218" s="106">
        <f t="shared" si="88"/>
        <v>0</v>
      </c>
      <c r="W218" s="106" t="e">
        <f>IF(EXACT(O218,Y218),M218,M218*(1-#REF!))</f>
        <v>#REF!</v>
      </c>
      <c r="X218" s="106" t="e">
        <f t="shared" si="89"/>
        <v>#REF!</v>
      </c>
      <c r="Y218" s="107" t="s">
        <v>72</v>
      </c>
      <c r="Z218" s="103">
        <f t="shared" si="85"/>
        <v>0</v>
      </c>
      <c r="AA218" s="103">
        <f t="shared" si="86"/>
        <v>0</v>
      </c>
      <c r="AB218" s="128">
        <f t="shared" si="90"/>
        <v>0.635740751632065</v>
      </c>
      <c r="AC218" s="128" t="e">
        <f t="shared" si="91"/>
        <v>#REF!</v>
      </c>
    </row>
    <row r="219" spans="1:29" ht="50.1" customHeight="1">
      <c r="A219" s="169"/>
      <c r="B219" s="169"/>
      <c r="C219" s="172"/>
      <c r="D219" s="172"/>
      <c r="E219" s="131"/>
      <c r="F219" s="175"/>
      <c r="G219" s="178"/>
      <c r="H219" s="189"/>
      <c r="I219" s="163"/>
      <c r="J219" s="166"/>
      <c r="K219" s="62" t="s">
        <v>96</v>
      </c>
      <c r="L219" s="63">
        <v>4450</v>
      </c>
      <c r="M219" s="63">
        <v>2776</v>
      </c>
      <c r="N219" s="142" t="s">
        <v>207</v>
      </c>
      <c r="O219" s="127"/>
      <c r="P219" s="100"/>
      <c r="Q219" s="63">
        <f t="shared" si="87"/>
        <v>0</v>
      </c>
      <c r="R219" s="64"/>
      <c r="S219" s="67">
        <v>141</v>
      </c>
      <c r="T219" s="46"/>
      <c r="U219" s="106">
        <f>IF(EXACT(O219,Y219),M219,M219*(1-'Расчет ПРЕДЗАКАЗ'!$D$10))</f>
        <v>2720.48</v>
      </c>
      <c r="V219" s="106">
        <f t="shared" si="88"/>
        <v>0</v>
      </c>
      <c r="W219" s="106" t="e">
        <f>IF(EXACT(O219,Y219),M219,M219*(1-#REF!))</f>
        <v>#REF!</v>
      </c>
      <c r="X219" s="106" t="e">
        <f t="shared" si="89"/>
        <v>#REF!</v>
      </c>
      <c r="Y219" s="107" t="s">
        <v>72</v>
      </c>
      <c r="Z219" s="103">
        <f t="shared" si="85"/>
        <v>0</v>
      </c>
      <c r="AA219" s="103">
        <f t="shared" si="86"/>
        <v>0</v>
      </c>
      <c r="AB219" s="128">
        <f t="shared" si="90"/>
        <v>0.635740751632065</v>
      </c>
      <c r="AC219" s="128" t="e">
        <f t="shared" si="91"/>
        <v>#REF!</v>
      </c>
    </row>
    <row r="220" spans="1:29" ht="50.1" customHeight="1">
      <c r="A220" s="169"/>
      <c r="B220" s="169"/>
      <c r="C220" s="172"/>
      <c r="D220" s="172"/>
      <c r="E220" s="131"/>
      <c r="F220" s="175"/>
      <c r="G220" s="178"/>
      <c r="H220" s="189"/>
      <c r="I220" s="163"/>
      <c r="J220" s="166"/>
      <c r="K220" s="62"/>
      <c r="L220" s="63"/>
      <c r="M220" s="63"/>
      <c r="N220" s="142"/>
      <c r="O220" s="127"/>
      <c r="P220" s="100"/>
      <c r="Q220" s="63">
        <f t="shared" si="87"/>
        <v>0</v>
      </c>
      <c r="R220" s="64"/>
      <c r="S220" s="67"/>
      <c r="T220" s="46"/>
      <c r="U220" s="106">
        <f>IF(EXACT(O220,Y220),M220,M220*(1-'Расчет ПРЕДЗАКАЗ'!$D$10))</f>
        <v>0</v>
      </c>
      <c r="V220" s="106">
        <f t="shared" si="88"/>
        <v>0</v>
      </c>
      <c r="W220" s="106" t="e">
        <f>IF(EXACT(O220,Y220),M220,M220*(1-#REF!))</f>
        <v>#REF!</v>
      </c>
      <c r="X220" s="106" t="e">
        <f t="shared" si="89"/>
        <v>#REF!</v>
      </c>
      <c r="Y220" s="107" t="s">
        <v>72</v>
      </c>
      <c r="Z220" s="103">
        <f t="shared" si="85"/>
        <v>0</v>
      </c>
      <c r="AA220" s="103">
        <f t="shared" si="86"/>
        <v>0</v>
      </c>
      <c r="AB220" s="128" t="str">
        <f t="shared" si="90"/>
        <v/>
      </c>
      <c r="AC220" s="128" t="e">
        <f t="shared" si="91"/>
        <v>#REF!</v>
      </c>
    </row>
    <row r="221" spans="1:29" ht="50.1" customHeight="1">
      <c r="A221" s="169"/>
      <c r="B221" s="169"/>
      <c r="C221" s="172"/>
      <c r="D221" s="172"/>
      <c r="E221" s="131"/>
      <c r="F221" s="175"/>
      <c r="G221" s="178"/>
      <c r="H221" s="189"/>
      <c r="I221" s="163"/>
      <c r="J221" s="166"/>
      <c r="K221" s="62"/>
      <c r="L221" s="63"/>
      <c r="M221" s="63"/>
      <c r="N221" s="142"/>
      <c r="O221" s="127"/>
      <c r="P221" s="100"/>
      <c r="Q221" s="63">
        <f t="shared" si="87"/>
        <v>0</v>
      </c>
      <c r="R221" s="64"/>
      <c r="S221" s="67"/>
      <c r="T221" s="46"/>
      <c r="U221" s="106">
        <f>IF(EXACT(O221,Y221),M221,M221*(1-'Расчет ПРЕДЗАКАЗ'!$D$10))</f>
        <v>0</v>
      </c>
      <c r="V221" s="106">
        <f t="shared" si="88"/>
        <v>0</v>
      </c>
      <c r="W221" s="106" t="e">
        <f>IF(EXACT(O221,Y221),M221,M221*(1-#REF!))</f>
        <v>#REF!</v>
      </c>
      <c r="X221" s="106" t="e">
        <f t="shared" si="89"/>
        <v>#REF!</v>
      </c>
      <c r="Y221" s="107" t="s">
        <v>72</v>
      </c>
      <c r="Z221" s="103">
        <f t="shared" si="85"/>
        <v>0</v>
      </c>
      <c r="AA221" s="103">
        <f t="shared" si="86"/>
        <v>0</v>
      </c>
      <c r="AB221" s="128" t="str">
        <f t="shared" si="90"/>
        <v/>
      </c>
      <c r="AC221" s="128" t="e">
        <f t="shared" si="91"/>
        <v>#REF!</v>
      </c>
    </row>
    <row r="222" spans="1:29" ht="50.1" customHeight="1">
      <c r="A222" s="169"/>
      <c r="B222" s="169"/>
      <c r="C222" s="172"/>
      <c r="D222" s="172"/>
      <c r="E222" s="131"/>
      <c r="F222" s="175"/>
      <c r="G222" s="178"/>
      <c r="H222" s="189"/>
      <c r="I222" s="163"/>
      <c r="J222" s="166"/>
      <c r="K222" s="62"/>
      <c r="L222" s="63"/>
      <c r="M222" s="63"/>
      <c r="N222" s="142"/>
      <c r="O222" s="127"/>
      <c r="P222" s="100"/>
      <c r="Q222" s="63">
        <f t="shared" si="87"/>
        <v>0</v>
      </c>
      <c r="R222" s="64"/>
      <c r="S222" s="67"/>
      <c r="T222" s="46"/>
      <c r="U222" s="106">
        <f>IF(EXACT(O222,Y222),M222,M222*(1-'Расчет ПРЕДЗАКАЗ'!$D$10))</f>
        <v>0</v>
      </c>
      <c r="V222" s="106">
        <f t="shared" si="88"/>
        <v>0</v>
      </c>
      <c r="W222" s="106" t="e">
        <f>IF(EXACT(O222,Y222),M222,M222*(1-#REF!))</f>
        <v>#REF!</v>
      </c>
      <c r="X222" s="106" t="e">
        <f t="shared" si="89"/>
        <v>#REF!</v>
      </c>
      <c r="Y222" s="107" t="s">
        <v>72</v>
      </c>
      <c r="Z222" s="103">
        <f t="shared" si="85"/>
        <v>0</v>
      </c>
      <c r="AA222" s="103">
        <f t="shared" si="86"/>
        <v>0</v>
      </c>
      <c r="AB222" s="128" t="str">
        <f t="shared" si="90"/>
        <v/>
      </c>
      <c r="AC222" s="128" t="e">
        <f t="shared" si="91"/>
        <v>#REF!</v>
      </c>
    </row>
    <row r="223" spans="1:29" ht="50.1" customHeight="1">
      <c r="A223" s="169"/>
      <c r="B223" s="169"/>
      <c r="C223" s="172"/>
      <c r="D223" s="172"/>
      <c r="E223" s="131"/>
      <c r="F223" s="175"/>
      <c r="G223" s="178"/>
      <c r="H223" s="189"/>
      <c r="I223" s="163"/>
      <c r="J223" s="166"/>
      <c r="K223" s="62"/>
      <c r="L223" s="63"/>
      <c r="M223" s="63"/>
      <c r="N223" s="142"/>
      <c r="O223" s="127"/>
      <c r="P223" s="100"/>
      <c r="Q223" s="63">
        <f t="shared" si="87"/>
        <v>0</v>
      </c>
      <c r="R223" s="64"/>
      <c r="S223" s="67"/>
      <c r="T223" s="46"/>
      <c r="U223" s="106">
        <f>IF(EXACT(O223,Y223),M223,M223*(1-'Расчет ПРЕДЗАКАЗ'!$D$10))</f>
        <v>0</v>
      </c>
      <c r="V223" s="106">
        <f t="shared" si="88"/>
        <v>0</v>
      </c>
      <c r="W223" s="106" t="e">
        <f>IF(EXACT(O223,Y223),M223,M223*(1-#REF!))</f>
        <v>#REF!</v>
      </c>
      <c r="X223" s="106" t="e">
        <f t="shared" si="89"/>
        <v>#REF!</v>
      </c>
      <c r="Y223" s="107" t="s">
        <v>72</v>
      </c>
      <c r="Z223" s="103">
        <f t="shared" si="85"/>
        <v>0</v>
      </c>
      <c r="AA223" s="103">
        <f t="shared" si="86"/>
        <v>0</v>
      </c>
      <c r="AB223" s="128" t="str">
        <f t="shared" si="90"/>
        <v/>
      </c>
      <c r="AC223" s="128" t="e">
        <f t="shared" si="91"/>
        <v>#REF!</v>
      </c>
    </row>
    <row r="224" spans="1:29" ht="50.1" customHeight="1">
      <c r="A224" s="169"/>
      <c r="B224" s="169"/>
      <c r="C224" s="172"/>
      <c r="D224" s="172"/>
      <c r="E224" s="131"/>
      <c r="F224" s="175"/>
      <c r="G224" s="178"/>
      <c r="H224" s="189"/>
      <c r="I224" s="163"/>
      <c r="J224" s="166"/>
      <c r="K224" s="62"/>
      <c r="L224" s="63"/>
      <c r="M224" s="63"/>
      <c r="N224" s="142"/>
      <c r="O224" s="127"/>
      <c r="P224" s="100"/>
      <c r="Q224" s="63">
        <f t="shared" si="87"/>
        <v>0</v>
      </c>
      <c r="R224" s="64"/>
      <c r="S224" s="67"/>
      <c r="T224" s="46"/>
      <c r="U224" s="106">
        <f>IF(EXACT(O224,Y224),M224,M224*(1-'Расчет ПРЕДЗАКАЗ'!$D$10))</f>
        <v>0</v>
      </c>
      <c r="V224" s="106">
        <f t="shared" si="88"/>
        <v>0</v>
      </c>
      <c r="W224" s="106" t="e">
        <f>IF(EXACT(O224,Y224),M224,M224*(1-#REF!))</f>
        <v>#REF!</v>
      </c>
      <c r="X224" s="106" t="e">
        <f t="shared" si="89"/>
        <v>#REF!</v>
      </c>
      <c r="Y224" s="107" t="s">
        <v>72</v>
      </c>
      <c r="Z224" s="103">
        <f t="shared" si="85"/>
        <v>0</v>
      </c>
      <c r="AA224" s="103">
        <f t="shared" si="86"/>
        <v>0</v>
      </c>
      <c r="AB224" s="128" t="str">
        <f t="shared" si="90"/>
        <v/>
      </c>
      <c r="AC224" s="128" t="e">
        <f t="shared" si="91"/>
        <v>#REF!</v>
      </c>
    </row>
    <row r="225" spans="1:29" ht="50.1" customHeight="1">
      <c r="A225" s="169"/>
      <c r="B225" s="169"/>
      <c r="C225" s="172"/>
      <c r="D225" s="172"/>
      <c r="E225" s="131"/>
      <c r="F225" s="175"/>
      <c r="G225" s="178"/>
      <c r="H225" s="189"/>
      <c r="I225" s="163"/>
      <c r="J225" s="166"/>
      <c r="K225" s="62"/>
      <c r="L225" s="63"/>
      <c r="M225" s="63"/>
      <c r="N225" s="65"/>
      <c r="O225" s="127"/>
      <c r="P225" s="100"/>
      <c r="Q225" s="63">
        <f t="shared" si="87"/>
        <v>0</v>
      </c>
      <c r="R225" s="65"/>
      <c r="S225" s="67"/>
      <c r="T225" s="40"/>
      <c r="U225" s="106">
        <f>IF(EXACT(O225,Y225),M225,M225*(1-'Расчет ПРЕДЗАКАЗ'!$D$10))</f>
        <v>0</v>
      </c>
      <c r="V225" s="106">
        <f t="shared" si="88"/>
        <v>0</v>
      </c>
      <c r="W225" s="106" t="e">
        <f>IF(EXACT(O225,Y225),M225,M225*(1-#REF!))</f>
        <v>#REF!</v>
      </c>
      <c r="X225" s="106" t="e">
        <f t="shared" si="89"/>
        <v>#REF!</v>
      </c>
      <c r="Y225" s="107" t="s">
        <v>72</v>
      </c>
      <c r="Z225" s="103">
        <f t="shared" si="85"/>
        <v>0</v>
      </c>
      <c r="AA225" s="103">
        <f t="shared" si="86"/>
        <v>0</v>
      </c>
      <c r="AB225" s="128" t="str">
        <f t="shared" si="90"/>
        <v/>
      </c>
      <c r="AC225" s="128" t="e">
        <f t="shared" si="91"/>
        <v>#REF!</v>
      </c>
    </row>
    <row r="226" spans="1:29" ht="50.1" customHeight="1">
      <c r="A226" s="169"/>
      <c r="B226" s="169"/>
      <c r="C226" s="172"/>
      <c r="D226" s="172"/>
      <c r="E226" s="131"/>
      <c r="F226" s="175"/>
      <c r="G226" s="178"/>
      <c r="H226" s="189"/>
      <c r="I226" s="163"/>
      <c r="J226" s="166"/>
      <c r="K226" s="62"/>
      <c r="L226" s="63"/>
      <c r="M226" s="63"/>
      <c r="N226" s="65"/>
      <c r="O226" s="127"/>
      <c r="P226" s="100"/>
      <c r="Q226" s="63">
        <f t="shared" si="87"/>
        <v>0</v>
      </c>
      <c r="R226" s="65"/>
      <c r="S226" s="67"/>
      <c r="T226" s="40"/>
      <c r="U226" s="106">
        <f>IF(EXACT(O226,Y226),M226,M226*(1-'Расчет ПРЕДЗАКАЗ'!$D$10))</f>
        <v>0</v>
      </c>
      <c r="V226" s="106">
        <f t="shared" si="88"/>
        <v>0</v>
      </c>
      <c r="W226" s="106" t="e">
        <f>IF(EXACT(O226,Y226),M226,M226*(1-#REF!))</f>
        <v>#REF!</v>
      </c>
      <c r="X226" s="106" t="e">
        <f t="shared" si="89"/>
        <v>#REF!</v>
      </c>
      <c r="Y226" s="107" t="s">
        <v>72</v>
      </c>
      <c r="Z226" s="103">
        <f t="shared" si="85"/>
        <v>0</v>
      </c>
      <c r="AA226" s="103">
        <f t="shared" si="86"/>
        <v>0</v>
      </c>
      <c r="AB226" s="128" t="str">
        <f t="shared" si="90"/>
        <v/>
      </c>
      <c r="AC226" s="128" t="e">
        <f t="shared" si="91"/>
        <v>#REF!</v>
      </c>
    </row>
    <row r="227" spans="1:29" ht="50.1" customHeight="1">
      <c r="A227" s="169"/>
      <c r="B227" s="169"/>
      <c r="C227" s="172"/>
      <c r="D227" s="172"/>
      <c r="E227" s="131"/>
      <c r="F227" s="175"/>
      <c r="G227" s="178"/>
      <c r="H227" s="189"/>
      <c r="I227" s="163"/>
      <c r="J227" s="166"/>
      <c r="K227" s="62"/>
      <c r="L227" s="63"/>
      <c r="M227" s="63"/>
      <c r="N227" s="65"/>
      <c r="O227" s="127"/>
      <c r="P227" s="100"/>
      <c r="Q227" s="63">
        <f t="shared" si="87"/>
        <v>0</v>
      </c>
      <c r="R227" s="65"/>
      <c r="S227" s="67"/>
      <c r="T227" s="40"/>
      <c r="U227" s="106">
        <f>IF(EXACT(O227,Y227),M227,M227*(1-'Расчет ПРЕДЗАКАЗ'!$D$10))</f>
        <v>0</v>
      </c>
      <c r="V227" s="106">
        <f t="shared" si="88"/>
        <v>0</v>
      </c>
      <c r="W227" s="106" t="e">
        <f>IF(EXACT(O227,Y227),M227,M227*(1-#REF!))</f>
        <v>#REF!</v>
      </c>
      <c r="X227" s="106" t="e">
        <f t="shared" si="89"/>
        <v>#REF!</v>
      </c>
      <c r="Y227" s="107" t="s">
        <v>72</v>
      </c>
      <c r="Z227" s="103">
        <f t="shared" si="85"/>
        <v>0</v>
      </c>
      <c r="AA227" s="103">
        <f t="shared" si="86"/>
        <v>0</v>
      </c>
      <c r="AB227" s="128" t="str">
        <f t="shared" si="90"/>
        <v/>
      </c>
      <c r="AC227" s="128" t="e">
        <f t="shared" si="91"/>
        <v>#REF!</v>
      </c>
    </row>
    <row r="228" spans="1:29" ht="50.1" customHeight="1">
      <c r="A228" s="169"/>
      <c r="B228" s="169"/>
      <c r="C228" s="172"/>
      <c r="D228" s="172"/>
      <c r="E228" s="131"/>
      <c r="F228" s="175"/>
      <c r="G228" s="178"/>
      <c r="H228" s="189"/>
      <c r="I228" s="163"/>
      <c r="J228" s="166"/>
      <c r="K228" s="62"/>
      <c r="L228" s="63"/>
      <c r="M228" s="63"/>
      <c r="N228" s="65"/>
      <c r="O228" s="127"/>
      <c r="P228" s="100"/>
      <c r="Q228" s="63">
        <f t="shared" si="87"/>
        <v>0</v>
      </c>
      <c r="R228" s="65"/>
      <c r="S228" s="67"/>
      <c r="T228" s="40"/>
      <c r="U228" s="106">
        <f>IF(EXACT(O228,Y228),M228,M228*(1-'Расчет ПРЕДЗАКАЗ'!$D$10))</f>
        <v>0</v>
      </c>
      <c r="V228" s="106">
        <f t="shared" si="88"/>
        <v>0</v>
      </c>
      <c r="W228" s="106" t="e">
        <f>IF(EXACT(O228,Y228),M228,M228*(1-#REF!))</f>
        <v>#REF!</v>
      </c>
      <c r="X228" s="106" t="e">
        <f t="shared" si="89"/>
        <v>#REF!</v>
      </c>
      <c r="Y228" s="107" t="s">
        <v>72</v>
      </c>
      <c r="Z228" s="103">
        <f t="shared" si="85"/>
        <v>0</v>
      </c>
      <c r="AA228" s="103">
        <f t="shared" si="86"/>
        <v>0</v>
      </c>
      <c r="AB228" s="128" t="str">
        <f t="shared" si="90"/>
        <v/>
      </c>
      <c r="AC228" s="128" t="e">
        <f t="shared" si="91"/>
        <v>#REF!</v>
      </c>
    </row>
    <row r="229" spans="1:29" ht="50.1" customHeight="1">
      <c r="A229" s="169"/>
      <c r="B229" s="169"/>
      <c r="C229" s="172"/>
      <c r="D229" s="172"/>
      <c r="E229" s="131"/>
      <c r="F229" s="175"/>
      <c r="G229" s="178"/>
      <c r="H229" s="189"/>
      <c r="I229" s="163"/>
      <c r="J229" s="166"/>
      <c r="K229" s="62"/>
      <c r="L229" s="63"/>
      <c r="M229" s="63"/>
      <c r="N229" s="65"/>
      <c r="O229" s="127"/>
      <c r="P229" s="100"/>
      <c r="Q229" s="63">
        <f t="shared" si="87"/>
        <v>0</v>
      </c>
      <c r="R229" s="65"/>
      <c r="S229" s="67"/>
      <c r="T229" s="40"/>
      <c r="U229" s="106">
        <f>IF(EXACT(O229,Y229),M229,M229*(1-'Расчет ПРЕДЗАКАЗ'!$D$10))</f>
        <v>0</v>
      </c>
      <c r="V229" s="106">
        <f t="shared" si="88"/>
        <v>0</v>
      </c>
      <c r="W229" s="106" t="e">
        <f>IF(EXACT(O229,Y229),M229,M229*(1-#REF!))</f>
        <v>#REF!</v>
      </c>
      <c r="X229" s="106" t="e">
        <f t="shared" si="89"/>
        <v>#REF!</v>
      </c>
      <c r="Y229" s="107" t="s">
        <v>72</v>
      </c>
      <c r="Z229" s="103">
        <f t="shared" si="85"/>
        <v>0</v>
      </c>
      <c r="AA229" s="103">
        <f t="shared" si="86"/>
        <v>0</v>
      </c>
      <c r="AB229" s="128" t="str">
        <f t="shared" si="90"/>
        <v/>
      </c>
      <c r="AC229" s="128" t="e">
        <f t="shared" si="91"/>
        <v>#REF!</v>
      </c>
    </row>
    <row r="230" spans="1:29" ht="50.1" customHeight="1">
      <c r="A230" s="170"/>
      <c r="B230" s="170"/>
      <c r="C230" s="173"/>
      <c r="D230" s="173"/>
      <c r="E230" s="132"/>
      <c r="F230" s="176"/>
      <c r="G230" s="179"/>
      <c r="H230" s="190"/>
      <c r="I230" s="164"/>
      <c r="J230" s="167"/>
      <c r="K230" s="62"/>
      <c r="L230" s="63"/>
      <c r="M230" s="63"/>
      <c r="N230" s="65"/>
      <c r="O230" s="127"/>
      <c r="P230" s="100"/>
      <c r="Q230" s="63">
        <f t="shared" si="87"/>
        <v>0</v>
      </c>
      <c r="R230" s="65"/>
      <c r="S230" s="67"/>
      <c r="T230" s="40"/>
      <c r="U230" s="106">
        <f>IF(EXACT(O230,Y230),M230,M230*(1-'Расчет ПРЕДЗАКАЗ'!$D$10))</f>
        <v>0</v>
      </c>
      <c r="V230" s="106">
        <f t="shared" si="88"/>
        <v>0</v>
      </c>
      <c r="W230" s="106" t="e">
        <f>IF(EXACT(O230,Y230),M230,M230*(1-#REF!))</f>
        <v>#REF!</v>
      </c>
      <c r="X230" s="106" t="e">
        <f t="shared" si="89"/>
        <v>#REF!</v>
      </c>
      <c r="Y230" s="107" t="s">
        <v>72</v>
      </c>
      <c r="Z230" s="103">
        <f t="shared" si="85"/>
        <v>0</v>
      </c>
      <c r="AA230" s="103">
        <f t="shared" si="86"/>
        <v>0</v>
      </c>
      <c r="AB230" s="128" t="str">
        <f t="shared" si="90"/>
        <v/>
      </c>
      <c r="AC230" s="128" t="e">
        <f t="shared" si="91"/>
        <v>#REF!</v>
      </c>
    </row>
    <row r="231" spans="1:29" ht="11.25" customHeight="1" thickBot="1"/>
    <row r="232" spans="1:29" ht="50.1" customHeight="1">
      <c r="A232" s="168">
        <v>14</v>
      </c>
      <c r="B232" s="168" t="s">
        <v>192</v>
      </c>
      <c r="C232" s="171" t="s">
        <v>208</v>
      </c>
      <c r="D232" s="171" t="s">
        <v>77</v>
      </c>
      <c r="E232" s="131"/>
      <c r="F232" s="199" t="s">
        <v>120</v>
      </c>
      <c r="G232" s="177" t="s">
        <v>121</v>
      </c>
      <c r="H232" s="162" t="s">
        <v>179</v>
      </c>
      <c r="I232" s="200" t="s">
        <v>180</v>
      </c>
      <c r="J232" s="165" t="s">
        <v>19</v>
      </c>
      <c r="K232" s="62" t="s">
        <v>194</v>
      </c>
      <c r="L232" s="63">
        <v>2060</v>
      </c>
      <c r="M232" s="63">
        <v>1146</v>
      </c>
      <c r="N232" s="142" t="s">
        <v>209</v>
      </c>
      <c r="O232" s="127" t="s">
        <v>72</v>
      </c>
      <c r="P232" s="100"/>
      <c r="Q232" s="63">
        <f>P232*M232</f>
        <v>0</v>
      </c>
      <c r="R232" s="64"/>
      <c r="S232" s="67">
        <v>9</v>
      </c>
      <c r="T232" s="59"/>
      <c r="U232" s="106">
        <f>IF(EXACT(O232,Y232),M232,M232*(1-'Расчет ПРЕДЗАКАЗ'!$D$10))</f>
        <v>1146</v>
      </c>
      <c r="V232" s="106">
        <f>P232*U232</f>
        <v>0</v>
      </c>
      <c r="W232" s="106">
        <f>IF(EXACT(O232,Y232),M232,M232*(1-#REF!))</f>
        <v>1146</v>
      </c>
      <c r="X232" s="106">
        <f>P232*W232</f>
        <v>0</v>
      </c>
      <c r="Y232" s="107" t="s">
        <v>72</v>
      </c>
      <c r="Z232" s="103">
        <f t="shared" ref="Z232:Z246" si="92">IF(EXACT(O232,Y232),Q232,0)</f>
        <v>0</v>
      </c>
      <c r="AA232" s="103">
        <f t="shared" ref="AA232:AA246" si="93">IF(Z232=0,Q232,0)</f>
        <v>0</v>
      </c>
      <c r="AB232" s="128">
        <f>IF(U232=0,"",L232/U232-1)</f>
        <v>0.79755671902268754</v>
      </c>
      <c r="AC232" s="128">
        <f>IF(W232=0,"",L232/W232-1)</f>
        <v>0.79755671902268754</v>
      </c>
    </row>
    <row r="233" spans="1:29" ht="50.1" customHeight="1">
      <c r="A233" s="169"/>
      <c r="B233" s="169"/>
      <c r="C233" s="172"/>
      <c r="D233" s="172"/>
      <c r="E233" s="131"/>
      <c r="F233" s="175"/>
      <c r="G233" s="178"/>
      <c r="H233" s="189"/>
      <c r="I233" s="163"/>
      <c r="J233" s="166"/>
      <c r="K233" s="62"/>
      <c r="L233" s="63"/>
      <c r="M233" s="63"/>
      <c r="N233" s="142"/>
      <c r="O233" s="127"/>
      <c r="P233" s="100"/>
      <c r="Q233" s="63">
        <f t="shared" ref="Q233:Q246" si="94">P233*M233</f>
        <v>0</v>
      </c>
      <c r="R233" s="64"/>
      <c r="S233" s="67"/>
      <c r="T233" s="46"/>
      <c r="U233" s="106">
        <f>IF(EXACT(O233,Y233),M233,M233*(1-'Расчет ПРЕДЗАКАЗ'!$D$10))</f>
        <v>0</v>
      </c>
      <c r="V233" s="106">
        <f t="shared" ref="V233:V246" si="95">P233*U233</f>
        <v>0</v>
      </c>
      <c r="W233" s="106" t="e">
        <f>IF(EXACT(O233,Y233),M233,M233*(1-#REF!))</f>
        <v>#REF!</v>
      </c>
      <c r="X233" s="106" t="e">
        <f t="shared" ref="X233:X246" si="96">P233*W233</f>
        <v>#REF!</v>
      </c>
      <c r="Y233" s="107" t="s">
        <v>72</v>
      </c>
      <c r="Z233" s="103">
        <f t="shared" si="92"/>
        <v>0</v>
      </c>
      <c r="AA233" s="103">
        <f t="shared" si="93"/>
        <v>0</v>
      </c>
      <c r="AB233" s="128" t="str">
        <f t="shared" ref="AB233:AB246" si="97">IF(U233=0,"",L233/U233-1)</f>
        <v/>
      </c>
      <c r="AC233" s="128" t="e">
        <f t="shared" ref="AC233:AC246" si="98">IF(W233=0,"",L233/W233-1)</f>
        <v>#REF!</v>
      </c>
    </row>
    <row r="234" spans="1:29" ht="50.1" customHeight="1">
      <c r="A234" s="169"/>
      <c r="B234" s="169"/>
      <c r="C234" s="172"/>
      <c r="D234" s="172"/>
      <c r="E234" s="131"/>
      <c r="F234" s="175"/>
      <c r="G234" s="178"/>
      <c r="H234" s="189"/>
      <c r="I234" s="163"/>
      <c r="J234" s="166"/>
      <c r="K234" s="62"/>
      <c r="L234" s="63"/>
      <c r="M234" s="63"/>
      <c r="N234" s="142"/>
      <c r="O234" s="127"/>
      <c r="P234" s="100"/>
      <c r="Q234" s="63">
        <f t="shared" si="94"/>
        <v>0</v>
      </c>
      <c r="R234" s="64"/>
      <c r="S234" s="67"/>
      <c r="T234" s="46"/>
      <c r="U234" s="106">
        <f>IF(EXACT(O234,Y234),M234,M234*(1-'Расчет ПРЕДЗАКАЗ'!$D$10))</f>
        <v>0</v>
      </c>
      <c r="V234" s="106">
        <f t="shared" si="95"/>
        <v>0</v>
      </c>
      <c r="W234" s="106" t="e">
        <f>IF(EXACT(O234,Y234),M234,M234*(1-#REF!))</f>
        <v>#REF!</v>
      </c>
      <c r="X234" s="106" t="e">
        <f t="shared" si="96"/>
        <v>#REF!</v>
      </c>
      <c r="Y234" s="107" t="s">
        <v>72</v>
      </c>
      <c r="Z234" s="103">
        <f t="shared" si="92"/>
        <v>0</v>
      </c>
      <c r="AA234" s="103">
        <f t="shared" si="93"/>
        <v>0</v>
      </c>
      <c r="AB234" s="128" t="str">
        <f t="shared" si="97"/>
        <v/>
      </c>
      <c r="AC234" s="128" t="e">
        <f t="shared" si="98"/>
        <v>#REF!</v>
      </c>
    </row>
    <row r="235" spans="1:29" ht="50.1" customHeight="1">
      <c r="A235" s="169"/>
      <c r="B235" s="169"/>
      <c r="C235" s="172"/>
      <c r="D235" s="172"/>
      <c r="E235" s="131"/>
      <c r="F235" s="175"/>
      <c r="G235" s="178"/>
      <c r="H235" s="189"/>
      <c r="I235" s="163"/>
      <c r="J235" s="166"/>
      <c r="K235" s="62"/>
      <c r="L235" s="63"/>
      <c r="M235" s="63"/>
      <c r="N235" s="142"/>
      <c r="O235" s="127"/>
      <c r="P235" s="100"/>
      <c r="Q235" s="63">
        <f t="shared" si="94"/>
        <v>0</v>
      </c>
      <c r="R235" s="64"/>
      <c r="S235" s="67"/>
      <c r="T235" s="46"/>
      <c r="U235" s="106">
        <f>IF(EXACT(O235,Y235),M235,M235*(1-'Расчет ПРЕДЗАКАЗ'!$D$10))</f>
        <v>0</v>
      </c>
      <c r="V235" s="106">
        <f t="shared" si="95"/>
        <v>0</v>
      </c>
      <c r="W235" s="106" t="e">
        <f>IF(EXACT(O235,Y235),M235,M235*(1-#REF!))</f>
        <v>#REF!</v>
      </c>
      <c r="X235" s="106" t="e">
        <f t="shared" si="96"/>
        <v>#REF!</v>
      </c>
      <c r="Y235" s="107" t="s">
        <v>72</v>
      </c>
      <c r="Z235" s="103">
        <f t="shared" si="92"/>
        <v>0</v>
      </c>
      <c r="AA235" s="103">
        <f t="shared" si="93"/>
        <v>0</v>
      </c>
      <c r="AB235" s="128" t="str">
        <f t="shared" si="97"/>
        <v/>
      </c>
      <c r="AC235" s="128" t="e">
        <f t="shared" si="98"/>
        <v>#REF!</v>
      </c>
    </row>
    <row r="236" spans="1:29" ht="50.1" customHeight="1">
      <c r="A236" s="169"/>
      <c r="B236" s="169"/>
      <c r="C236" s="172"/>
      <c r="D236" s="172"/>
      <c r="E236" s="131"/>
      <c r="F236" s="175"/>
      <c r="G236" s="178"/>
      <c r="H236" s="189"/>
      <c r="I236" s="163"/>
      <c r="J236" s="166"/>
      <c r="K236" s="62"/>
      <c r="L236" s="63"/>
      <c r="M236" s="63"/>
      <c r="N236" s="142"/>
      <c r="O236" s="127"/>
      <c r="P236" s="100"/>
      <c r="Q236" s="63">
        <f t="shared" si="94"/>
        <v>0</v>
      </c>
      <c r="R236" s="64"/>
      <c r="S236" s="67"/>
      <c r="T236" s="46"/>
      <c r="U236" s="106">
        <f>IF(EXACT(O236,Y236),M236,M236*(1-'Расчет ПРЕДЗАКАЗ'!$D$10))</f>
        <v>0</v>
      </c>
      <c r="V236" s="106">
        <f t="shared" si="95"/>
        <v>0</v>
      </c>
      <c r="W236" s="106" t="e">
        <f>IF(EXACT(O236,Y236),M236,M236*(1-#REF!))</f>
        <v>#REF!</v>
      </c>
      <c r="X236" s="106" t="e">
        <f t="shared" si="96"/>
        <v>#REF!</v>
      </c>
      <c r="Y236" s="107" t="s">
        <v>72</v>
      </c>
      <c r="Z236" s="103">
        <f t="shared" si="92"/>
        <v>0</v>
      </c>
      <c r="AA236" s="103">
        <f t="shared" si="93"/>
        <v>0</v>
      </c>
      <c r="AB236" s="128" t="str">
        <f t="shared" si="97"/>
        <v/>
      </c>
      <c r="AC236" s="128" t="e">
        <f t="shared" si="98"/>
        <v>#REF!</v>
      </c>
    </row>
    <row r="237" spans="1:29" ht="50.1" customHeight="1">
      <c r="A237" s="169"/>
      <c r="B237" s="169"/>
      <c r="C237" s="172"/>
      <c r="D237" s="172"/>
      <c r="E237" s="131"/>
      <c r="F237" s="175"/>
      <c r="G237" s="178"/>
      <c r="H237" s="189"/>
      <c r="I237" s="163"/>
      <c r="J237" s="166"/>
      <c r="K237" s="62"/>
      <c r="L237" s="63"/>
      <c r="M237" s="63"/>
      <c r="N237" s="142"/>
      <c r="O237" s="127"/>
      <c r="P237" s="100"/>
      <c r="Q237" s="63">
        <f t="shared" si="94"/>
        <v>0</v>
      </c>
      <c r="R237" s="64"/>
      <c r="S237" s="67"/>
      <c r="T237" s="46"/>
      <c r="U237" s="106">
        <f>IF(EXACT(O237,Y237),M237,M237*(1-'Расчет ПРЕДЗАКАЗ'!$D$10))</f>
        <v>0</v>
      </c>
      <c r="V237" s="106">
        <f t="shared" si="95"/>
        <v>0</v>
      </c>
      <c r="W237" s="106" t="e">
        <f>IF(EXACT(O237,Y237),M237,M237*(1-#REF!))</f>
        <v>#REF!</v>
      </c>
      <c r="X237" s="106" t="e">
        <f t="shared" si="96"/>
        <v>#REF!</v>
      </c>
      <c r="Y237" s="107" t="s">
        <v>72</v>
      </c>
      <c r="Z237" s="103">
        <f t="shared" si="92"/>
        <v>0</v>
      </c>
      <c r="AA237" s="103">
        <f t="shared" si="93"/>
        <v>0</v>
      </c>
      <c r="AB237" s="128" t="str">
        <f t="shared" si="97"/>
        <v/>
      </c>
      <c r="AC237" s="128" t="e">
        <f t="shared" si="98"/>
        <v>#REF!</v>
      </c>
    </row>
    <row r="238" spans="1:29" ht="50.1" customHeight="1">
      <c r="A238" s="169"/>
      <c r="B238" s="169"/>
      <c r="C238" s="172"/>
      <c r="D238" s="172"/>
      <c r="E238" s="131"/>
      <c r="F238" s="175"/>
      <c r="G238" s="178"/>
      <c r="H238" s="189"/>
      <c r="I238" s="163"/>
      <c r="J238" s="166"/>
      <c r="K238" s="62"/>
      <c r="L238" s="63"/>
      <c r="M238" s="63"/>
      <c r="N238" s="142"/>
      <c r="O238" s="127"/>
      <c r="P238" s="100"/>
      <c r="Q238" s="63">
        <f t="shared" si="94"/>
        <v>0</v>
      </c>
      <c r="R238" s="64"/>
      <c r="S238" s="67"/>
      <c r="T238" s="46"/>
      <c r="U238" s="106">
        <f>IF(EXACT(O238,Y238),M238,M238*(1-'Расчет ПРЕДЗАКАЗ'!$D$10))</f>
        <v>0</v>
      </c>
      <c r="V238" s="106">
        <f t="shared" si="95"/>
        <v>0</v>
      </c>
      <c r="W238" s="106" t="e">
        <f>IF(EXACT(O238,Y238),M238,M238*(1-#REF!))</f>
        <v>#REF!</v>
      </c>
      <c r="X238" s="106" t="e">
        <f t="shared" si="96"/>
        <v>#REF!</v>
      </c>
      <c r="Y238" s="107" t="s">
        <v>72</v>
      </c>
      <c r="Z238" s="103">
        <f t="shared" si="92"/>
        <v>0</v>
      </c>
      <c r="AA238" s="103">
        <f t="shared" si="93"/>
        <v>0</v>
      </c>
      <c r="AB238" s="128" t="str">
        <f t="shared" si="97"/>
        <v/>
      </c>
      <c r="AC238" s="128" t="e">
        <f t="shared" si="98"/>
        <v>#REF!</v>
      </c>
    </row>
    <row r="239" spans="1:29" ht="50.1" customHeight="1">
      <c r="A239" s="169"/>
      <c r="B239" s="169"/>
      <c r="C239" s="172"/>
      <c r="D239" s="172"/>
      <c r="E239" s="131"/>
      <c r="F239" s="175"/>
      <c r="G239" s="178"/>
      <c r="H239" s="189"/>
      <c r="I239" s="163"/>
      <c r="J239" s="166"/>
      <c r="K239" s="62"/>
      <c r="L239" s="63"/>
      <c r="M239" s="63"/>
      <c r="N239" s="142"/>
      <c r="O239" s="127"/>
      <c r="P239" s="100"/>
      <c r="Q239" s="63">
        <f t="shared" si="94"/>
        <v>0</v>
      </c>
      <c r="R239" s="64"/>
      <c r="S239" s="67"/>
      <c r="T239" s="46"/>
      <c r="U239" s="106">
        <f>IF(EXACT(O239,Y239),M239,M239*(1-'Расчет ПРЕДЗАКАЗ'!$D$10))</f>
        <v>0</v>
      </c>
      <c r="V239" s="106">
        <f t="shared" si="95"/>
        <v>0</v>
      </c>
      <c r="W239" s="106" t="e">
        <f>IF(EXACT(O239,Y239),M239,M239*(1-#REF!))</f>
        <v>#REF!</v>
      </c>
      <c r="X239" s="106" t="e">
        <f t="shared" si="96"/>
        <v>#REF!</v>
      </c>
      <c r="Y239" s="107" t="s">
        <v>72</v>
      </c>
      <c r="Z239" s="103">
        <f t="shared" si="92"/>
        <v>0</v>
      </c>
      <c r="AA239" s="103">
        <f t="shared" si="93"/>
        <v>0</v>
      </c>
      <c r="AB239" s="128" t="str">
        <f t="shared" si="97"/>
        <v/>
      </c>
      <c r="AC239" s="128" t="e">
        <f t="shared" si="98"/>
        <v>#REF!</v>
      </c>
    </row>
    <row r="240" spans="1:29" ht="50.1" customHeight="1">
      <c r="A240" s="169"/>
      <c r="B240" s="169"/>
      <c r="C240" s="172"/>
      <c r="D240" s="172"/>
      <c r="E240" s="131"/>
      <c r="F240" s="175"/>
      <c r="G240" s="178"/>
      <c r="H240" s="189"/>
      <c r="I240" s="163"/>
      <c r="J240" s="166"/>
      <c r="K240" s="62"/>
      <c r="L240" s="63"/>
      <c r="M240" s="63"/>
      <c r="N240" s="142"/>
      <c r="O240" s="127"/>
      <c r="P240" s="100"/>
      <c r="Q240" s="63">
        <f t="shared" si="94"/>
        <v>0</v>
      </c>
      <c r="R240" s="64"/>
      <c r="S240" s="67"/>
      <c r="T240" s="46"/>
      <c r="U240" s="106">
        <f>IF(EXACT(O240,Y240),M240,M240*(1-'Расчет ПРЕДЗАКАЗ'!$D$10))</f>
        <v>0</v>
      </c>
      <c r="V240" s="106">
        <f t="shared" si="95"/>
        <v>0</v>
      </c>
      <c r="W240" s="106" t="e">
        <f>IF(EXACT(O240,Y240),M240,M240*(1-#REF!))</f>
        <v>#REF!</v>
      </c>
      <c r="X240" s="106" t="e">
        <f t="shared" si="96"/>
        <v>#REF!</v>
      </c>
      <c r="Y240" s="107" t="s">
        <v>72</v>
      </c>
      <c r="Z240" s="103">
        <f t="shared" si="92"/>
        <v>0</v>
      </c>
      <c r="AA240" s="103">
        <f t="shared" si="93"/>
        <v>0</v>
      </c>
      <c r="AB240" s="128" t="str">
        <f t="shared" si="97"/>
        <v/>
      </c>
      <c r="AC240" s="128" t="e">
        <f t="shared" si="98"/>
        <v>#REF!</v>
      </c>
    </row>
    <row r="241" spans="1:29" ht="50.1" customHeight="1">
      <c r="A241" s="169"/>
      <c r="B241" s="169"/>
      <c r="C241" s="172"/>
      <c r="D241" s="172"/>
      <c r="E241" s="131"/>
      <c r="F241" s="175"/>
      <c r="G241" s="178"/>
      <c r="H241" s="189"/>
      <c r="I241" s="163"/>
      <c r="J241" s="166"/>
      <c r="K241" s="62"/>
      <c r="L241" s="63"/>
      <c r="M241" s="63"/>
      <c r="N241" s="65"/>
      <c r="O241" s="127"/>
      <c r="P241" s="100"/>
      <c r="Q241" s="63">
        <f t="shared" si="94"/>
        <v>0</v>
      </c>
      <c r="R241" s="65"/>
      <c r="S241" s="67"/>
      <c r="T241" s="40"/>
      <c r="U241" s="106">
        <f>IF(EXACT(O241,Y241),M241,M241*(1-'Расчет ПРЕДЗАКАЗ'!$D$10))</f>
        <v>0</v>
      </c>
      <c r="V241" s="106">
        <f t="shared" si="95"/>
        <v>0</v>
      </c>
      <c r="W241" s="106" t="e">
        <f>IF(EXACT(O241,Y241),M241,M241*(1-#REF!))</f>
        <v>#REF!</v>
      </c>
      <c r="X241" s="106" t="e">
        <f t="shared" si="96"/>
        <v>#REF!</v>
      </c>
      <c r="Y241" s="107" t="s">
        <v>72</v>
      </c>
      <c r="Z241" s="103">
        <f t="shared" si="92"/>
        <v>0</v>
      </c>
      <c r="AA241" s="103">
        <f t="shared" si="93"/>
        <v>0</v>
      </c>
      <c r="AB241" s="128" t="str">
        <f t="shared" si="97"/>
        <v/>
      </c>
      <c r="AC241" s="128" t="e">
        <f t="shared" si="98"/>
        <v>#REF!</v>
      </c>
    </row>
    <row r="242" spans="1:29" ht="50.1" customHeight="1">
      <c r="A242" s="169"/>
      <c r="B242" s="169"/>
      <c r="C242" s="172"/>
      <c r="D242" s="172"/>
      <c r="E242" s="131"/>
      <c r="F242" s="175"/>
      <c r="G242" s="178"/>
      <c r="H242" s="189"/>
      <c r="I242" s="163"/>
      <c r="J242" s="166"/>
      <c r="K242" s="62"/>
      <c r="L242" s="63"/>
      <c r="M242" s="63"/>
      <c r="N242" s="65"/>
      <c r="O242" s="127"/>
      <c r="P242" s="100"/>
      <c r="Q242" s="63">
        <f t="shared" si="94"/>
        <v>0</v>
      </c>
      <c r="R242" s="65"/>
      <c r="S242" s="67"/>
      <c r="T242" s="40"/>
      <c r="U242" s="106">
        <f>IF(EXACT(O242,Y242),M242,M242*(1-'Расчет ПРЕДЗАКАЗ'!$D$10))</f>
        <v>0</v>
      </c>
      <c r="V242" s="106">
        <f t="shared" si="95"/>
        <v>0</v>
      </c>
      <c r="W242" s="106" t="e">
        <f>IF(EXACT(O242,Y242),M242,M242*(1-#REF!))</f>
        <v>#REF!</v>
      </c>
      <c r="X242" s="106" t="e">
        <f t="shared" si="96"/>
        <v>#REF!</v>
      </c>
      <c r="Y242" s="107" t="s">
        <v>72</v>
      </c>
      <c r="Z242" s="103">
        <f t="shared" si="92"/>
        <v>0</v>
      </c>
      <c r="AA242" s="103">
        <f t="shared" si="93"/>
        <v>0</v>
      </c>
      <c r="AB242" s="128" t="str">
        <f t="shared" si="97"/>
        <v/>
      </c>
      <c r="AC242" s="128" t="e">
        <f t="shared" si="98"/>
        <v>#REF!</v>
      </c>
    </row>
    <row r="243" spans="1:29" ht="50.1" customHeight="1">
      <c r="A243" s="169"/>
      <c r="B243" s="169"/>
      <c r="C243" s="172"/>
      <c r="D243" s="172"/>
      <c r="E243" s="131"/>
      <c r="F243" s="175"/>
      <c r="G243" s="178"/>
      <c r="H243" s="189"/>
      <c r="I243" s="163"/>
      <c r="J243" s="166"/>
      <c r="K243" s="62"/>
      <c r="L243" s="63"/>
      <c r="M243" s="63"/>
      <c r="N243" s="65"/>
      <c r="O243" s="127"/>
      <c r="P243" s="100"/>
      <c r="Q243" s="63">
        <f t="shared" si="94"/>
        <v>0</v>
      </c>
      <c r="R243" s="65"/>
      <c r="S243" s="67"/>
      <c r="T243" s="40"/>
      <c r="U243" s="106">
        <f>IF(EXACT(O243,Y243),M243,M243*(1-'Расчет ПРЕДЗАКАЗ'!$D$10))</f>
        <v>0</v>
      </c>
      <c r="V243" s="106">
        <f t="shared" si="95"/>
        <v>0</v>
      </c>
      <c r="W243" s="106" t="e">
        <f>IF(EXACT(O243,Y243),M243,M243*(1-#REF!))</f>
        <v>#REF!</v>
      </c>
      <c r="X243" s="106" t="e">
        <f t="shared" si="96"/>
        <v>#REF!</v>
      </c>
      <c r="Y243" s="107" t="s">
        <v>72</v>
      </c>
      <c r="Z243" s="103">
        <f t="shared" si="92"/>
        <v>0</v>
      </c>
      <c r="AA243" s="103">
        <f t="shared" si="93"/>
        <v>0</v>
      </c>
      <c r="AB243" s="128" t="str">
        <f t="shared" si="97"/>
        <v/>
      </c>
      <c r="AC243" s="128" t="e">
        <f t="shared" si="98"/>
        <v>#REF!</v>
      </c>
    </row>
    <row r="244" spans="1:29" ht="50.1" customHeight="1">
      <c r="A244" s="169"/>
      <c r="B244" s="169"/>
      <c r="C244" s="172"/>
      <c r="D244" s="172"/>
      <c r="E244" s="131"/>
      <c r="F244" s="175"/>
      <c r="G244" s="178"/>
      <c r="H244" s="189"/>
      <c r="I244" s="163"/>
      <c r="J244" s="166"/>
      <c r="K244" s="62"/>
      <c r="L244" s="63"/>
      <c r="M244" s="63"/>
      <c r="N244" s="65"/>
      <c r="O244" s="127"/>
      <c r="P244" s="100"/>
      <c r="Q244" s="63">
        <f t="shared" si="94"/>
        <v>0</v>
      </c>
      <c r="R244" s="65"/>
      <c r="S244" s="67"/>
      <c r="T244" s="40"/>
      <c r="U244" s="106">
        <f>IF(EXACT(O244,Y244),M244,M244*(1-'Расчет ПРЕДЗАКАЗ'!$D$10))</f>
        <v>0</v>
      </c>
      <c r="V244" s="106">
        <f t="shared" si="95"/>
        <v>0</v>
      </c>
      <c r="W244" s="106" t="e">
        <f>IF(EXACT(O244,Y244),M244,M244*(1-#REF!))</f>
        <v>#REF!</v>
      </c>
      <c r="X244" s="106" t="e">
        <f t="shared" si="96"/>
        <v>#REF!</v>
      </c>
      <c r="Y244" s="107" t="s">
        <v>72</v>
      </c>
      <c r="Z244" s="103">
        <f t="shared" si="92"/>
        <v>0</v>
      </c>
      <c r="AA244" s="103">
        <f t="shared" si="93"/>
        <v>0</v>
      </c>
      <c r="AB244" s="128" t="str">
        <f t="shared" si="97"/>
        <v/>
      </c>
      <c r="AC244" s="128" t="e">
        <f t="shared" si="98"/>
        <v>#REF!</v>
      </c>
    </row>
    <row r="245" spans="1:29" ht="50.1" customHeight="1">
      <c r="A245" s="169"/>
      <c r="B245" s="169"/>
      <c r="C245" s="172"/>
      <c r="D245" s="172"/>
      <c r="E245" s="131"/>
      <c r="F245" s="175"/>
      <c r="G245" s="178"/>
      <c r="H245" s="189"/>
      <c r="I245" s="163"/>
      <c r="J245" s="166"/>
      <c r="K245" s="62"/>
      <c r="L245" s="63"/>
      <c r="M245" s="63"/>
      <c r="N245" s="65"/>
      <c r="O245" s="127"/>
      <c r="P245" s="100"/>
      <c r="Q245" s="63">
        <f t="shared" si="94"/>
        <v>0</v>
      </c>
      <c r="R245" s="65"/>
      <c r="S245" s="67"/>
      <c r="T245" s="40"/>
      <c r="U245" s="106">
        <f>IF(EXACT(O245,Y245),M245,M245*(1-'Расчет ПРЕДЗАКАЗ'!$D$10))</f>
        <v>0</v>
      </c>
      <c r="V245" s="106">
        <f t="shared" si="95"/>
        <v>0</v>
      </c>
      <c r="W245" s="106" t="e">
        <f>IF(EXACT(O245,Y245),M245,M245*(1-#REF!))</f>
        <v>#REF!</v>
      </c>
      <c r="X245" s="106" t="e">
        <f t="shared" si="96"/>
        <v>#REF!</v>
      </c>
      <c r="Y245" s="107" t="s">
        <v>72</v>
      </c>
      <c r="Z245" s="103">
        <f t="shared" si="92"/>
        <v>0</v>
      </c>
      <c r="AA245" s="103">
        <f t="shared" si="93"/>
        <v>0</v>
      </c>
      <c r="AB245" s="128" t="str">
        <f t="shared" si="97"/>
        <v/>
      </c>
      <c r="AC245" s="128" t="e">
        <f t="shared" si="98"/>
        <v>#REF!</v>
      </c>
    </row>
    <row r="246" spans="1:29" ht="50.1" customHeight="1">
      <c r="A246" s="170"/>
      <c r="B246" s="170"/>
      <c r="C246" s="173"/>
      <c r="D246" s="173"/>
      <c r="E246" s="132"/>
      <c r="F246" s="176"/>
      <c r="G246" s="179"/>
      <c r="H246" s="190"/>
      <c r="I246" s="164"/>
      <c r="J246" s="167"/>
      <c r="K246" s="62"/>
      <c r="L246" s="63"/>
      <c r="M246" s="63"/>
      <c r="N246" s="65"/>
      <c r="O246" s="127"/>
      <c r="P246" s="100"/>
      <c r="Q246" s="63">
        <f t="shared" si="94"/>
        <v>0</v>
      </c>
      <c r="R246" s="65"/>
      <c r="S246" s="67"/>
      <c r="T246" s="40"/>
      <c r="U246" s="106">
        <f>IF(EXACT(O246,Y246),M246,M246*(1-'Расчет ПРЕДЗАКАЗ'!$D$10))</f>
        <v>0</v>
      </c>
      <c r="V246" s="106">
        <f t="shared" si="95"/>
        <v>0</v>
      </c>
      <c r="W246" s="106" t="e">
        <f>IF(EXACT(O246,Y246),M246,M246*(1-#REF!))</f>
        <v>#REF!</v>
      </c>
      <c r="X246" s="106" t="e">
        <f t="shared" si="96"/>
        <v>#REF!</v>
      </c>
      <c r="Y246" s="107" t="s">
        <v>72</v>
      </c>
      <c r="Z246" s="103">
        <f t="shared" si="92"/>
        <v>0</v>
      </c>
      <c r="AA246" s="103">
        <f t="shared" si="93"/>
        <v>0</v>
      </c>
      <c r="AB246" s="128" t="str">
        <f t="shared" si="97"/>
        <v/>
      </c>
      <c r="AC246" s="128" t="e">
        <f t="shared" si="98"/>
        <v>#REF!</v>
      </c>
    </row>
    <row r="247" spans="1:29" ht="11.25" customHeight="1" thickBot="1"/>
    <row r="248" spans="1:29" ht="50.1" customHeight="1">
      <c r="A248" s="168">
        <v>15</v>
      </c>
      <c r="B248" s="168" t="s">
        <v>210</v>
      </c>
      <c r="C248" s="171" t="s">
        <v>211</v>
      </c>
      <c r="D248" s="171" t="s">
        <v>77</v>
      </c>
      <c r="E248" s="131"/>
      <c r="F248" s="199" t="s">
        <v>212</v>
      </c>
      <c r="G248" s="177" t="s">
        <v>213</v>
      </c>
      <c r="H248" s="162" t="s">
        <v>214</v>
      </c>
      <c r="I248" s="200" t="s">
        <v>215</v>
      </c>
      <c r="J248" s="165" t="s">
        <v>19</v>
      </c>
      <c r="K248" s="62" t="s">
        <v>104</v>
      </c>
      <c r="L248" s="63">
        <v>6350</v>
      </c>
      <c r="M248" s="63">
        <v>3964</v>
      </c>
      <c r="N248" s="142" t="s">
        <v>216</v>
      </c>
      <c r="O248" s="127"/>
      <c r="P248" s="100"/>
      <c r="Q248" s="63">
        <f>P248*M248</f>
        <v>0</v>
      </c>
      <c r="R248" s="64"/>
      <c r="S248" s="67">
        <v>2</v>
      </c>
      <c r="T248" s="59"/>
      <c r="U248" s="106">
        <f>IF(EXACT(O248,Y248),M248,M248*(1-'Расчет ПРЕДЗАКАЗ'!$D$10))</f>
        <v>3884.72</v>
      </c>
      <c r="V248" s="106">
        <f>P248*U248</f>
        <v>0</v>
      </c>
      <c r="W248" s="106" t="e">
        <f>IF(EXACT(O248,Y248),M248,M248*(1-#REF!))</f>
        <v>#REF!</v>
      </c>
      <c r="X248" s="106" t="e">
        <f>P248*W248</f>
        <v>#REF!</v>
      </c>
      <c r="Y248" s="107" t="s">
        <v>72</v>
      </c>
      <c r="Z248" s="103">
        <f t="shared" ref="Z248:Z262" si="99">IF(EXACT(O248,Y248),Q248,0)</f>
        <v>0</v>
      </c>
      <c r="AA248" s="103">
        <f t="shared" ref="AA248:AA262" si="100">IF(Z248=0,Q248,0)</f>
        <v>0</v>
      </c>
      <c r="AB248" s="128">
        <f>IF(U248=0,"",L248/U248-1)</f>
        <v>0.63460944418130527</v>
      </c>
      <c r="AC248" s="128" t="e">
        <f>IF(W248=0,"",L248/W248-1)</f>
        <v>#REF!</v>
      </c>
    </row>
    <row r="249" spans="1:29" ht="50.1" customHeight="1">
      <c r="A249" s="169"/>
      <c r="B249" s="169"/>
      <c r="C249" s="172"/>
      <c r="D249" s="172"/>
      <c r="E249" s="131"/>
      <c r="F249" s="175"/>
      <c r="G249" s="178"/>
      <c r="H249" s="189"/>
      <c r="I249" s="163"/>
      <c r="J249" s="166"/>
      <c r="K249" s="62" t="s">
        <v>84</v>
      </c>
      <c r="L249" s="63">
        <v>6350</v>
      </c>
      <c r="M249" s="63">
        <v>3964</v>
      </c>
      <c r="N249" s="142" t="s">
        <v>217</v>
      </c>
      <c r="O249" s="127"/>
      <c r="P249" s="100"/>
      <c r="Q249" s="63">
        <f t="shared" ref="Q249:Q262" si="101">P249*M249</f>
        <v>0</v>
      </c>
      <c r="R249" s="64"/>
      <c r="S249" s="67">
        <v>23</v>
      </c>
      <c r="T249" s="46"/>
      <c r="U249" s="106">
        <f>IF(EXACT(O249,Y249),M249,M249*(1-'Расчет ПРЕДЗАКАЗ'!$D$10))</f>
        <v>3884.72</v>
      </c>
      <c r="V249" s="106">
        <f t="shared" ref="V249:V262" si="102">P249*U249</f>
        <v>0</v>
      </c>
      <c r="W249" s="106" t="e">
        <f>IF(EXACT(O249,Y249),M249,M249*(1-#REF!))</f>
        <v>#REF!</v>
      </c>
      <c r="X249" s="106" t="e">
        <f t="shared" ref="X249:X262" si="103">P249*W249</f>
        <v>#REF!</v>
      </c>
      <c r="Y249" s="107" t="s">
        <v>72</v>
      </c>
      <c r="Z249" s="103">
        <f t="shared" si="99"/>
        <v>0</v>
      </c>
      <c r="AA249" s="103">
        <f t="shared" si="100"/>
        <v>0</v>
      </c>
      <c r="AB249" s="128">
        <f t="shared" ref="AB249:AB262" si="104">IF(U249=0,"",L249/U249-1)</f>
        <v>0.63460944418130527</v>
      </c>
      <c r="AC249" s="128" t="e">
        <f t="shared" ref="AC249:AC262" si="105">IF(W249=0,"",L249/W249-1)</f>
        <v>#REF!</v>
      </c>
    </row>
    <row r="250" spans="1:29" ht="50.1" customHeight="1">
      <c r="A250" s="169"/>
      <c r="B250" s="169"/>
      <c r="C250" s="172"/>
      <c r="D250" s="172"/>
      <c r="E250" s="131"/>
      <c r="F250" s="175"/>
      <c r="G250" s="178"/>
      <c r="H250" s="189"/>
      <c r="I250" s="163"/>
      <c r="J250" s="166"/>
      <c r="K250" s="62" t="s">
        <v>137</v>
      </c>
      <c r="L250" s="63">
        <v>6350</v>
      </c>
      <c r="M250" s="63">
        <v>3964</v>
      </c>
      <c r="N250" s="142" t="s">
        <v>218</v>
      </c>
      <c r="O250" s="127"/>
      <c r="P250" s="100"/>
      <c r="Q250" s="63">
        <f t="shared" si="101"/>
        <v>0</v>
      </c>
      <c r="R250" s="64"/>
      <c r="S250" s="67">
        <v>9</v>
      </c>
      <c r="T250" s="46"/>
      <c r="U250" s="106">
        <f>IF(EXACT(O250,Y250),M250,M250*(1-'Расчет ПРЕДЗАКАЗ'!$D$10))</f>
        <v>3884.72</v>
      </c>
      <c r="V250" s="106">
        <f t="shared" si="102"/>
        <v>0</v>
      </c>
      <c r="W250" s="106" t="e">
        <f>IF(EXACT(O250,Y250),M250,M250*(1-#REF!))</f>
        <v>#REF!</v>
      </c>
      <c r="X250" s="106" t="e">
        <f t="shared" si="103"/>
        <v>#REF!</v>
      </c>
      <c r="Y250" s="107" t="s">
        <v>72</v>
      </c>
      <c r="Z250" s="103">
        <f t="shared" si="99"/>
        <v>0</v>
      </c>
      <c r="AA250" s="103">
        <f t="shared" si="100"/>
        <v>0</v>
      </c>
      <c r="AB250" s="128">
        <f t="shared" si="104"/>
        <v>0.63460944418130527</v>
      </c>
      <c r="AC250" s="128" t="e">
        <f t="shared" si="105"/>
        <v>#REF!</v>
      </c>
    </row>
    <row r="251" spans="1:29" ht="50.1" customHeight="1">
      <c r="A251" s="169"/>
      <c r="B251" s="169"/>
      <c r="C251" s="172"/>
      <c r="D251" s="172"/>
      <c r="E251" s="131"/>
      <c r="F251" s="175"/>
      <c r="G251" s="178"/>
      <c r="H251" s="189"/>
      <c r="I251" s="163"/>
      <c r="J251" s="166"/>
      <c r="K251" s="62" t="s">
        <v>86</v>
      </c>
      <c r="L251" s="63">
        <v>6350</v>
      </c>
      <c r="M251" s="63">
        <v>3964</v>
      </c>
      <c r="N251" s="142" t="s">
        <v>219</v>
      </c>
      <c r="O251" s="127"/>
      <c r="P251" s="100"/>
      <c r="Q251" s="63">
        <f t="shared" si="101"/>
        <v>0</v>
      </c>
      <c r="R251" s="64"/>
      <c r="S251" s="67">
        <v>5</v>
      </c>
      <c r="T251" s="46"/>
      <c r="U251" s="106">
        <f>IF(EXACT(O251,Y251),M251,M251*(1-'Расчет ПРЕДЗАКАЗ'!$D$10))</f>
        <v>3884.72</v>
      </c>
      <c r="V251" s="106">
        <f t="shared" si="102"/>
        <v>0</v>
      </c>
      <c r="W251" s="106" t="e">
        <f>IF(EXACT(O251,Y251),M251,M251*(1-#REF!))</f>
        <v>#REF!</v>
      </c>
      <c r="X251" s="106" t="e">
        <f t="shared" si="103"/>
        <v>#REF!</v>
      </c>
      <c r="Y251" s="107" t="s">
        <v>72</v>
      </c>
      <c r="Z251" s="103">
        <f t="shared" si="99"/>
        <v>0</v>
      </c>
      <c r="AA251" s="103">
        <f t="shared" si="100"/>
        <v>0</v>
      </c>
      <c r="AB251" s="128">
        <f t="shared" si="104"/>
        <v>0.63460944418130527</v>
      </c>
      <c r="AC251" s="128" t="e">
        <f t="shared" si="105"/>
        <v>#REF!</v>
      </c>
    </row>
    <row r="252" spans="1:29" ht="50.1" customHeight="1">
      <c r="A252" s="169"/>
      <c r="B252" s="169"/>
      <c r="C252" s="172"/>
      <c r="D252" s="172"/>
      <c r="E252" s="131"/>
      <c r="F252" s="175"/>
      <c r="G252" s="178"/>
      <c r="H252" s="189"/>
      <c r="I252" s="163"/>
      <c r="J252" s="166"/>
      <c r="K252" s="62"/>
      <c r="L252" s="63"/>
      <c r="M252" s="63"/>
      <c r="N252" s="142"/>
      <c r="O252" s="127"/>
      <c r="P252" s="100"/>
      <c r="Q252" s="63">
        <f t="shared" si="101"/>
        <v>0</v>
      </c>
      <c r="R252" s="64"/>
      <c r="S252" s="67"/>
      <c r="T252" s="46"/>
      <c r="U252" s="106">
        <f>IF(EXACT(O252,Y252),M252,M252*(1-'Расчет ПРЕДЗАКАЗ'!$D$10))</f>
        <v>0</v>
      </c>
      <c r="V252" s="106">
        <f t="shared" si="102"/>
        <v>0</v>
      </c>
      <c r="W252" s="106" t="e">
        <f>IF(EXACT(O252,Y252),M252,M252*(1-#REF!))</f>
        <v>#REF!</v>
      </c>
      <c r="X252" s="106" t="e">
        <f t="shared" si="103"/>
        <v>#REF!</v>
      </c>
      <c r="Y252" s="107" t="s">
        <v>72</v>
      </c>
      <c r="Z252" s="103">
        <f t="shared" si="99"/>
        <v>0</v>
      </c>
      <c r="AA252" s="103">
        <f t="shared" si="100"/>
        <v>0</v>
      </c>
      <c r="AB252" s="128" t="str">
        <f t="shared" si="104"/>
        <v/>
      </c>
      <c r="AC252" s="128" t="e">
        <f t="shared" si="105"/>
        <v>#REF!</v>
      </c>
    </row>
    <row r="253" spans="1:29" ht="50.1" customHeight="1">
      <c r="A253" s="169"/>
      <c r="B253" s="169"/>
      <c r="C253" s="172"/>
      <c r="D253" s="172"/>
      <c r="E253" s="131"/>
      <c r="F253" s="175"/>
      <c r="G253" s="178"/>
      <c r="H253" s="189"/>
      <c r="I253" s="163"/>
      <c r="J253" s="166"/>
      <c r="K253" s="62"/>
      <c r="L253" s="63"/>
      <c r="M253" s="63"/>
      <c r="N253" s="142"/>
      <c r="O253" s="127"/>
      <c r="P253" s="100"/>
      <c r="Q253" s="63">
        <f t="shared" si="101"/>
        <v>0</v>
      </c>
      <c r="R253" s="64"/>
      <c r="S253" s="67"/>
      <c r="T253" s="46"/>
      <c r="U253" s="106">
        <f>IF(EXACT(O253,Y253),M253,M253*(1-'Расчет ПРЕДЗАКАЗ'!$D$10))</f>
        <v>0</v>
      </c>
      <c r="V253" s="106">
        <f t="shared" si="102"/>
        <v>0</v>
      </c>
      <c r="W253" s="106" t="e">
        <f>IF(EXACT(O253,Y253),M253,M253*(1-#REF!))</f>
        <v>#REF!</v>
      </c>
      <c r="X253" s="106" t="e">
        <f t="shared" si="103"/>
        <v>#REF!</v>
      </c>
      <c r="Y253" s="107" t="s">
        <v>72</v>
      </c>
      <c r="Z253" s="103">
        <f t="shared" si="99"/>
        <v>0</v>
      </c>
      <c r="AA253" s="103">
        <f t="shared" si="100"/>
        <v>0</v>
      </c>
      <c r="AB253" s="128" t="str">
        <f t="shared" si="104"/>
        <v/>
      </c>
      <c r="AC253" s="128" t="e">
        <f t="shared" si="105"/>
        <v>#REF!</v>
      </c>
    </row>
    <row r="254" spans="1:29" ht="50.1" customHeight="1">
      <c r="A254" s="169"/>
      <c r="B254" s="169"/>
      <c r="C254" s="172"/>
      <c r="D254" s="172"/>
      <c r="E254" s="131"/>
      <c r="F254" s="175"/>
      <c r="G254" s="178"/>
      <c r="H254" s="189"/>
      <c r="I254" s="163"/>
      <c r="J254" s="166"/>
      <c r="K254" s="62"/>
      <c r="L254" s="63"/>
      <c r="M254" s="63"/>
      <c r="N254" s="142"/>
      <c r="O254" s="127"/>
      <c r="P254" s="100"/>
      <c r="Q254" s="63">
        <f t="shared" si="101"/>
        <v>0</v>
      </c>
      <c r="R254" s="64"/>
      <c r="S254" s="67"/>
      <c r="T254" s="46"/>
      <c r="U254" s="106">
        <f>IF(EXACT(O254,Y254),M254,M254*(1-'Расчет ПРЕДЗАКАЗ'!$D$10))</f>
        <v>0</v>
      </c>
      <c r="V254" s="106">
        <f t="shared" si="102"/>
        <v>0</v>
      </c>
      <c r="W254" s="106" t="e">
        <f>IF(EXACT(O254,Y254),M254,M254*(1-#REF!))</f>
        <v>#REF!</v>
      </c>
      <c r="X254" s="106" t="e">
        <f t="shared" si="103"/>
        <v>#REF!</v>
      </c>
      <c r="Y254" s="107" t="s">
        <v>72</v>
      </c>
      <c r="Z254" s="103">
        <f t="shared" si="99"/>
        <v>0</v>
      </c>
      <c r="AA254" s="103">
        <f t="shared" si="100"/>
        <v>0</v>
      </c>
      <c r="AB254" s="128" t="str">
        <f t="shared" si="104"/>
        <v/>
      </c>
      <c r="AC254" s="128" t="e">
        <f t="shared" si="105"/>
        <v>#REF!</v>
      </c>
    </row>
    <row r="255" spans="1:29" ht="50.1" customHeight="1">
      <c r="A255" s="169"/>
      <c r="B255" s="169"/>
      <c r="C255" s="172"/>
      <c r="D255" s="172"/>
      <c r="E255" s="131"/>
      <c r="F255" s="175"/>
      <c r="G255" s="178"/>
      <c r="H255" s="189"/>
      <c r="I255" s="163"/>
      <c r="J255" s="166"/>
      <c r="K255" s="62"/>
      <c r="L255" s="63"/>
      <c r="M255" s="63"/>
      <c r="N255" s="142"/>
      <c r="O255" s="127"/>
      <c r="P255" s="100"/>
      <c r="Q255" s="63">
        <f t="shared" si="101"/>
        <v>0</v>
      </c>
      <c r="R255" s="64"/>
      <c r="S255" s="67"/>
      <c r="T255" s="46"/>
      <c r="U255" s="106">
        <f>IF(EXACT(O255,Y255),M255,M255*(1-'Расчет ПРЕДЗАКАЗ'!$D$10))</f>
        <v>0</v>
      </c>
      <c r="V255" s="106">
        <f t="shared" si="102"/>
        <v>0</v>
      </c>
      <c r="W255" s="106" t="e">
        <f>IF(EXACT(O255,Y255),M255,M255*(1-#REF!))</f>
        <v>#REF!</v>
      </c>
      <c r="X255" s="106" t="e">
        <f t="shared" si="103"/>
        <v>#REF!</v>
      </c>
      <c r="Y255" s="107" t="s">
        <v>72</v>
      </c>
      <c r="Z255" s="103">
        <f t="shared" si="99"/>
        <v>0</v>
      </c>
      <c r="AA255" s="103">
        <f t="shared" si="100"/>
        <v>0</v>
      </c>
      <c r="AB255" s="128" t="str">
        <f t="shared" si="104"/>
        <v/>
      </c>
      <c r="AC255" s="128" t="e">
        <f t="shared" si="105"/>
        <v>#REF!</v>
      </c>
    </row>
    <row r="256" spans="1:29" ht="50.1" customHeight="1">
      <c r="A256" s="169"/>
      <c r="B256" s="169"/>
      <c r="C256" s="172"/>
      <c r="D256" s="172"/>
      <c r="E256" s="131"/>
      <c r="F256" s="175"/>
      <c r="G256" s="178"/>
      <c r="H256" s="189"/>
      <c r="I256" s="163"/>
      <c r="J256" s="166"/>
      <c r="K256" s="62"/>
      <c r="L256" s="63"/>
      <c r="M256" s="63"/>
      <c r="N256" s="142"/>
      <c r="O256" s="127"/>
      <c r="P256" s="100"/>
      <c r="Q256" s="63">
        <f t="shared" si="101"/>
        <v>0</v>
      </c>
      <c r="R256" s="64"/>
      <c r="S256" s="67"/>
      <c r="T256" s="46"/>
      <c r="U256" s="106">
        <f>IF(EXACT(O256,Y256),M256,M256*(1-'Расчет ПРЕДЗАКАЗ'!$D$10))</f>
        <v>0</v>
      </c>
      <c r="V256" s="106">
        <f t="shared" si="102"/>
        <v>0</v>
      </c>
      <c r="W256" s="106" t="e">
        <f>IF(EXACT(O256,Y256),M256,M256*(1-#REF!))</f>
        <v>#REF!</v>
      </c>
      <c r="X256" s="106" t="e">
        <f t="shared" si="103"/>
        <v>#REF!</v>
      </c>
      <c r="Y256" s="107" t="s">
        <v>72</v>
      </c>
      <c r="Z256" s="103">
        <f t="shared" si="99"/>
        <v>0</v>
      </c>
      <c r="AA256" s="103">
        <f t="shared" si="100"/>
        <v>0</v>
      </c>
      <c r="AB256" s="128" t="str">
        <f t="shared" si="104"/>
        <v/>
      </c>
      <c r="AC256" s="128" t="e">
        <f t="shared" si="105"/>
        <v>#REF!</v>
      </c>
    </row>
    <row r="257" spans="1:29" ht="50.1" customHeight="1">
      <c r="A257" s="169"/>
      <c r="B257" s="169"/>
      <c r="C257" s="172"/>
      <c r="D257" s="172"/>
      <c r="E257" s="131"/>
      <c r="F257" s="175"/>
      <c r="G257" s="178"/>
      <c r="H257" s="189"/>
      <c r="I257" s="163"/>
      <c r="J257" s="166"/>
      <c r="K257" s="62"/>
      <c r="L257" s="63"/>
      <c r="M257" s="63"/>
      <c r="N257" s="65"/>
      <c r="O257" s="127"/>
      <c r="P257" s="100"/>
      <c r="Q257" s="63">
        <f t="shared" si="101"/>
        <v>0</v>
      </c>
      <c r="R257" s="65"/>
      <c r="S257" s="67"/>
      <c r="T257" s="40"/>
      <c r="U257" s="106">
        <f>IF(EXACT(O257,Y257),M257,M257*(1-'Расчет ПРЕДЗАКАЗ'!$D$10))</f>
        <v>0</v>
      </c>
      <c r="V257" s="106">
        <f t="shared" si="102"/>
        <v>0</v>
      </c>
      <c r="W257" s="106" t="e">
        <f>IF(EXACT(O257,Y257),M257,M257*(1-#REF!))</f>
        <v>#REF!</v>
      </c>
      <c r="X257" s="106" t="e">
        <f t="shared" si="103"/>
        <v>#REF!</v>
      </c>
      <c r="Y257" s="107" t="s">
        <v>72</v>
      </c>
      <c r="Z257" s="103">
        <f t="shared" si="99"/>
        <v>0</v>
      </c>
      <c r="AA257" s="103">
        <f t="shared" si="100"/>
        <v>0</v>
      </c>
      <c r="AB257" s="128" t="str">
        <f t="shared" si="104"/>
        <v/>
      </c>
      <c r="AC257" s="128" t="e">
        <f t="shared" si="105"/>
        <v>#REF!</v>
      </c>
    </row>
    <row r="258" spans="1:29" ht="50.1" customHeight="1">
      <c r="A258" s="169"/>
      <c r="B258" s="169"/>
      <c r="C258" s="172"/>
      <c r="D258" s="172"/>
      <c r="E258" s="131"/>
      <c r="F258" s="175"/>
      <c r="G258" s="178"/>
      <c r="H258" s="189"/>
      <c r="I258" s="163"/>
      <c r="J258" s="166"/>
      <c r="K258" s="62"/>
      <c r="L258" s="63"/>
      <c r="M258" s="63"/>
      <c r="N258" s="65"/>
      <c r="O258" s="127"/>
      <c r="P258" s="100"/>
      <c r="Q258" s="63">
        <f t="shared" si="101"/>
        <v>0</v>
      </c>
      <c r="R258" s="65"/>
      <c r="S258" s="67"/>
      <c r="T258" s="40"/>
      <c r="U258" s="106">
        <f>IF(EXACT(O258,Y258),M258,M258*(1-'Расчет ПРЕДЗАКАЗ'!$D$10))</f>
        <v>0</v>
      </c>
      <c r="V258" s="106">
        <f t="shared" si="102"/>
        <v>0</v>
      </c>
      <c r="W258" s="106" t="e">
        <f>IF(EXACT(O258,Y258),M258,M258*(1-#REF!))</f>
        <v>#REF!</v>
      </c>
      <c r="X258" s="106" t="e">
        <f t="shared" si="103"/>
        <v>#REF!</v>
      </c>
      <c r="Y258" s="107" t="s">
        <v>72</v>
      </c>
      <c r="Z258" s="103">
        <f t="shared" si="99"/>
        <v>0</v>
      </c>
      <c r="AA258" s="103">
        <f t="shared" si="100"/>
        <v>0</v>
      </c>
      <c r="AB258" s="128" t="str">
        <f t="shared" si="104"/>
        <v/>
      </c>
      <c r="AC258" s="128" t="e">
        <f t="shared" si="105"/>
        <v>#REF!</v>
      </c>
    </row>
    <row r="259" spans="1:29" ht="50.1" customHeight="1">
      <c r="A259" s="169"/>
      <c r="B259" s="169"/>
      <c r="C259" s="172"/>
      <c r="D259" s="172"/>
      <c r="E259" s="131"/>
      <c r="F259" s="175"/>
      <c r="G259" s="178"/>
      <c r="H259" s="189"/>
      <c r="I259" s="163"/>
      <c r="J259" s="166"/>
      <c r="K259" s="62"/>
      <c r="L259" s="63"/>
      <c r="M259" s="63"/>
      <c r="N259" s="65"/>
      <c r="O259" s="127"/>
      <c r="P259" s="100"/>
      <c r="Q259" s="63">
        <f t="shared" si="101"/>
        <v>0</v>
      </c>
      <c r="R259" s="65"/>
      <c r="S259" s="67"/>
      <c r="T259" s="40"/>
      <c r="U259" s="106">
        <f>IF(EXACT(O259,Y259),M259,M259*(1-'Расчет ПРЕДЗАКАЗ'!$D$10))</f>
        <v>0</v>
      </c>
      <c r="V259" s="106">
        <f t="shared" si="102"/>
        <v>0</v>
      </c>
      <c r="W259" s="106" t="e">
        <f>IF(EXACT(O259,Y259),M259,M259*(1-#REF!))</f>
        <v>#REF!</v>
      </c>
      <c r="X259" s="106" t="e">
        <f t="shared" si="103"/>
        <v>#REF!</v>
      </c>
      <c r="Y259" s="107" t="s">
        <v>72</v>
      </c>
      <c r="Z259" s="103">
        <f t="shared" si="99"/>
        <v>0</v>
      </c>
      <c r="AA259" s="103">
        <f t="shared" si="100"/>
        <v>0</v>
      </c>
      <c r="AB259" s="128" t="str">
        <f t="shared" si="104"/>
        <v/>
      </c>
      <c r="AC259" s="128" t="e">
        <f t="shared" si="105"/>
        <v>#REF!</v>
      </c>
    </row>
    <row r="260" spans="1:29" ht="50.1" customHeight="1">
      <c r="A260" s="169"/>
      <c r="B260" s="169"/>
      <c r="C260" s="172"/>
      <c r="D260" s="172"/>
      <c r="E260" s="131"/>
      <c r="F260" s="175"/>
      <c r="G260" s="178"/>
      <c r="H260" s="189"/>
      <c r="I260" s="163"/>
      <c r="J260" s="166"/>
      <c r="K260" s="62"/>
      <c r="L260" s="63"/>
      <c r="M260" s="63"/>
      <c r="N260" s="65"/>
      <c r="O260" s="127"/>
      <c r="P260" s="100"/>
      <c r="Q260" s="63">
        <f t="shared" si="101"/>
        <v>0</v>
      </c>
      <c r="R260" s="65"/>
      <c r="S260" s="67"/>
      <c r="T260" s="40"/>
      <c r="U260" s="106">
        <f>IF(EXACT(O260,Y260),M260,M260*(1-'Расчет ПРЕДЗАКАЗ'!$D$10))</f>
        <v>0</v>
      </c>
      <c r="V260" s="106">
        <f t="shared" si="102"/>
        <v>0</v>
      </c>
      <c r="W260" s="106" t="e">
        <f>IF(EXACT(O260,Y260),M260,M260*(1-#REF!))</f>
        <v>#REF!</v>
      </c>
      <c r="X260" s="106" t="e">
        <f t="shared" si="103"/>
        <v>#REF!</v>
      </c>
      <c r="Y260" s="107" t="s">
        <v>72</v>
      </c>
      <c r="Z260" s="103">
        <f t="shared" si="99"/>
        <v>0</v>
      </c>
      <c r="AA260" s="103">
        <f t="shared" si="100"/>
        <v>0</v>
      </c>
      <c r="AB260" s="128" t="str">
        <f t="shared" si="104"/>
        <v/>
      </c>
      <c r="AC260" s="128" t="e">
        <f t="shared" si="105"/>
        <v>#REF!</v>
      </c>
    </row>
    <row r="261" spans="1:29" ht="50.1" customHeight="1">
      <c r="A261" s="169"/>
      <c r="B261" s="169"/>
      <c r="C261" s="172"/>
      <c r="D261" s="172"/>
      <c r="E261" s="131"/>
      <c r="F261" s="175"/>
      <c r="G261" s="178"/>
      <c r="H261" s="189"/>
      <c r="I261" s="163"/>
      <c r="J261" s="166"/>
      <c r="K261" s="62"/>
      <c r="L261" s="63"/>
      <c r="M261" s="63"/>
      <c r="N261" s="65"/>
      <c r="O261" s="127"/>
      <c r="P261" s="100"/>
      <c r="Q261" s="63">
        <f t="shared" si="101"/>
        <v>0</v>
      </c>
      <c r="R261" s="65"/>
      <c r="S261" s="67"/>
      <c r="T261" s="40"/>
      <c r="U261" s="106">
        <f>IF(EXACT(O261,Y261),M261,M261*(1-'Расчет ПРЕДЗАКАЗ'!$D$10))</f>
        <v>0</v>
      </c>
      <c r="V261" s="106">
        <f t="shared" si="102"/>
        <v>0</v>
      </c>
      <c r="W261" s="106" t="e">
        <f>IF(EXACT(O261,Y261),M261,M261*(1-#REF!))</f>
        <v>#REF!</v>
      </c>
      <c r="X261" s="106" t="e">
        <f t="shared" si="103"/>
        <v>#REF!</v>
      </c>
      <c r="Y261" s="107" t="s">
        <v>72</v>
      </c>
      <c r="Z261" s="103">
        <f t="shared" si="99"/>
        <v>0</v>
      </c>
      <c r="AA261" s="103">
        <f t="shared" si="100"/>
        <v>0</v>
      </c>
      <c r="AB261" s="128" t="str">
        <f t="shared" si="104"/>
        <v/>
      </c>
      <c r="AC261" s="128" t="e">
        <f t="shared" si="105"/>
        <v>#REF!</v>
      </c>
    </row>
    <row r="262" spans="1:29" ht="50.1" customHeight="1">
      <c r="A262" s="170"/>
      <c r="B262" s="170"/>
      <c r="C262" s="173"/>
      <c r="D262" s="173"/>
      <c r="E262" s="132"/>
      <c r="F262" s="176"/>
      <c r="G262" s="179"/>
      <c r="H262" s="190"/>
      <c r="I262" s="164"/>
      <c r="J262" s="167"/>
      <c r="K262" s="62"/>
      <c r="L262" s="63"/>
      <c r="M262" s="63"/>
      <c r="N262" s="65"/>
      <c r="O262" s="127"/>
      <c r="P262" s="100"/>
      <c r="Q262" s="63">
        <f t="shared" si="101"/>
        <v>0</v>
      </c>
      <c r="R262" s="65"/>
      <c r="S262" s="67"/>
      <c r="T262" s="40"/>
      <c r="U262" s="106">
        <f>IF(EXACT(O262,Y262),M262,M262*(1-'Расчет ПРЕДЗАКАЗ'!$D$10))</f>
        <v>0</v>
      </c>
      <c r="V262" s="106">
        <f t="shared" si="102"/>
        <v>0</v>
      </c>
      <c r="W262" s="106" t="e">
        <f>IF(EXACT(O262,Y262),M262,M262*(1-#REF!))</f>
        <v>#REF!</v>
      </c>
      <c r="X262" s="106" t="e">
        <f t="shared" si="103"/>
        <v>#REF!</v>
      </c>
      <c r="Y262" s="107" t="s">
        <v>72</v>
      </c>
      <c r="Z262" s="103">
        <f t="shared" si="99"/>
        <v>0</v>
      </c>
      <c r="AA262" s="103">
        <f t="shared" si="100"/>
        <v>0</v>
      </c>
      <c r="AB262" s="128" t="str">
        <f t="shared" si="104"/>
        <v/>
      </c>
      <c r="AC262" s="128" t="e">
        <f t="shared" si="105"/>
        <v>#REF!</v>
      </c>
    </row>
    <row r="263" spans="1:29" ht="11.25" customHeight="1"/>
  </sheetData>
  <mergeCells count="143">
    <mergeCell ref="F248:F262"/>
    <mergeCell ref="G248:G262"/>
    <mergeCell ref="H248:H262"/>
    <mergeCell ref="I248:I262"/>
    <mergeCell ref="J248:J262"/>
    <mergeCell ref="A248:A262"/>
    <mergeCell ref="B248:B262"/>
    <mergeCell ref="C248:C262"/>
    <mergeCell ref="D248:D262"/>
    <mergeCell ref="F232:F246"/>
    <mergeCell ref="G232:G246"/>
    <mergeCell ref="H232:H246"/>
    <mergeCell ref="I232:I246"/>
    <mergeCell ref="J232:J246"/>
    <mergeCell ref="A232:A246"/>
    <mergeCell ref="B232:B246"/>
    <mergeCell ref="C232:C246"/>
    <mergeCell ref="D232:D246"/>
    <mergeCell ref="F216:F230"/>
    <mergeCell ref="G216:G230"/>
    <mergeCell ref="H216:H230"/>
    <mergeCell ref="I216:I230"/>
    <mergeCell ref="J216:J230"/>
    <mergeCell ref="A216:A230"/>
    <mergeCell ref="B216:B230"/>
    <mergeCell ref="C216:C230"/>
    <mergeCell ref="D216:D230"/>
    <mergeCell ref="F200:F214"/>
    <mergeCell ref="G200:G214"/>
    <mergeCell ref="H200:H214"/>
    <mergeCell ref="I200:I214"/>
    <mergeCell ref="J200:J214"/>
    <mergeCell ref="A200:A214"/>
    <mergeCell ref="B200:B214"/>
    <mergeCell ref="C200:C214"/>
    <mergeCell ref="D200:D214"/>
    <mergeCell ref="F184:F198"/>
    <mergeCell ref="G184:G198"/>
    <mergeCell ref="H184:H198"/>
    <mergeCell ref="I184:I198"/>
    <mergeCell ref="J184:J198"/>
    <mergeCell ref="A184:A198"/>
    <mergeCell ref="B184:B198"/>
    <mergeCell ref="C184:C198"/>
    <mergeCell ref="D184:D198"/>
    <mergeCell ref="F168:F182"/>
    <mergeCell ref="G168:G182"/>
    <mergeCell ref="H168:H182"/>
    <mergeCell ref="I168:I182"/>
    <mergeCell ref="J168:J182"/>
    <mergeCell ref="A168:A182"/>
    <mergeCell ref="B168:B182"/>
    <mergeCell ref="C168:C182"/>
    <mergeCell ref="D168:D182"/>
    <mergeCell ref="F152:F166"/>
    <mergeCell ref="G152:G166"/>
    <mergeCell ref="H152:H166"/>
    <mergeCell ref="I152:I166"/>
    <mergeCell ref="J152:J166"/>
    <mergeCell ref="A152:A166"/>
    <mergeCell ref="B152:B166"/>
    <mergeCell ref="C152:C166"/>
    <mergeCell ref="D152:D166"/>
    <mergeCell ref="F136:F150"/>
    <mergeCell ref="G136:G150"/>
    <mergeCell ref="H136:H150"/>
    <mergeCell ref="I136:I150"/>
    <mergeCell ref="J136:J150"/>
    <mergeCell ref="A136:A150"/>
    <mergeCell ref="B136:B150"/>
    <mergeCell ref="C136:C150"/>
    <mergeCell ref="D136:D150"/>
    <mergeCell ref="F120:F134"/>
    <mergeCell ref="G120:G134"/>
    <mergeCell ref="H120:H134"/>
    <mergeCell ref="I120:I134"/>
    <mergeCell ref="J120:J134"/>
    <mergeCell ref="A120:A134"/>
    <mergeCell ref="B120:B134"/>
    <mergeCell ref="C120:C134"/>
    <mergeCell ref="D120:D134"/>
    <mergeCell ref="F104:F118"/>
    <mergeCell ref="G104:G118"/>
    <mergeCell ref="H104:H118"/>
    <mergeCell ref="I104:I118"/>
    <mergeCell ref="J104:J118"/>
    <mergeCell ref="A104:A118"/>
    <mergeCell ref="B104:B118"/>
    <mergeCell ref="C104:C118"/>
    <mergeCell ref="D104:D118"/>
    <mergeCell ref="F88:F102"/>
    <mergeCell ref="G88:G102"/>
    <mergeCell ref="H88:H102"/>
    <mergeCell ref="I88:I102"/>
    <mergeCell ref="J88:J102"/>
    <mergeCell ref="A88:A102"/>
    <mergeCell ref="B88:B102"/>
    <mergeCell ref="C88:C102"/>
    <mergeCell ref="D88:D102"/>
    <mergeCell ref="F72:F86"/>
    <mergeCell ref="G72:G86"/>
    <mergeCell ref="H72:H86"/>
    <mergeCell ref="I72:I86"/>
    <mergeCell ref="J72:J86"/>
    <mergeCell ref="A72:A86"/>
    <mergeCell ref="B72:B86"/>
    <mergeCell ref="C72:C86"/>
    <mergeCell ref="D72:D86"/>
    <mergeCell ref="J40:J54"/>
    <mergeCell ref="A40:A54"/>
    <mergeCell ref="B40:B54"/>
    <mergeCell ref="C40:C54"/>
    <mergeCell ref="D40:D54"/>
    <mergeCell ref="F56:F70"/>
    <mergeCell ref="G56:G70"/>
    <mergeCell ref="H56:H70"/>
    <mergeCell ref="I56:I70"/>
    <mergeCell ref="J56:J70"/>
    <mergeCell ref="A56:A70"/>
    <mergeCell ref="B56:B70"/>
    <mergeCell ref="C56:C70"/>
    <mergeCell ref="D56:D70"/>
    <mergeCell ref="B11:C11"/>
    <mergeCell ref="B10:C10"/>
    <mergeCell ref="B9:C9"/>
    <mergeCell ref="B8:C8"/>
    <mergeCell ref="B12:C12"/>
    <mergeCell ref="F40:F54"/>
    <mergeCell ref="G40:G54"/>
    <mergeCell ref="H40:H54"/>
    <mergeCell ref="I40:I54"/>
    <mergeCell ref="A24:A38"/>
    <mergeCell ref="B24:B38"/>
    <mergeCell ref="C24:C38"/>
    <mergeCell ref="D24:D38"/>
    <mergeCell ref="F24:F38"/>
    <mergeCell ref="H24:H38"/>
    <mergeCell ref="I24:I38"/>
    <mergeCell ref="J24:J38"/>
    <mergeCell ref="B13:C13"/>
    <mergeCell ref="B18:C21"/>
    <mergeCell ref="B17:C17"/>
    <mergeCell ref="G24:G38"/>
  </mergeCells>
  <phoneticPr fontId="25" type="noConversion"/>
  <conditionalFormatting sqref="L24:L38">
    <cfRule type="cellIs" dxfId="33" priority="32" operator="equal">
      <formula>0</formula>
    </cfRule>
  </conditionalFormatting>
  <conditionalFormatting sqref="L40:L54">
    <cfRule type="cellIs" dxfId="32" priority="30" operator="equal">
      <formula>0</formula>
    </cfRule>
  </conditionalFormatting>
  <conditionalFormatting sqref="L56:L70">
    <cfRule type="cellIs" dxfId="31" priority="28" operator="equal">
      <formula>0</formula>
    </cfRule>
  </conditionalFormatting>
  <conditionalFormatting sqref="L72:L86">
    <cfRule type="cellIs" dxfId="30" priority="26" operator="equal">
      <formula>0</formula>
    </cfRule>
  </conditionalFormatting>
  <conditionalFormatting sqref="L88:L102">
    <cfRule type="cellIs" dxfId="29" priority="24" operator="equal">
      <formula>0</formula>
    </cfRule>
  </conditionalFormatting>
  <conditionalFormatting sqref="L104:L118">
    <cfRule type="cellIs" dxfId="28" priority="22" operator="equal">
      <formula>0</formula>
    </cfRule>
  </conditionalFormatting>
  <conditionalFormatting sqref="L120:L134">
    <cfRule type="cellIs" dxfId="27" priority="20" operator="equal">
      <formula>0</formula>
    </cfRule>
  </conditionalFormatting>
  <conditionalFormatting sqref="L136:L150">
    <cfRule type="cellIs" dxfId="26" priority="18" operator="equal">
      <formula>0</formula>
    </cfRule>
  </conditionalFormatting>
  <conditionalFormatting sqref="L152:L166">
    <cfRule type="cellIs" dxfId="25" priority="16" operator="equal">
      <formula>0</formula>
    </cfRule>
  </conditionalFormatting>
  <conditionalFormatting sqref="L168:L182">
    <cfRule type="cellIs" dxfId="24" priority="14" operator="equal">
      <formula>0</formula>
    </cfRule>
  </conditionalFormatting>
  <conditionalFormatting sqref="L184:L198">
    <cfRule type="cellIs" dxfId="23" priority="12" operator="equal">
      <formula>0</formula>
    </cfRule>
  </conditionalFormatting>
  <conditionalFormatting sqref="L200:L214">
    <cfRule type="cellIs" dxfId="22" priority="10" operator="equal">
      <formula>0</formula>
    </cfRule>
  </conditionalFormatting>
  <conditionalFormatting sqref="L216:L230">
    <cfRule type="cellIs" dxfId="21" priority="8" operator="equal">
      <formula>0</formula>
    </cfRule>
  </conditionalFormatting>
  <conditionalFormatting sqref="L232:L246">
    <cfRule type="cellIs" dxfId="20" priority="6" operator="equal">
      <formula>0</formula>
    </cfRule>
  </conditionalFormatting>
  <conditionalFormatting sqref="L248:L262">
    <cfRule type="cellIs" dxfId="19" priority="4" operator="equal">
      <formula>0</formula>
    </cfRule>
  </conditionalFormatting>
  <conditionalFormatting sqref="Q24:Q38">
    <cfRule type="cellIs" dxfId="18" priority="31" operator="equal">
      <formula>0</formula>
    </cfRule>
  </conditionalFormatting>
  <conditionalFormatting sqref="Q40:Q54">
    <cfRule type="cellIs" dxfId="17" priority="29" operator="equal">
      <formula>0</formula>
    </cfRule>
  </conditionalFormatting>
  <conditionalFormatting sqref="Q56:Q70">
    <cfRule type="cellIs" dxfId="16" priority="27" operator="equal">
      <formula>0</formula>
    </cfRule>
  </conditionalFormatting>
  <conditionalFormatting sqref="Q72:Q86">
    <cfRule type="cellIs" dxfId="15" priority="25" operator="equal">
      <formula>0</formula>
    </cfRule>
  </conditionalFormatting>
  <conditionalFormatting sqref="Q88:Q102">
    <cfRule type="cellIs" dxfId="14" priority="23" operator="equal">
      <formula>0</formula>
    </cfRule>
  </conditionalFormatting>
  <conditionalFormatting sqref="Q104:Q118">
    <cfRule type="cellIs" dxfId="13" priority="21" operator="equal">
      <formula>0</formula>
    </cfRule>
  </conditionalFormatting>
  <conditionalFormatting sqref="Q120:Q134">
    <cfRule type="cellIs" dxfId="12" priority="19" operator="equal">
      <formula>0</formula>
    </cfRule>
  </conditionalFormatting>
  <conditionalFormatting sqref="Q136:Q150">
    <cfRule type="cellIs" dxfId="11" priority="17" operator="equal">
      <formula>0</formula>
    </cfRule>
  </conditionalFormatting>
  <conditionalFormatting sqref="Q152:Q166">
    <cfRule type="cellIs" dxfId="10" priority="15" operator="equal">
      <formula>0</formula>
    </cfRule>
  </conditionalFormatting>
  <conditionalFormatting sqref="Q168:Q182">
    <cfRule type="cellIs" dxfId="9" priority="13" operator="equal">
      <formula>0</formula>
    </cfRule>
  </conditionalFormatting>
  <conditionalFormatting sqref="Q184:Q198">
    <cfRule type="cellIs" dxfId="8" priority="11" operator="equal">
      <formula>0</formula>
    </cfRule>
  </conditionalFormatting>
  <conditionalFormatting sqref="Q200:Q214">
    <cfRule type="cellIs" dxfId="7" priority="9" operator="equal">
      <formula>0</formula>
    </cfRule>
  </conditionalFormatting>
  <conditionalFormatting sqref="Q216:Q230">
    <cfRule type="cellIs" dxfId="6" priority="7" operator="equal">
      <formula>0</formula>
    </cfRule>
  </conditionalFormatting>
  <conditionalFormatting sqref="Q232:Q246">
    <cfRule type="cellIs" dxfId="5" priority="5" operator="equal">
      <formula>0</formula>
    </cfRule>
  </conditionalFormatting>
  <conditionalFormatting sqref="Q248:Q262">
    <cfRule type="cellIs" dxfId="4" priority="3" operator="equal">
      <formula>0</formula>
    </cfRule>
  </conditionalFormatting>
  <hyperlinks>
    <hyperlink ref="J24" r:id="rId1" display="https://nova-tex.ru/" xr:uid="{E8699A60-DE5A-4703-A13B-207E8B198125}"/>
    <hyperlink ref="J24:J38" r:id="rId2" display="WEB-Сайт" xr:uid="{E537FDB3-EB51-4F5A-BFF9-DF0AFB370403}"/>
    <hyperlink ref="J40" r:id="rId3" display="https://nova-tex.ru/" xr:uid="{DF6DF541-89A2-49A9-96EA-AF8982A99B7B}"/>
    <hyperlink ref="J40:J54" r:id="rId4" display="WEB-Сайт" xr:uid="{718D727D-F0BC-4A39-B7BF-EE4AA7A80157}"/>
    <hyperlink ref="J56" r:id="rId5" display="https://nova-tex.ru/" xr:uid="{CFF2111E-D613-4C11-9210-610C3E85761B}"/>
    <hyperlink ref="J56:J70" r:id="rId6" display="WEB-Сайт" xr:uid="{1839E500-C9A3-4BF6-8328-AC811A81B828}"/>
    <hyperlink ref="J72" r:id="rId7" display="https://nova-tex.ru/" xr:uid="{8C26EBB1-3D2F-45CC-B0F4-218BBC082955}"/>
    <hyperlink ref="J72:J86" r:id="rId8" display="WEB-Сайт" xr:uid="{0DC62E07-5197-4E8B-9718-2F5491D021A0}"/>
    <hyperlink ref="J88" r:id="rId9" display="https://nova-tex.ru/" xr:uid="{190AE253-1CC3-4442-BF16-ED00815B1467}"/>
    <hyperlink ref="J88:J102" r:id="rId10" display="WEB-Сайт" xr:uid="{0D9609BA-3339-4F30-BE25-2C0631F0624A}"/>
    <hyperlink ref="J104" r:id="rId11" display="https://nova-tex.ru/" xr:uid="{EAB090C6-F7FD-4035-8BD2-E82507A3B494}"/>
    <hyperlink ref="J104:J118" r:id="rId12" display="WEB-Сайт" xr:uid="{94E590BB-23BB-4695-85DE-6E0F241876AE}"/>
    <hyperlink ref="J120" r:id="rId13" display="https://nova-tex.ru/" xr:uid="{40C16D16-979E-4A49-9972-BDEF9C95D2E5}"/>
    <hyperlink ref="J120:J134" r:id="rId14" display="WEB-Сайт" xr:uid="{4A64B708-0377-45D4-92B6-2ACAF888AF89}"/>
    <hyperlink ref="J136" r:id="rId15" display="https://nova-tex.ru/" xr:uid="{03CE2C80-D5B0-4FAB-9F29-5C96E08DADB4}"/>
    <hyperlink ref="J136:J150" r:id="rId16" display="WEB-Сайт" xr:uid="{2414A1EF-9F8A-44E2-AAF1-33FFD801F0EA}"/>
    <hyperlink ref="J152" r:id="rId17" display="https://nova-tex.ru/" xr:uid="{043250C4-655D-4BB1-8852-16749F8F9E21}"/>
    <hyperlink ref="J152:J166" r:id="rId18" display="WEB-Сайт" xr:uid="{07B0859F-C7FA-4164-BF4E-4FDBE5CCFFC6}"/>
    <hyperlink ref="J168" r:id="rId19" display="https://nova-tex.ru/" xr:uid="{3A27CCFF-D26D-4230-A609-DD905A8463CE}"/>
    <hyperlink ref="J168:J182" r:id="rId20" display="WEB-Сайт" xr:uid="{33ED3ECC-5DD1-4DE4-8E3A-A93AA24F7361}"/>
    <hyperlink ref="J184" r:id="rId21" display="https://nova-tex.ru/" xr:uid="{06EE986D-44DD-4C54-908C-2B8DD0D9D590}"/>
    <hyperlink ref="J184:J198" r:id="rId22" display="WEB-Сайт" xr:uid="{FDFB951B-9E76-48D2-B88C-58DFC1049A88}"/>
    <hyperlink ref="J200" r:id="rId23" display="https://nova-tex.ru/" xr:uid="{7D8CB569-DBE7-46FC-8639-A72C47188D8D}"/>
    <hyperlink ref="J200:J214" r:id="rId24" display="WEB-Сайт" xr:uid="{20E52247-3319-42DF-85E9-23AF85D89AAE}"/>
    <hyperlink ref="J216" r:id="rId25" display="https://nova-tex.ru/" xr:uid="{CD8524A8-EF63-40CC-8042-4F047521E486}"/>
    <hyperlink ref="J216:J230" r:id="rId26" display="WEB-Сайт" xr:uid="{19F1DAF5-9235-4F5F-B442-F608519A3138}"/>
    <hyperlink ref="J232" r:id="rId27" display="https://nova-tex.ru/" xr:uid="{06DC0A47-B581-4389-92BC-EF952F870782}"/>
    <hyperlink ref="J232:J246" r:id="rId28" display="WEB-Сайт" xr:uid="{8C97B83F-059A-4AB3-8F4C-12FF4FB6EC2E}"/>
    <hyperlink ref="J248" r:id="rId29" display="https://nova-tex.ru/" xr:uid="{ACE79D66-F126-4FF9-8139-39F8210A7BF2}"/>
    <hyperlink ref="J248:J262" r:id="rId30" display="WEB-Сайт" xr:uid="{81269EFC-55C4-48FA-97A3-3854488082C6}"/>
  </hyperlinks>
  <pageMargins left="0.7" right="0.7" top="0.75" bottom="0.75" header="0.3" footer="0.3"/>
  <pageSetup paperSize="9" scale="18" orientation="landscape" r:id="rId31"/>
  <drawing r:id="rId3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7">
    <tabColor theme="0" tint="-4.9989318521683403E-2"/>
  </sheetPr>
  <dimension ref="A1:AC47"/>
  <sheetViews>
    <sheetView zoomScale="25" zoomScaleNormal="25" zoomScaleSheetLayoutView="40" workbookViewId="0">
      <selection activeCell="AC24" sqref="AC24"/>
    </sheetView>
  </sheetViews>
  <sheetFormatPr defaultColWidth="25.83203125" defaultRowHeight="26.25"/>
  <cols>
    <col min="1" max="1" width="21.33203125" customWidth="1"/>
    <col min="2" max="3" width="50.83203125" customWidth="1"/>
    <col min="4" max="5" width="87.33203125"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40.83203125" hidden="1" customWidth="1"/>
    <col min="15" max="17" width="40.83203125" customWidth="1"/>
    <col min="18" max="18" width="40.83203125" hidden="1" customWidth="1"/>
    <col min="19" max="19" width="40.83203125" customWidth="1"/>
    <col min="20" max="20" width="40.83203125" hidden="1" customWidth="1"/>
    <col min="21" max="21" width="54.83203125" style="102" bestFit="1" customWidth="1"/>
    <col min="22" max="24" width="57.83203125" style="102" customWidth="1"/>
    <col min="25" max="25" width="28.1640625" style="103" hidden="1" customWidth="1"/>
    <col min="26" max="26" width="31" style="5" hidden="1" customWidth="1"/>
    <col min="27" max="27" width="40.5" style="5" hidden="1" customWidth="1"/>
  </cols>
  <sheetData>
    <row r="1" spans="1:27" ht="408" customHeight="1">
      <c r="A1" s="3"/>
      <c r="B1" s="4"/>
      <c r="C1" s="4"/>
      <c r="D1" s="4"/>
      <c r="E1" s="4"/>
      <c r="F1" s="4"/>
      <c r="G1" s="4"/>
      <c r="I1" s="4"/>
      <c r="J1" s="4"/>
      <c r="K1" s="5"/>
    </row>
    <row r="2" spans="1:27">
      <c r="A2" s="6"/>
      <c r="B2" s="5"/>
      <c r="C2" s="5"/>
      <c r="D2" s="5"/>
      <c r="E2" s="5"/>
      <c r="F2" s="5"/>
      <c r="G2" s="5"/>
      <c r="I2" s="5"/>
      <c r="J2" s="5"/>
      <c r="K2" s="5"/>
    </row>
    <row r="3" spans="1:27" ht="83.25" customHeight="1">
      <c r="A3" s="6"/>
      <c r="B3" s="5"/>
      <c r="C3" s="5"/>
      <c r="D3" s="5"/>
      <c r="E3" s="5"/>
      <c r="F3" s="5"/>
      <c r="G3" s="5"/>
      <c r="H3" s="5"/>
      <c r="I3" s="5"/>
      <c r="J3" s="5"/>
      <c r="K3" s="5"/>
      <c r="AA3" s="5" t="e">
        <f>IF(O24=СторЦена,M24*P24,)</f>
        <v>#NAME?</v>
      </c>
    </row>
    <row r="4" spans="1:27" ht="409.5" customHeight="1">
      <c r="A4" s="6"/>
      <c r="B4" s="5"/>
      <c r="C4" s="5"/>
      <c r="D4" s="5"/>
      <c r="E4" s="5"/>
      <c r="F4" s="5"/>
      <c r="G4" s="5"/>
      <c r="H4" s="5"/>
      <c r="I4" s="5"/>
      <c r="J4" s="5"/>
      <c r="K4" s="5"/>
    </row>
    <row r="5" spans="1:27" ht="409.5" customHeight="1">
      <c r="A5" s="6"/>
      <c r="B5" s="5"/>
      <c r="C5" s="5"/>
      <c r="D5" s="5"/>
      <c r="E5" s="5"/>
      <c r="F5" s="5"/>
      <c r="G5" s="5"/>
      <c r="H5" s="5"/>
      <c r="I5" s="5"/>
      <c r="J5" s="5"/>
      <c r="K5" s="5"/>
    </row>
    <row r="6" spans="1:27" ht="409.5" customHeight="1">
      <c r="A6" s="6"/>
      <c r="B6" s="5"/>
      <c r="C6" s="5"/>
      <c r="D6" s="5"/>
      <c r="E6" s="5"/>
      <c r="F6" s="5"/>
      <c r="G6" s="5"/>
      <c r="H6" s="5"/>
      <c r="I6" s="5"/>
      <c r="J6" s="5"/>
      <c r="K6" s="5"/>
    </row>
    <row r="7" spans="1:27" ht="60.75" customHeight="1">
      <c r="A7" s="6"/>
      <c r="B7" s="7"/>
      <c r="C7" s="7"/>
      <c r="D7" s="7"/>
      <c r="E7" s="7"/>
      <c r="F7" s="7"/>
      <c r="G7" s="5"/>
      <c r="H7" s="5"/>
      <c r="I7" s="7"/>
      <c r="J7" s="8"/>
      <c r="K7" s="5"/>
    </row>
    <row r="8" spans="1:27" ht="50.1" customHeight="1">
      <c r="A8" s="6"/>
      <c r="B8" s="191"/>
      <c r="C8" s="192"/>
      <c r="D8" s="1"/>
      <c r="E8" s="191"/>
      <c r="F8" s="192"/>
      <c r="G8" s="5"/>
      <c r="H8" s="5"/>
      <c r="I8" s="9"/>
      <c r="J8" s="10"/>
      <c r="K8" s="5"/>
    </row>
    <row r="9" spans="1:27" ht="50.1" customHeight="1">
      <c r="A9" s="6"/>
      <c r="B9" s="180"/>
      <c r="C9" s="181"/>
      <c r="D9" s="11"/>
      <c r="E9" s="208"/>
      <c r="F9" s="209"/>
      <c r="G9" s="5"/>
      <c r="H9" s="5"/>
      <c r="I9" s="9"/>
      <c r="J9" s="12"/>
      <c r="K9" s="5"/>
    </row>
    <row r="10" spans="1:27" ht="157.5" customHeight="1">
      <c r="A10" s="6"/>
      <c r="B10" s="180"/>
      <c r="C10" s="181"/>
      <c r="D10" s="11"/>
      <c r="E10" s="208"/>
      <c r="F10" s="209"/>
      <c r="G10" s="5"/>
      <c r="H10" s="5"/>
      <c r="I10" s="13"/>
      <c r="J10" s="14"/>
      <c r="K10" s="5"/>
    </row>
    <row r="11" spans="1:27" ht="49.5" hidden="1" customHeight="1" thickBot="1">
      <c r="A11" s="6"/>
      <c r="B11" s="180"/>
      <c r="C11" s="181"/>
      <c r="D11" s="11"/>
      <c r="E11" s="208"/>
      <c r="F11" s="209"/>
      <c r="G11" s="5"/>
      <c r="H11" s="5"/>
      <c r="I11" s="9"/>
      <c r="J11" s="14"/>
      <c r="K11" s="5"/>
    </row>
    <row r="12" spans="1:27" ht="49.5" hidden="1" customHeight="1" thickBot="1">
      <c r="A12" s="6"/>
      <c r="B12" s="180"/>
      <c r="C12" s="181"/>
      <c r="D12" s="11"/>
      <c r="E12" s="208"/>
      <c r="F12" s="209"/>
      <c r="G12" s="5"/>
      <c r="H12" s="5"/>
      <c r="I12" s="2"/>
      <c r="J12" s="14"/>
      <c r="K12" s="5"/>
    </row>
    <row r="13" spans="1:27" ht="49.5" hidden="1" customHeight="1" thickBot="1">
      <c r="A13" s="6"/>
      <c r="B13" s="180"/>
      <c r="C13" s="181"/>
      <c r="D13" s="11"/>
      <c r="E13" s="208"/>
      <c r="F13" s="209"/>
      <c r="G13" s="5"/>
      <c r="H13" s="5"/>
      <c r="I13" s="2"/>
      <c r="J13" s="14"/>
      <c r="K13" s="5"/>
    </row>
    <row r="14" spans="1:27" ht="49.5" hidden="1" customHeight="1" thickBot="1">
      <c r="A14" s="6"/>
      <c r="G14" s="5"/>
      <c r="H14" s="5"/>
      <c r="I14" s="15"/>
      <c r="J14" s="12"/>
      <c r="K14" s="5"/>
    </row>
    <row r="15" spans="1:27" ht="49.5" hidden="1" customHeight="1" thickBot="1">
      <c r="A15" s="6"/>
      <c r="G15" s="5"/>
      <c r="H15" s="5"/>
      <c r="I15" s="15"/>
      <c r="J15" s="16"/>
      <c r="K15" s="5"/>
    </row>
    <row r="16" spans="1:27" ht="49.5" hidden="1" customHeight="1" thickBot="1">
      <c r="A16" s="6"/>
      <c r="B16" s="5"/>
      <c r="C16" s="17"/>
      <c r="D16" s="17"/>
      <c r="E16" s="17"/>
      <c r="F16" s="17"/>
      <c r="G16" s="18"/>
      <c r="H16" s="19"/>
      <c r="I16" s="15"/>
      <c r="J16" s="20"/>
      <c r="K16" s="5"/>
    </row>
    <row r="17" spans="1:29" ht="49.5" hidden="1" customHeight="1" thickBot="1">
      <c r="A17" s="6"/>
      <c r="B17" s="182"/>
      <c r="C17" s="182"/>
      <c r="D17" s="54"/>
      <c r="E17" s="5"/>
      <c r="F17" s="19"/>
      <c r="G17" s="5"/>
      <c r="H17" s="19"/>
      <c r="I17" s="7"/>
      <c r="J17" s="5"/>
      <c r="K17" s="5"/>
    </row>
    <row r="18" spans="1:29" ht="49.5" hidden="1" customHeight="1" thickBot="1">
      <c r="A18" s="6"/>
      <c r="B18" s="183"/>
      <c r="C18" s="184"/>
      <c r="D18" s="23"/>
      <c r="E18" s="212"/>
      <c r="F18" s="213"/>
      <c r="G18" s="5"/>
      <c r="H18" s="5"/>
      <c r="I18" s="15"/>
      <c r="J18" s="24"/>
      <c r="K18" s="5"/>
    </row>
    <row r="19" spans="1:29" ht="49.5" hidden="1" customHeight="1" thickBot="1">
      <c r="A19" s="6"/>
      <c r="B19" s="185"/>
      <c r="C19" s="186"/>
      <c r="D19" s="25"/>
      <c r="E19" s="210"/>
      <c r="F19" s="211"/>
      <c r="G19" s="5"/>
      <c r="H19" s="5"/>
      <c r="I19" s="15"/>
      <c r="J19" s="27"/>
      <c r="K19" s="5"/>
    </row>
    <row r="20" spans="1:29" ht="49.5" hidden="1" customHeight="1" thickBot="1">
      <c r="A20" s="6"/>
      <c r="B20" s="185"/>
      <c r="C20" s="186"/>
      <c r="D20" s="25"/>
      <c r="E20" s="210"/>
      <c r="F20" s="211"/>
      <c r="G20" s="5"/>
      <c r="H20" s="5"/>
      <c r="I20" s="28"/>
      <c r="J20" s="42"/>
      <c r="K20" s="5"/>
    </row>
    <row r="21" spans="1:29" ht="49.5" hidden="1" customHeight="1" thickBot="1">
      <c r="A21" s="6"/>
      <c r="B21" s="187"/>
      <c r="C21" s="188"/>
      <c r="D21" s="25"/>
      <c r="E21" s="203"/>
      <c r="F21" s="204"/>
      <c r="G21" s="5"/>
      <c r="H21" s="5"/>
      <c r="I21" s="15"/>
      <c r="J21" s="24"/>
      <c r="K21" s="5"/>
    </row>
    <row r="22" spans="1:29" ht="75" customHeight="1" thickBot="1">
      <c r="A22" s="6"/>
      <c r="B22" s="5"/>
      <c r="C22" s="17"/>
      <c r="D22" s="17"/>
      <c r="E22" s="17"/>
      <c r="F22" s="17"/>
      <c r="G22" s="18"/>
      <c r="H22" s="5"/>
      <c r="I22" s="30"/>
      <c r="J22" s="31"/>
      <c r="K22" s="5"/>
      <c r="Z22" s="5">
        <f>SUM(Z24:Z999999)</f>
        <v>0</v>
      </c>
      <c r="AA22" s="5">
        <f>SUM(AA24:AA999999)</f>
        <v>0</v>
      </c>
    </row>
    <row r="23" spans="1:29" s="32" customFormat="1" ht="129.75" customHeight="1" thickBot="1">
      <c r="A23" s="57" t="s">
        <v>10</v>
      </c>
      <c r="B23" s="57" t="s">
        <v>7</v>
      </c>
      <c r="C23" s="57" t="s">
        <v>11</v>
      </c>
      <c r="D23" s="57" t="s">
        <v>20</v>
      </c>
      <c r="E23" s="57" t="s">
        <v>21</v>
      </c>
      <c r="F23" s="57" t="s">
        <v>12</v>
      </c>
      <c r="G23" s="57" t="s">
        <v>13</v>
      </c>
      <c r="H23" s="57" t="s">
        <v>14</v>
      </c>
      <c r="I23" s="57" t="s">
        <v>8</v>
      </c>
      <c r="J23" s="57" t="s">
        <v>18</v>
      </c>
      <c r="K23" s="57" t="s">
        <v>9</v>
      </c>
      <c r="L23" s="57" t="s">
        <v>22</v>
      </c>
      <c r="M23" s="57" t="s">
        <v>23</v>
      </c>
      <c r="N23" s="117" t="s">
        <v>65</v>
      </c>
      <c r="O23" s="57" t="s">
        <v>66</v>
      </c>
      <c r="P23" s="57" t="s">
        <v>16</v>
      </c>
      <c r="Q23" s="57" t="s">
        <v>67</v>
      </c>
      <c r="R23" s="57"/>
      <c r="S23" s="57" t="s">
        <v>17</v>
      </c>
      <c r="T23" s="57"/>
      <c r="U23" s="57" t="s">
        <v>68</v>
      </c>
      <c r="V23" s="57" t="s">
        <v>69</v>
      </c>
      <c r="W23" s="57" t="s">
        <v>68</v>
      </c>
      <c r="X23" s="57" t="s">
        <v>69</v>
      </c>
      <c r="Y23" s="105"/>
      <c r="Z23" s="105" t="s">
        <v>70</v>
      </c>
      <c r="AA23" s="105" t="s">
        <v>71</v>
      </c>
      <c r="AB23" s="57" t="s">
        <v>73</v>
      </c>
      <c r="AC23" s="57" t="s">
        <v>73</v>
      </c>
    </row>
    <row r="24" spans="1:29" ht="50.1" customHeight="1">
      <c r="A24" s="168"/>
      <c r="B24" s="168"/>
      <c r="C24" s="171"/>
      <c r="D24" s="171"/>
      <c r="E24" s="205"/>
      <c r="F24" s="174"/>
      <c r="G24" s="177"/>
      <c r="H24" s="162"/>
      <c r="I24" s="162"/>
      <c r="J24" s="165" t="s">
        <v>19</v>
      </c>
      <c r="K24" s="62"/>
      <c r="L24" s="63">
        <f t="shared" ref="L24:L38" si="0">M24-M24*30%</f>
        <v>0</v>
      </c>
      <c r="M24" s="63"/>
      <c r="N24" s="63"/>
      <c r="O24" s="127"/>
      <c r="P24" s="100"/>
      <c r="Q24" s="63">
        <f>P24*M24</f>
        <v>0</v>
      </c>
      <c r="R24" s="64"/>
      <c r="S24" s="67"/>
      <c r="T24" s="58"/>
      <c r="U24" s="106">
        <f>IF(EXACT(O24,Y24),M24,M24*(1-'Расчет ПРЕДЗАКАЗ'!$D$10))</f>
        <v>0</v>
      </c>
      <c r="V24" s="106">
        <f>P24*U24</f>
        <v>0</v>
      </c>
      <c r="W24" s="106" t="e">
        <f>IF(EXACT(O24,Y24),M24,M24*(1-#REF!))</f>
        <v>#REF!</v>
      </c>
      <c r="X24" s="106" t="e">
        <f>P24*W24</f>
        <v>#REF!</v>
      </c>
      <c r="Y24" s="107" t="s">
        <v>72</v>
      </c>
      <c r="Z24" s="103">
        <f t="shared" ref="Z24:Z38" si="1">IF(EXACT(O24,Y24),Q24,0)</f>
        <v>0</v>
      </c>
      <c r="AA24" s="103">
        <f t="shared" ref="AA24:AA38" si="2">IF(Z24=0,Q24,0)</f>
        <v>0</v>
      </c>
      <c r="AB24" s="128" t="str">
        <f>IF(U24=0,"",L24/U24-1)</f>
        <v/>
      </c>
      <c r="AC24" s="128" t="e">
        <f>IF(W24=0,"",L24/W24-1)</f>
        <v>#REF!</v>
      </c>
    </row>
    <row r="25" spans="1:29" ht="50.1" customHeight="1">
      <c r="A25" s="169"/>
      <c r="B25" s="169"/>
      <c r="C25" s="172"/>
      <c r="D25" s="172"/>
      <c r="E25" s="206"/>
      <c r="F25" s="201"/>
      <c r="G25" s="178"/>
      <c r="H25" s="189"/>
      <c r="I25" s="189"/>
      <c r="J25" s="166"/>
      <c r="K25" s="62"/>
      <c r="L25" s="63">
        <f t="shared" si="0"/>
        <v>0</v>
      </c>
      <c r="M25" s="63"/>
      <c r="N25" s="63"/>
      <c r="O25" s="127"/>
      <c r="P25" s="100"/>
      <c r="Q25" s="63">
        <f t="shared" ref="Q25:Q38" si="3">P25*M25</f>
        <v>0</v>
      </c>
      <c r="R25" s="64"/>
      <c r="S25" s="67"/>
      <c r="T25" s="46"/>
      <c r="U25" s="106">
        <f>IF(EXACT(O25,Y25),M25,M25*(1-'Расчет ПРЕДЗАКАЗ'!$D$10))</f>
        <v>0</v>
      </c>
      <c r="V25" s="106">
        <f t="shared" ref="V25:V38" si="4">P25*U25</f>
        <v>0</v>
      </c>
      <c r="W25" s="106" t="e">
        <f>IF(EXACT(O25,Y25),M25,M25*(1-#REF!))</f>
        <v>#REF!</v>
      </c>
      <c r="X25" s="106" t="e">
        <f t="shared" ref="X25:X38" si="5">P25*W25</f>
        <v>#REF!</v>
      </c>
      <c r="Y25" s="107" t="s">
        <v>72</v>
      </c>
      <c r="Z25" s="103">
        <f t="shared" si="1"/>
        <v>0</v>
      </c>
      <c r="AA25" s="103">
        <f t="shared" si="2"/>
        <v>0</v>
      </c>
      <c r="AB25" s="128" t="str">
        <f t="shared" ref="AB25:AB38" si="6">IF(U25=0,"",L25/U25-1)</f>
        <v/>
      </c>
      <c r="AC25" s="128" t="e">
        <f t="shared" ref="AC25:AC38" si="7">IF(W25=0,"",L25/W25-1)</f>
        <v>#REF!</v>
      </c>
    </row>
    <row r="26" spans="1:29" ht="50.1" customHeight="1">
      <c r="A26" s="169"/>
      <c r="B26" s="169"/>
      <c r="C26" s="172"/>
      <c r="D26" s="172"/>
      <c r="E26" s="206"/>
      <c r="F26" s="201"/>
      <c r="G26" s="178"/>
      <c r="H26" s="189"/>
      <c r="I26" s="189"/>
      <c r="J26" s="166"/>
      <c r="K26" s="62"/>
      <c r="L26" s="63">
        <f t="shared" si="0"/>
        <v>0</v>
      </c>
      <c r="M26" s="63"/>
      <c r="N26" s="63"/>
      <c r="O26" s="127"/>
      <c r="P26" s="100"/>
      <c r="Q26" s="63">
        <f t="shared" si="3"/>
        <v>0</v>
      </c>
      <c r="R26" s="64"/>
      <c r="S26" s="67"/>
      <c r="T26" s="46"/>
      <c r="U26" s="106">
        <f>IF(EXACT(O26,Y26),M26,M26*(1-'Расчет ПРЕДЗАКАЗ'!$D$10))</f>
        <v>0</v>
      </c>
      <c r="V26" s="106">
        <f t="shared" si="4"/>
        <v>0</v>
      </c>
      <c r="W26" s="106" t="e">
        <f>IF(EXACT(O26,Y26),M26,M26*(1-#REF!))</f>
        <v>#REF!</v>
      </c>
      <c r="X26" s="106" t="e">
        <f t="shared" si="5"/>
        <v>#REF!</v>
      </c>
      <c r="Y26" s="107" t="s">
        <v>72</v>
      </c>
      <c r="Z26" s="103">
        <f t="shared" si="1"/>
        <v>0</v>
      </c>
      <c r="AA26" s="103">
        <f t="shared" si="2"/>
        <v>0</v>
      </c>
      <c r="AB26" s="128" t="str">
        <f t="shared" si="6"/>
        <v/>
      </c>
      <c r="AC26" s="128" t="e">
        <f t="shared" si="7"/>
        <v>#REF!</v>
      </c>
    </row>
    <row r="27" spans="1:29" ht="50.1" customHeight="1">
      <c r="A27" s="169"/>
      <c r="B27" s="169"/>
      <c r="C27" s="172"/>
      <c r="D27" s="172"/>
      <c r="E27" s="206"/>
      <c r="F27" s="201"/>
      <c r="G27" s="178"/>
      <c r="H27" s="189"/>
      <c r="I27" s="189"/>
      <c r="J27" s="166"/>
      <c r="K27" s="62"/>
      <c r="L27" s="63">
        <f t="shared" si="0"/>
        <v>0</v>
      </c>
      <c r="M27" s="63"/>
      <c r="N27" s="63"/>
      <c r="O27" s="127"/>
      <c r="P27" s="100"/>
      <c r="Q27" s="63">
        <f t="shared" si="3"/>
        <v>0</v>
      </c>
      <c r="R27" s="64"/>
      <c r="S27" s="67"/>
      <c r="T27" s="46"/>
      <c r="U27" s="106">
        <f>IF(EXACT(O27,Y27),M27,M27*(1-'Расчет ПРЕДЗАКАЗ'!$D$10))</f>
        <v>0</v>
      </c>
      <c r="V27" s="106">
        <f t="shared" si="4"/>
        <v>0</v>
      </c>
      <c r="W27" s="106" t="e">
        <f>IF(EXACT(O27,Y27),M27,M27*(1-#REF!))</f>
        <v>#REF!</v>
      </c>
      <c r="X27" s="106" t="e">
        <f t="shared" si="5"/>
        <v>#REF!</v>
      </c>
      <c r="Y27" s="107" t="s">
        <v>72</v>
      </c>
      <c r="Z27" s="103">
        <f t="shared" si="1"/>
        <v>0</v>
      </c>
      <c r="AA27" s="103">
        <f t="shared" si="2"/>
        <v>0</v>
      </c>
      <c r="AB27" s="128" t="str">
        <f t="shared" si="6"/>
        <v/>
      </c>
      <c r="AC27" s="128" t="e">
        <f t="shared" si="7"/>
        <v>#REF!</v>
      </c>
    </row>
    <row r="28" spans="1:29" ht="50.1" customHeight="1">
      <c r="A28" s="169"/>
      <c r="B28" s="169"/>
      <c r="C28" s="172"/>
      <c r="D28" s="172"/>
      <c r="E28" s="206"/>
      <c r="F28" s="201"/>
      <c r="G28" s="178"/>
      <c r="H28" s="189"/>
      <c r="I28" s="189"/>
      <c r="J28" s="166"/>
      <c r="K28" s="62"/>
      <c r="L28" s="63">
        <f t="shared" si="0"/>
        <v>0</v>
      </c>
      <c r="M28" s="63"/>
      <c r="N28" s="63"/>
      <c r="O28" s="127"/>
      <c r="P28" s="100"/>
      <c r="Q28" s="63">
        <f t="shared" si="3"/>
        <v>0</v>
      </c>
      <c r="R28" s="64"/>
      <c r="S28" s="67"/>
      <c r="T28" s="46"/>
      <c r="U28" s="106">
        <f>IF(EXACT(O28,Y28),M28,M28*(1-'Расчет ПРЕДЗАКАЗ'!$D$10))</f>
        <v>0</v>
      </c>
      <c r="V28" s="106">
        <f t="shared" si="4"/>
        <v>0</v>
      </c>
      <c r="W28" s="106" t="e">
        <f>IF(EXACT(O28,Y28),M28,M28*(1-#REF!))</f>
        <v>#REF!</v>
      </c>
      <c r="X28" s="106" t="e">
        <f t="shared" si="5"/>
        <v>#REF!</v>
      </c>
      <c r="Y28" s="107" t="s">
        <v>72</v>
      </c>
      <c r="Z28" s="103">
        <f t="shared" si="1"/>
        <v>0</v>
      </c>
      <c r="AA28" s="103">
        <f t="shared" si="2"/>
        <v>0</v>
      </c>
      <c r="AB28" s="128" t="str">
        <f t="shared" si="6"/>
        <v/>
      </c>
      <c r="AC28" s="128" t="e">
        <f t="shared" si="7"/>
        <v>#REF!</v>
      </c>
    </row>
    <row r="29" spans="1:29" ht="50.1" customHeight="1">
      <c r="A29" s="169"/>
      <c r="B29" s="169"/>
      <c r="C29" s="172"/>
      <c r="D29" s="172"/>
      <c r="E29" s="206"/>
      <c r="F29" s="201"/>
      <c r="G29" s="178"/>
      <c r="H29" s="189"/>
      <c r="I29" s="189"/>
      <c r="J29" s="166"/>
      <c r="K29" s="62"/>
      <c r="L29" s="63">
        <f t="shared" si="0"/>
        <v>0</v>
      </c>
      <c r="M29" s="63"/>
      <c r="N29" s="63"/>
      <c r="O29" s="127"/>
      <c r="P29" s="100"/>
      <c r="Q29" s="63">
        <f t="shared" si="3"/>
        <v>0</v>
      </c>
      <c r="R29" s="64"/>
      <c r="S29" s="67"/>
      <c r="T29" s="46"/>
      <c r="U29" s="106">
        <f>IF(EXACT(O29,Y29),M29,M29*(1-'Расчет ПРЕДЗАКАЗ'!$D$10))</f>
        <v>0</v>
      </c>
      <c r="V29" s="106">
        <f t="shared" si="4"/>
        <v>0</v>
      </c>
      <c r="W29" s="106" t="e">
        <f>IF(EXACT(O29,Y29),M29,M29*(1-#REF!))</f>
        <v>#REF!</v>
      </c>
      <c r="X29" s="106" t="e">
        <f t="shared" si="5"/>
        <v>#REF!</v>
      </c>
      <c r="Y29" s="107" t="s">
        <v>72</v>
      </c>
      <c r="Z29" s="103">
        <f t="shared" si="1"/>
        <v>0</v>
      </c>
      <c r="AA29" s="103">
        <f t="shared" si="2"/>
        <v>0</v>
      </c>
      <c r="AB29" s="128" t="str">
        <f t="shared" si="6"/>
        <v/>
      </c>
      <c r="AC29" s="128" t="e">
        <f t="shared" si="7"/>
        <v>#REF!</v>
      </c>
    </row>
    <row r="30" spans="1:29" ht="50.1" customHeight="1">
      <c r="A30" s="169"/>
      <c r="B30" s="169"/>
      <c r="C30" s="172"/>
      <c r="D30" s="172"/>
      <c r="E30" s="206"/>
      <c r="F30" s="201"/>
      <c r="G30" s="178"/>
      <c r="H30" s="189"/>
      <c r="I30" s="189"/>
      <c r="J30" s="166"/>
      <c r="K30" s="62"/>
      <c r="L30" s="63">
        <f t="shared" si="0"/>
        <v>0</v>
      </c>
      <c r="M30" s="63"/>
      <c r="N30" s="63"/>
      <c r="O30" s="127"/>
      <c r="P30" s="100"/>
      <c r="Q30" s="63">
        <f t="shared" si="3"/>
        <v>0</v>
      </c>
      <c r="R30" s="64"/>
      <c r="S30" s="67"/>
      <c r="T30" s="46"/>
      <c r="U30" s="106">
        <f>IF(EXACT(O30,Y30),M30,M30*(1-'Расчет ПРЕДЗАКАЗ'!$D$10))</f>
        <v>0</v>
      </c>
      <c r="V30" s="106">
        <f t="shared" si="4"/>
        <v>0</v>
      </c>
      <c r="W30" s="106" t="e">
        <f>IF(EXACT(O30,Y30),M30,M30*(1-#REF!))</f>
        <v>#REF!</v>
      </c>
      <c r="X30" s="106" t="e">
        <f t="shared" si="5"/>
        <v>#REF!</v>
      </c>
      <c r="Y30" s="107" t="s">
        <v>72</v>
      </c>
      <c r="Z30" s="103">
        <f t="shared" si="1"/>
        <v>0</v>
      </c>
      <c r="AA30" s="103">
        <f t="shared" si="2"/>
        <v>0</v>
      </c>
      <c r="AB30" s="128" t="str">
        <f t="shared" si="6"/>
        <v/>
      </c>
      <c r="AC30" s="128" t="e">
        <f t="shared" si="7"/>
        <v>#REF!</v>
      </c>
    </row>
    <row r="31" spans="1:29" ht="50.1" customHeight="1">
      <c r="A31" s="169"/>
      <c r="B31" s="169"/>
      <c r="C31" s="172"/>
      <c r="D31" s="172"/>
      <c r="E31" s="206"/>
      <c r="F31" s="201"/>
      <c r="G31" s="178"/>
      <c r="H31" s="189"/>
      <c r="I31" s="189"/>
      <c r="J31" s="166"/>
      <c r="K31" s="62"/>
      <c r="L31" s="63">
        <f t="shared" si="0"/>
        <v>0</v>
      </c>
      <c r="M31" s="63"/>
      <c r="N31" s="63"/>
      <c r="O31" s="127"/>
      <c r="P31" s="100"/>
      <c r="Q31" s="63">
        <f t="shared" si="3"/>
        <v>0</v>
      </c>
      <c r="R31" s="64"/>
      <c r="S31" s="67"/>
      <c r="T31" s="46"/>
      <c r="U31" s="106">
        <f>IF(EXACT(O31,Y31),M31,M31*(1-'Расчет ПРЕДЗАКАЗ'!$D$10))</f>
        <v>0</v>
      </c>
      <c r="V31" s="106">
        <f t="shared" si="4"/>
        <v>0</v>
      </c>
      <c r="W31" s="106" t="e">
        <f>IF(EXACT(O31,Y31),M31,M31*(1-#REF!))</f>
        <v>#REF!</v>
      </c>
      <c r="X31" s="106" t="e">
        <f t="shared" si="5"/>
        <v>#REF!</v>
      </c>
      <c r="Y31" s="107" t="s">
        <v>72</v>
      </c>
      <c r="Z31" s="103">
        <f t="shared" si="1"/>
        <v>0</v>
      </c>
      <c r="AA31" s="103">
        <f t="shared" si="2"/>
        <v>0</v>
      </c>
      <c r="AB31" s="128" t="str">
        <f t="shared" si="6"/>
        <v/>
      </c>
      <c r="AC31" s="128" t="e">
        <f t="shared" si="7"/>
        <v>#REF!</v>
      </c>
    </row>
    <row r="32" spans="1:29" ht="50.1" customHeight="1">
      <c r="A32" s="169"/>
      <c r="B32" s="169"/>
      <c r="C32" s="172"/>
      <c r="D32" s="172"/>
      <c r="E32" s="206"/>
      <c r="F32" s="201"/>
      <c r="G32" s="178"/>
      <c r="H32" s="189"/>
      <c r="I32" s="189"/>
      <c r="J32" s="166"/>
      <c r="K32" s="62"/>
      <c r="L32" s="63">
        <f t="shared" si="0"/>
        <v>0</v>
      </c>
      <c r="M32" s="63"/>
      <c r="N32" s="63"/>
      <c r="O32" s="127"/>
      <c r="P32" s="100"/>
      <c r="Q32" s="63">
        <f t="shared" si="3"/>
        <v>0</v>
      </c>
      <c r="R32" s="64"/>
      <c r="S32" s="67"/>
      <c r="T32" s="46"/>
      <c r="U32" s="106">
        <f>IF(EXACT(O32,Y32),M32,M32*(1-'Расчет ПРЕДЗАКАЗ'!$D$10))</f>
        <v>0</v>
      </c>
      <c r="V32" s="106">
        <f t="shared" si="4"/>
        <v>0</v>
      </c>
      <c r="W32" s="106" t="e">
        <f>IF(EXACT(O32,Y32),M32,M32*(1-#REF!))</f>
        <v>#REF!</v>
      </c>
      <c r="X32" s="106" t="e">
        <f t="shared" si="5"/>
        <v>#REF!</v>
      </c>
      <c r="Y32" s="107" t="s">
        <v>72</v>
      </c>
      <c r="Z32" s="103">
        <f t="shared" si="1"/>
        <v>0</v>
      </c>
      <c r="AA32" s="103">
        <f t="shared" si="2"/>
        <v>0</v>
      </c>
      <c r="AB32" s="128" t="str">
        <f t="shared" si="6"/>
        <v/>
      </c>
      <c r="AC32" s="128" t="e">
        <f t="shared" si="7"/>
        <v>#REF!</v>
      </c>
    </row>
    <row r="33" spans="1:29" ht="50.1" customHeight="1">
      <c r="A33" s="169"/>
      <c r="B33" s="169"/>
      <c r="C33" s="172"/>
      <c r="D33" s="172"/>
      <c r="E33" s="206"/>
      <c r="F33" s="201"/>
      <c r="G33" s="178"/>
      <c r="H33" s="189"/>
      <c r="I33" s="189"/>
      <c r="J33" s="166"/>
      <c r="K33" s="62"/>
      <c r="L33" s="63">
        <f t="shared" si="0"/>
        <v>0</v>
      </c>
      <c r="M33" s="63"/>
      <c r="N33" s="65"/>
      <c r="O33" s="127"/>
      <c r="P33" s="100"/>
      <c r="Q33" s="63">
        <f t="shared" si="3"/>
        <v>0</v>
      </c>
      <c r="R33" s="65"/>
      <c r="S33" s="67"/>
      <c r="T33" s="40"/>
      <c r="U33" s="106">
        <f>IF(EXACT(O33,Y33),M33,M33*(1-'Расчет ПРЕДЗАКАЗ'!$D$10))</f>
        <v>0</v>
      </c>
      <c r="V33" s="106">
        <f t="shared" si="4"/>
        <v>0</v>
      </c>
      <c r="W33" s="106" t="e">
        <f>IF(EXACT(O33,Y33),M33,M33*(1-#REF!))</f>
        <v>#REF!</v>
      </c>
      <c r="X33" s="106" t="e">
        <f t="shared" si="5"/>
        <v>#REF!</v>
      </c>
      <c r="Y33" s="107" t="s">
        <v>72</v>
      </c>
      <c r="Z33" s="103">
        <f t="shared" si="1"/>
        <v>0</v>
      </c>
      <c r="AA33" s="103">
        <f t="shared" si="2"/>
        <v>0</v>
      </c>
      <c r="AB33" s="128" t="str">
        <f t="shared" si="6"/>
        <v/>
      </c>
      <c r="AC33" s="128" t="e">
        <f t="shared" si="7"/>
        <v>#REF!</v>
      </c>
    </row>
    <row r="34" spans="1:29" ht="50.1" customHeight="1">
      <c r="A34" s="169"/>
      <c r="B34" s="169"/>
      <c r="C34" s="172"/>
      <c r="D34" s="172"/>
      <c r="E34" s="206"/>
      <c r="F34" s="201"/>
      <c r="G34" s="178"/>
      <c r="H34" s="189"/>
      <c r="I34" s="189"/>
      <c r="J34" s="166"/>
      <c r="K34" s="62"/>
      <c r="L34" s="63">
        <f t="shared" si="0"/>
        <v>0</v>
      </c>
      <c r="M34" s="63"/>
      <c r="N34" s="65"/>
      <c r="O34" s="127"/>
      <c r="P34" s="100"/>
      <c r="Q34" s="63">
        <f t="shared" si="3"/>
        <v>0</v>
      </c>
      <c r="R34" s="65"/>
      <c r="S34" s="67"/>
      <c r="T34" s="40"/>
      <c r="U34" s="106">
        <f>IF(EXACT(O34,Y34),M34,M34*(1-'Расчет ПРЕДЗАКАЗ'!$D$10))</f>
        <v>0</v>
      </c>
      <c r="V34" s="106">
        <f t="shared" si="4"/>
        <v>0</v>
      </c>
      <c r="W34" s="106" t="e">
        <f>IF(EXACT(O34,Y34),M34,M34*(1-#REF!))</f>
        <v>#REF!</v>
      </c>
      <c r="X34" s="106" t="e">
        <f t="shared" si="5"/>
        <v>#REF!</v>
      </c>
      <c r="Y34" s="107" t="s">
        <v>72</v>
      </c>
      <c r="Z34" s="103">
        <f t="shared" si="1"/>
        <v>0</v>
      </c>
      <c r="AA34" s="103">
        <f t="shared" si="2"/>
        <v>0</v>
      </c>
      <c r="AB34" s="128" t="str">
        <f t="shared" si="6"/>
        <v/>
      </c>
      <c r="AC34" s="128" t="e">
        <f t="shared" si="7"/>
        <v>#REF!</v>
      </c>
    </row>
    <row r="35" spans="1:29" ht="50.1" customHeight="1">
      <c r="A35" s="169"/>
      <c r="B35" s="169"/>
      <c r="C35" s="172"/>
      <c r="D35" s="172"/>
      <c r="E35" s="206"/>
      <c r="F35" s="201"/>
      <c r="G35" s="178"/>
      <c r="H35" s="189"/>
      <c r="I35" s="189"/>
      <c r="J35" s="166"/>
      <c r="K35" s="62"/>
      <c r="L35" s="63">
        <f t="shared" si="0"/>
        <v>0</v>
      </c>
      <c r="M35" s="63"/>
      <c r="N35" s="65"/>
      <c r="O35" s="127"/>
      <c r="P35" s="100"/>
      <c r="Q35" s="63">
        <f t="shared" si="3"/>
        <v>0</v>
      </c>
      <c r="R35" s="65"/>
      <c r="S35" s="67"/>
      <c r="T35" s="40"/>
      <c r="U35" s="106">
        <f>IF(EXACT(O35,Y35),M35,M35*(1-'Расчет ПРЕДЗАКАЗ'!$D$10))</f>
        <v>0</v>
      </c>
      <c r="V35" s="106">
        <f t="shared" si="4"/>
        <v>0</v>
      </c>
      <c r="W35" s="106" t="e">
        <f>IF(EXACT(O35,Y35),M35,M35*(1-#REF!))</f>
        <v>#REF!</v>
      </c>
      <c r="X35" s="106" t="e">
        <f t="shared" si="5"/>
        <v>#REF!</v>
      </c>
      <c r="Y35" s="107" t="s">
        <v>72</v>
      </c>
      <c r="Z35" s="103">
        <f t="shared" si="1"/>
        <v>0</v>
      </c>
      <c r="AA35" s="103">
        <f t="shared" si="2"/>
        <v>0</v>
      </c>
      <c r="AB35" s="128" t="str">
        <f t="shared" si="6"/>
        <v/>
      </c>
      <c r="AC35" s="128" t="e">
        <f t="shared" si="7"/>
        <v>#REF!</v>
      </c>
    </row>
    <row r="36" spans="1:29" ht="50.1" customHeight="1">
      <c r="A36" s="169"/>
      <c r="B36" s="169"/>
      <c r="C36" s="172"/>
      <c r="D36" s="172"/>
      <c r="E36" s="206"/>
      <c r="F36" s="201"/>
      <c r="G36" s="178"/>
      <c r="H36" s="189"/>
      <c r="I36" s="189"/>
      <c r="J36" s="166"/>
      <c r="K36" s="62"/>
      <c r="L36" s="63">
        <f t="shared" si="0"/>
        <v>0</v>
      </c>
      <c r="M36" s="63"/>
      <c r="N36" s="65"/>
      <c r="O36" s="127"/>
      <c r="P36" s="100"/>
      <c r="Q36" s="63">
        <f t="shared" si="3"/>
        <v>0</v>
      </c>
      <c r="R36" s="65"/>
      <c r="S36" s="67"/>
      <c r="T36" s="40"/>
      <c r="U36" s="106">
        <f>IF(EXACT(O36,Y36),M36,M36*(1-'Расчет ПРЕДЗАКАЗ'!$D$10))</f>
        <v>0</v>
      </c>
      <c r="V36" s="106">
        <f t="shared" si="4"/>
        <v>0</v>
      </c>
      <c r="W36" s="106" t="e">
        <f>IF(EXACT(O36,Y36),M36,M36*(1-#REF!))</f>
        <v>#REF!</v>
      </c>
      <c r="X36" s="106" t="e">
        <f t="shared" si="5"/>
        <v>#REF!</v>
      </c>
      <c r="Y36" s="107" t="s">
        <v>72</v>
      </c>
      <c r="Z36" s="103">
        <f t="shared" si="1"/>
        <v>0</v>
      </c>
      <c r="AA36" s="103">
        <f t="shared" si="2"/>
        <v>0</v>
      </c>
      <c r="AB36" s="128" t="str">
        <f t="shared" si="6"/>
        <v/>
      </c>
      <c r="AC36" s="128" t="e">
        <f t="shared" si="7"/>
        <v>#REF!</v>
      </c>
    </row>
    <row r="37" spans="1:29" ht="50.1" customHeight="1">
      <c r="A37" s="169"/>
      <c r="B37" s="169"/>
      <c r="C37" s="172"/>
      <c r="D37" s="172"/>
      <c r="E37" s="206"/>
      <c r="F37" s="201"/>
      <c r="G37" s="178"/>
      <c r="H37" s="189"/>
      <c r="I37" s="189"/>
      <c r="J37" s="166"/>
      <c r="K37" s="62"/>
      <c r="L37" s="63">
        <f t="shared" si="0"/>
        <v>0</v>
      </c>
      <c r="M37" s="63"/>
      <c r="N37" s="65"/>
      <c r="O37" s="127"/>
      <c r="P37" s="100"/>
      <c r="Q37" s="63">
        <f t="shared" si="3"/>
        <v>0</v>
      </c>
      <c r="R37" s="65"/>
      <c r="S37" s="67"/>
      <c r="T37" s="40"/>
      <c r="U37" s="106">
        <f>IF(EXACT(O37,Y37),M37,M37*(1-'Расчет ПРЕДЗАКАЗ'!$D$10))</f>
        <v>0</v>
      </c>
      <c r="V37" s="106">
        <f t="shared" si="4"/>
        <v>0</v>
      </c>
      <c r="W37" s="106" t="e">
        <f>IF(EXACT(O37,Y37),M37,M37*(1-#REF!))</f>
        <v>#REF!</v>
      </c>
      <c r="X37" s="106" t="e">
        <f t="shared" si="5"/>
        <v>#REF!</v>
      </c>
      <c r="Y37" s="107" t="s">
        <v>72</v>
      </c>
      <c r="Z37" s="103">
        <f t="shared" si="1"/>
        <v>0</v>
      </c>
      <c r="AA37" s="103">
        <f t="shared" si="2"/>
        <v>0</v>
      </c>
      <c r="AB37" s="128" t="str">
        <f t="shared" si="6"/>
        <v/>
      </c>
      <c r="AC37" s="128" t="e">
        <f t="shared" si="7"/>
        <v>#REF!</v>
      </c>
    </row>
    <row r="38" spans="1:29" ht="50.1" customHeight="1">
      <c r="A38" s="170"/>
      <c r="B38" s="170"/>
      <c r="C38" s="173"/>
      <c r="D38" s="173"/>
      <c r="E38" s="207"/>
      <c r="F38" s="202"/>
      <c r="G38" s="179"/>
      <c r="H38" s="190"/>
      <c r="I38" s="190"/>
      <c r="J38" s="167"/>
      <c r="K38" s="62"/>
      <c r="L38" s="63">
        <f t="shared" si="0"/>
        <v>0</v>
      </c>
      <c r="M38" s="63"/>
      <c r="N38" s="65"/>
      <c r="O38" s="127"/>
      <c r="P38" s="100"/>
      <c r="Q38" s="63">
        <f t="shared" si="3"/>
        <v>0</v>
      </c>
      <c r="R38" s="65"/>
      <c r="S38" s="67"/>
      <c r="T38" s="40"/>
      <c r="U38" s="106">
        <f>IF(EXACT(O38,Y38),M38,M38*(1-'Расчет ПРЕДЗАКАЗ'!$D$10))</f>
        <v>0</v>
      </c>
      <c r="V38" s="106">
        <f t="shared" si="4"/>
        <v>0</v>
      </c>
      <c r="W38" s="106" t="e">
        <f>IF(EXACT(O38,Y38),M38,M38*(1-#REF!))</f>
        <v>#REF!</v>
      </c>
      <c r="X38" s="106" t="e">
        <f t="shared" si="5"/>
        <v>#REF!</v>
      </c>
      <c r="Y38" s="107" t="s">
        <v>72</v>
      </c>
      <c r="Z38" s="103">
        <f t="shared" si="1"/>
        <v>0</v>
      </c>
      <c r="AA38" s="103">
        <f t="shared" si="2"/>
        <v>0</v>
      </c>
      <c r="AB38" s="128" t="str">
        <f t="shared" si="6"/>
        <v/>
      </c>
      <c r="AC38" s="128" t="e">
        <f t="shared" si="7"/>
        <v>#REF!</v>
      </c>
    </row>
    <row r="39" spans="1:29" ht="11.25" customHeight="1"/>
    <row r="40" spans="1:29" ht="11.25" customHeight="1"/>
    <row r="41" spans="1:29" ht="11.25" customHeight="1"/>
    <row r="42" spans="1:29" ht="11.25" customHeight="1"/>
    <row r="43" spans="1:29" ht="11.25" customHeight="1"/>
    <row r="44" spans="1:29" ht="11.25" customHeight="1"/>
    <row r="45" spans="1:29" ht="11.25" customHeight="1"/>
    <row r="46" spans="1:29" ht="11.25" customHeight="1"/>
    <row r="47" spans="1:29" ht="11.25" customHeight="1"/>
  </sheetData>
  <mergeCells count="28">
    <mergeCell ref="E9:F9"/>
    <mergeCell ref="E8:F8"/>
    <mergeCell ref="B18:C21"/>
    <mergeCell ref="B13:C13"/>
    <mergeCell ref="B12:C12"/>
    <mergeCell ref="B11:C11"/>
    <mergeCell ref="B10:C10"/>
    <mergeCell ref="B9:C9"/>
    <mergeCell ref="B8:C8"/>
    <mergeCell ref="E19:F19"/>
    <mergeCell ref="E18:F18"/>
    <mergeCell ref="E13:F13"/>
    <mergeCell ref="E12:F12"/>
    <mergeCell ref="E11:F11"/>
    <mergeCell ref="E10:F10"/>
    <mergeCell ref="E20:F20"/>
    <mergeCell ref="F24:F38"/>
    <mergeCell ref="H24:H38"/>
    <mergeCell ref="I24:I38"/>
    <mergeCell ref="J24:J38"/>
    <mergeCell ref="E21:F21"/>
    <mergeCell ref="G24:G38"/>
    <mergeCell ref="E24:E38"/>
    <mergeCell ref="B17:C17"/>
    <mergeCell ref="A24:A38"/>
    <mergeCell ref="B24:B38"/>
    <mergeCell ref="C24:C38"/>
    <mergeCell ref="D24:D38"/>
  </mergeCells>
  <phoneticPr fontId="25" type="noConversion"/>
  <conditionalFormatting sqref="L24:L38">
    <cfRule type="cellIs" dxfId="3" priority="2" operator="equal">
      <formula>0</formula>
    </cfRule>
  </conditionalFormatting>
  <conditionalFormatting sqref="Q24:Q38">
    <cfRule type="cellIs" dxfId="2" priority="1" operator="equal">
      <formula>0</formula>
    </cfRule>
  </conditionalFormatting>
  <hyperlinks>
    <hyperlink ref="J24" r:id="rId1" display="https://nova-tex.ru/" xr:uid="{E32B3D80-FDCB-4475-934A-A04B50C1166A}"/>
    <hyperlink ref="J24:J38" r:id="rId2" display="WEB-Сайт" xr:uid="{68E37772-7756-4658-8CAD-39DBF3034F01}"/>
  </hyperlinks>
  <pageMargins left="0.7" right="0.7" top="0.75" bottom="0.75" header="0.3" footer="0.3"/>
  <pageSetup paperSize="9" scale="12"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EB6F8-F664-475B-98B9-FB15B7F8F68B}">
  <sheetPr>
    <tabColor theme="0" tint="-4.9989318521683403E-2"/>
  </sheetPr>
  <dimension ref="A1:AC47"/>
  <sheetViews>
    <sheetView zoomScale="25" zoomScaleNormal="25" zoomScaleSheetLayoutView="40" workbookViewId="0">
      <selection activeCell="Y4" sqref="Y1:AA1048576"/>
    </sheetView>
  </sheetViews>
  <sheetFormatPr defaultColWidth="25.83203125" defaultRowHeight="26.25"/>
  <cols>
    <col min="1" max="1" width="21.33203125" customWidth="1"/>
    <col min="2" max="3" width="50.83203125" customWidth="1"/>
    <col min="4" max="5" width="87.33203125" customWidth="1"/>
    <col min="6" max="6" width="54.6640625" customWidth="1"/>
    <col min="7" max="7" width="50.83203125" customWidth="1"/>
    <col min="8" max="8" width="100.83203125" customWidth="1"/>
    <col min="9" max="9" width="200.83203125" customWidth="1"/>
    <col min="10" max="10" width="30.83203125" customWidth="1"/>
    <col min="11" max="11" width="72.5" customWidth="1"/>
    <col min="12" max="13" width="40.83203125" customWidth="1"/>
    <col min="14" max="14" width="40.83203125" hidden="1" customWidth="1"/>
    <col min="15" max="17" width="40.83203125" customWidth="1"/>
    <col min="18" max="18" width="40.83203125" hidden="1" customWidth="1"/>
    <col min="19" max="19" width="40.83203125" customWidth="1"/>
    <col min="20" max="20" width="40.83203125" hidden="1" customWidth="1"/>
    <col min="21" max="21" width="54.83203125" style="102" bestFit="1" customWidth="1"/>
    <col min="22" max="24" width="57.83203125" style="102" customWidth="1"/>
    <col min="25" max="25" width="28.1640625" style="103" hidden="1" customWidth="1"/>
    <col min="26" max="26" width="31" style="5" hidden="1" customWidth="1"/>
    <col min="27" max="27" width="40.5" style="5" hidden="1" customWidth="1"/>
  </cols>
  <sheetData>
    <row r="1" spans="1:27" ht="408" customHeight="1">
      <c r="A1" s="3"/>
      <c r="B1" s="4"/>
      <c r="C1" s="4"/>
      <c r="D1" s="4"/>
      <c r="E1" s="4"/>
      <c r="F1" s="4"/>
      <c r="G1" s="4"/>
      <c r="I1" s="4"/>
      <c r="J1" s="4"/>
      <c r="K1" s="5"/>
    </row>
    <row r="2" spans="1:27">
      <c r="A2" s="6"/>
      <c r="B2" s="5"/>
      <c r="C2" s="5"/>
      <c r="D2" s="5"/>
      <c r="E2" s="5"/>
      <c r="F2" s="5"/>
      <c r="G2" s="5"/>
      <c r="I2" s="5"/>
      <c r="J2" s="5"/>
      <c r="K2" s="5"/>
    </row>
    <row r="3" spans="1:27" ht="83.25" customHeight="1">
      <c r="A3" s="6"/>
      <c r="B3" s="5"/>
      <c r="C3" s="5"/>
      <c r="D3" s="5"/>
      <c r="E3" s="5"/>
      <c r="F3" s="5"/>
      <c r="G3" s="5"/>
      <c r="H3" s="5"/>
      <c r="I3" s="5"/>
      <c r="J3" s="5"/>
      <c r="K3" s="5"/>
      <c r="AA3" s="5" t="e">
        <f>IF(O24=СторЦена,M24*P24,)</f>
        <v>#NAME?</v>
      </c>
    </row>
    <row r="4" spans="1:27" ht="409.5" customHeight="1">
      <c r="A4" s="6"/>
      <c r="B4" s="5"/>
      <c r="C4" s="5"/>
      <c r="D4" s="5"/>
      <c r="E4" s="5"/>
      <c r="F4" s="5"/>
      <c r="G4" s="5"/>
      <c r="H4" s="5"/>
      <c r="I4" s="5"/>
      <c r="J4" s="5"/>
      <c r="K4" s="5"/>
    </row>
    <row r="5" spans="1:27" ht="409.5" customHeight="1">
      <c r="A5" s="6"/>
      <c r="B5" s="5"/>
      <c r="C5" s="5"/>
      <c r="D5" s="5"/>
      <c r="E5" s="5"/>
      <c r="F5" s="5"/>
      <c r="G5" s="5"/>
      <c r="H5" s="5"/>
      <c r="I5" s="5"/>
      <c r="J5" s="5"/>
      <c r="K5" s="5"/>
    </row>
    <row r="6" spans="1:27" ht="409.5" customHeight="1">
      <c r="A6" s="6"/>
      <c r="B6" s="5"/>
      <c r="C6" s="5"/>
      <c r="D6" s="5"/>
      <c r="E6" s="5"/>
      <c r="F6" s="5"/>
      <c r="G6" s="5"/>
      <c r="H6" s="5"/>
      <c r="I6" s="5"/>
      <c r="J6" s="5"/>
      <c r="K6" s="5"/>
    </row>
    <row r="7" spans="1:27" ht="60.75" customHeight="1">
      <c r="A7" s="6"/>
      <c r="B7" s="7"/>
      <c r="C7" s="7"/>
      <c r="D7" s="7"/>
      <c r="E7" s="7"/>
      <c r="F7" s="7"/>
      <c r="G7" s="5"/>
      <c r="H7" s="5"/>
      <c r="I7" s="7"/>
      <c r="J7" s="8"/>
      <c r="K7" s="5"/>
    </row>
    <row r="8" spans="1:27" ht="50.1" customHeight="1">
      <c r="A8" s="6"/>
      <c r="B8" s="191"/>
      <c r="C8" s="192"/>
      <c r="D8" s="1"/>
      <c r="E8" s="191"/>
      <c r="F8" s="192"/>
      <c r="G8" s="5"/>
      <c r="H8" s="5"/>
      <c r="I8" s="9"/>
      <c r="J8" s="10"/>
      <c r="K8" s="5"/>
    </row>
    <row r="9" spans="1:27" ht="50.1" customHeight="1">
      <c r="A9" s="6"/>
      <c r="B9" s="180"/>
      <c r="C9" s="181"/>
      <c r="D9" s="11"/>
      <c r="E9" s="208"/>
      <c r="F9" s="209"/>
      <c r="G9" s="5"/>
      <c r="H9" s="5"/>
      <c r="I9" s="9"/>
      <c r="J9" s="12"/>
      <c r="K9" s="5"/>
    </row>
    <row r="10" spans="1:27" ht="157.5" customHeight="1">
      <c r="A10" s="6"/>
      <c r="B10" s="180"/>
      <c r="C10" s="181"/>
      <c r="D10" s="11"/>
      <c r="E10" s="208"/>
      <c r="F10" s="209"/>
      <c r="G10" s="5"/>
      <c r="H10" s="5"/>
      <c r="I10" s="13"/>
      <c r="J10" s="14"/>
      <c r="K10" s="5"/>
    </row>
    <row r="11" spans="1:27" ht="49.5" hidden="1" customHeight="1" thickBot="1">
      <c r="A11" s="6"/>
      <c r="B11" s="180"/>
      <c r="C11" s="181"/>
      <c r="D11" s="11"/>
      <c r="E11" s="208"/>
      <c r="F11" s="209"/>
      <c r="G11" s="5"/>
      <c r="H11" s="5"/>
      <c r="I11" s="9"/>
      <c r="J11" s="14"/>
      <c r="K11" s="5"/>
    </row>
    <row r="12" spans="1:27" ht="49.5" hidden="1" customHeight="1" thickBot="1">
      <c r="A12" s="6"/>
      <c r="B12" s="180"/>
      <c r="C12" s="181"/>
      <c r="D12" s="11"/>
      <c r="E12" s="208"/>
      <c r="F12" s="209"/>
      <c r="G12" s="5"/>
      <c r="H12" s="5"/>
      <c r="I12" s="2"/>
      <c r="J12" s="14"/>
      <c r="K12" s="5"/>
    </row>
    <row r="13" spans="1:27" ht="49.5" hidden="1" customHeight="1" thickBot="1">
      <c r="A13" s="6"/>
      <c r="B13" s="180"/>
      <c r="C13" s="181"/>
      <c r="D13" s="11"/>
      <c r="E13" s="208"/>
      <c r="F13" s="209"/>
      <c r="G13" s="5"/>
      <c r="H13" s="5"/>
      <c r="I13" s="2"/>
      <c r="J13" s="14"/>
      <c r="K13" s="5"/>
    </row>
    <row r="14" spans="1:27" ht="49.5" hidden="1" customHeight="1" thickBot="1">
      <c r="A14" s="6"/>
      <c r="G14" s="5"/>
      <c r="H14" s="5"/>
      <c r="I14" s="15"/>
      <c r="J14" s="12"/>
      <c r="K14" s="5"/>
    </row>
    <row r="15" spans="1:27" ht="49.5" hidden="1" customHeight="1" thickBot="1">
      <c r="A15" s="6"/>
      <c r="G15" s="5"/>
      <c r="H15" s="5"/>
      <c r="I15" s="15"/>
      <c r="J15" s="16"/>
      <c r="K15" s="5"/>
    </row>
    <row r="16" spans="1:27" ht="49.5" hidden="1" customHeight="1" thickBot="1">
      <c r="A16" s="6"/>
      <c r="B16" s="5"/>
      <c r="C16" s="17"/>
      <c r="D16" s="17"/>
      <c r="E16" s="17"/>
      <c r="F16" s="17"/>
      <c r="G16" s="18"/>
      <c r="H16" s="19"/>
      <c r="I16" s="15"/>
      <c r="J16" s="20"/>
      <c r="K16" s="5"/>
    </row>
    <row r="17" spans="1:29" ht="49.5" hidden="1" customHeight="1" thickBot="1">
      <c r="A17" s="6"/>
      <c r="B17" s="182"/>
      <c r="C17" s="182"/>
      <c r="D17" s="54"/>
      <c r="E17" s="5"/>
      <c r="F17" s="19"/>
      <c r="G17" s="5"/>
      <c r="H17" s="19"/>
      <c r="I17" s="7"/>
      <c r="J17" s="5"/>
      <c r="K17" s="5"/>
    </row>
    <row r="18" spans="1:29" ht="49.5" hidden="1" customHeight="1" thickBot="1">
      <c r="A18" s="6"/>
      <c r="B18" s="183"/>
      <c r="C18" s="184"/>
      <c r="D18" s="23"/>
      <c r="E18" s="212"/>
      <c r="F18" s="213"/>
      <c r="G18" s="5"/>
      <c r="H18" s="5"/>
      <c r="I18" s="15"/>
      <c r="J18" s="24"/>
      <c r="K18" s="5"/>
    </row>
    <row r="19" spans="1:29" ht="49.5" hidden="1" customHeight="1" thickBot="1">
      <c r="A19" s="6"/>
      <c r="B19" s="185"/>
      <c r="C19" s="186"/>
      <c r="D19" s="25"/>
      <c r="E19" s="210"/>
      <c r="F19" s="211"/>
      <c r="G19" s="5"/>
      <c r="H19" s="5"/>
      <c r="I19" s="15"/>
      <c r="J19" s="27"/>
      <c r="K19" s="5"/>
    </row>
    <row r="20" spans="1:29" ht="49.5" hidden="1" customHeight="1" thickBot="1">
      <c r="A20" s="6"/>
      <c r="B20" s="185"/>
      <c r="C20" s="186"/>
      <c r="D20" s="25"/>
      <c r="E20" s="210"/>
      <c r="F20" s="211"/>
      <c r="G20" s="5"/>
      <c r="H20" s="5"/>
      <c r="I20" s="28"/>
      <c r="J20" s="42"/>
      <c r="K20" s="5"/>
    </row>
    <row r="21" spans="1:29" ht="49.5" hidden="1" customHeight="1" thickBot="1">
      <c r="A21" s="6"/>
      <c r="B21" s="187"/>
      <c r="C21" s="188"/>
      <c r="D21" s="25"/>
      <c r="E21" s="203"/>
      <c r="F21" s="204"/>
      <c r="G21" s="5"/>
      <c r="H21" s="5"/>
      <c r="I21" s="15"/>
      <c r="J21" s="24"/>
      <c r="K21" s="5"/>
    </row>
    <row r="22" spans="1:29" ht="75" customHeight="1" thickBot="1">
      <c r="A22" s="6"/>
      <c r="B22" s="5"/>
      <c r="C22" s="17"/>
      <c r="D22" s="17"/>
      <c r="E22" s="17"/>
      <c r="F22" s="17"/>
      <c r="G22" s="18"/>
      <c r="H22" s="5"/>
      <c r="I22" s="30"/>
      <c r="J22" s="31"/>
      <c r="K22" s="5"/>
      <c r="Z22" s="5">
        <f>SUM(Z24:Z999999)</f>
        <v>0</v>
      </c>
      <c r="AA22" s="5">
        <f>SUM(AA24:AA999999)</f>
        <v>0</v>
      </c>
    </row>
    <row r="23" spans="1:29" s="32" customFormat="1" ht="129.75" customHeight="1" thickBot="1">
      <c r="A23" s="57" t="s">
        <v>10</v>
      </c>
      <c r="B23" s="57" t="s">
        <v>7</v>
      </c>
      <c r="C23" s="57" t="s">
        <v>11</v>
      </c>
      <c r="D23" s="57" t="s">
        <v>20</v>
      </c>
      <c r="E23" s="57" t="s">
        <v>21</v>
      </c>
      <c r="F23" s="57" t="s">
        <v>12</v>
      </c>
      <c r="G23" s="57" t="s">
        <v>13</v>
      </c>
      <c r="H23" s="57" t="s">
        <v>14</v>
      </c>
      <c r="I23" s="57" t="s">
        <v>8</v>
      </c>
      <c r="J23" s="57" t="s">
        <v>18</v>
      </c>
      <c r="K23" s="57" t="s">
        <v>9</v>
      </c>
      <c r="L23" s="57" t="s">
        <v>22</v>
      </c>
      <c r="M23" s="57" t="s">
        <v>23</v>
      </c>
      <c r="N23" s="117" t="s">
        <v>65</v>
      </c>
      <c r="O23" s="57" t="s">
        <v>66</v>
      </c>
      <c r="P23" s="57" t="s">
        <v>16</v>
      </c>
      <c r="Q23" s="57" t="s">
        <v>67</v>
      </c>
      <c r="R23" s="57"/>
      <c r="S23" s="57" t="s">
        <v>17</v>
      </c>
      <c r="T23" s="57"/>
      <c r="U23" s="57" t="s">
        <v>68</v>
      </c>
      <c r="V23" s="57" t="s">
        <v>69</v>
      </c>
      <c r="W23" s="57" t="s">
        <v>68</v>
      </c>
      <c r="X23" s="57" t="s">
        <v>69</v>
      </c>
      <c r="Y23" s="105"/>
      <c r="Z23" s="105" t="s">
        <v>70</v>
      </c>
      <c r="AA23" s="105" t="s">
        <v>71</v>
      </c>
      <c r="AB23" s="57" t="s">
        <v>73</v>
      </c>
      <c r="AC23" s="57" t="s">
        <v>73</v>
      </c>
    </row>
    <row r="24" spans="1:29" ht="50.1" customHeight="1">
      <c r="A24" s="168"/>
      <c r="B24" s="168"/>
      <c r="C24" s="171"/>
      <c r="D24" s="171"/>
      <c r="E24" s="205"/>
      <c r="F24" s="174"/>
      <c r="G24" s="177"/>
      <c r="H24" s="162"/>
      <c r="I24" s="162"/>
      <c r="J24" s="165" t="s">
        <v>19</v>
      </c>
      <c r="K24" s="62"/>
      <c r="L24" s="63">
        <f t="shared" ref="L24:L38" si="0">M24-M24*30%</f>
        <v>0</v>
      </c>
      <c r="M24" s="63"/>
      <c r="N24" s="63"/>
      <c r="O24" s="127"/>
      <c r="P24" s="100"/>
      <c r="Q24" s="63">
        <f>P24*M24</f>
        <v>0</v>
      </c>
      <c r="R24" s="64"/>
      <c r="S24" s="67"/>
      <c r="T24" s="58"/>
      <c r="U24" s="106">
        <f>IF(EXACT(O24,Y24),M24,M24*(1-'Расчет ПРЕДЗАКАЗ'!$D$10))</f>
        <v>0</v>
      </c>
      <c r="V24" s="106">
        <f>P24*U24</f>
        <v>0</v>
      </c>
      <c r="W24" s="106" t="e">
        <f>IF(EXACT(O24,Y24),M24,M24*(1-#REF!))</f>
        <v>#REF!</v>
      </c>
      <c r="X24" s="106" t="e">
        <f>P24*W24</f>
        <v>#REF!</v>
      </c>
      <c r="Y24" s="107" t="s">
        <v>72</v>
      </c>
      <c r="Z24" s="103">
        <f t="shared" ref="Z24:Z38" si="1">IF(EXACT(O24,Y24),Q24,0)</f>
        <v>0</v>
      </c>
      <c r="AA24" s="103">
        <f t="shared" ref="AA24:AA38" si="2">IF(Z24=0,Q24,0)</f>
        <v>0</v>
      </c>
      <c r="AB24" s="128" t="str">
        <f>IF(U24=0,"",L24/U24-1)</f>
        <v/>
      </c>
      <c r="AC24" s="128" t="e">
        <f>IF(W24=0,"",L24/W24-1)</f>
        <v>#REF!</v>
      </c>
    </row>
    <row r="25" spans="1:29" ht="50.1" customHeight="1">
      <c r="A25" s="169"/>
      <c r="B25" s="169"/>
      <c r="C25" s="172"/>
      <c r="D25" s="172"/>
      <c r="E25" s="206"/>
      <c r="F25" s="201"/>
      <c r="G25" s="178"/>
      <c r="H25" s="189"/>
      <c r="I25" s="189"/>
      <c r="J25" s="166"/>
      <c r="K25" s="62"/>
      <c r="L25" s="63">
        <f t="shared" si="0"/>
        <v>0</v>
      </c>
      <c r="M25" s="63"/>
      <c r="N25" s="63"/>
      <c r="O25" s="127"/>
      <c r="P25" s="100"/>
      <c r="Q25" s="63">
        <f t="shared" ref="Q25:Q38" si="3">P25*M25</f>
        <v>0</v>
      </c>
      <c r="R25" s="64"/>
      <c r="S25" s="67"/>
      <c r="T25" s="46"/>
      <c r="U25" s="106">
        <f>IF(EXACT(O25,Y25),M25,M25*(1-'Расчет ПРЕДЗАКАЗ'!$D$10))</f>
        <v>0</v>
      </c>
      <c r="V25" s="106">
        <f t="shared" ref="V25:V38" si="4">P25*U25</f>
        <v>0</v>
      </c>
      <c r="W25" s="106" t="e">
        <f>IF(EXACT(O25,Y25),M25,M25*(1-#REF!))</f>
        <v>#REF!</v>
      </c>
      <c r="X25" s="106" t="e">
        <f t="shared" ref="X25:X38" si="5">P25*W25</f>
        <v>#REF!</v>
      </c>
      <c r="Y25" s="107" t="s">
        <v>72</v>
      </c>
      <c r="Z25" s="103">
        <f t="shared" si="1"/>
        <v>0</v>
      </c>
      <c r="AA25" s="103">
        <f t="shared" si="2"/>
        <v>0</v>
      </c>
      <c r="AB25" s="128" t="str">
        <f t="shared" ref="AB25:AB38" si="6">IF(U25=0,"",L25/U25-1)</f>
        <v/>
      </c>
      <c r="AC25" s="128" t="e">
        <f t="shared" ref="AC25:AC38" si="7">IF(W25=0,"",L25/W25-1)</f>
        <v>#REF!</v>
      </c>
    </row>
    <row r="26" spans="1:29" ht="50.1" customHeight="1">
      <c r="A26" s="169"/>
      <c r="B26" s="169"/>
      <c r="C26" s="172"/>
      <c r="D26" s="172"/>
      <c r="E26" s="206"/>
      <c r="F26" s="201"/>
      <c r="G26" s="178"/>
      <c r="H26" s="189"/>
      <c r="I26" s="189"/>
      <c r="J26" s="166"/>
      <c r="K26" s="62"/>
      <c r="L26" s="63">
        <f t="shared" si="0"/>
        <v>0</v>
      </c>
      <c r="M26" s="63"/>
      <c r="N26" s="63"/>
      <c r="O26" s="127"/>
      <c r="P26" s="100"/>
      <c r="Q26" s="63">
        <f t="shared" si="3"/>
        <v>0</v>
      </c>
      <c r="R26" s="64"/>
      <c r="S26" s="67"/>
      <c r="T26" s="46"/>
      <c r="U26" s="106">
        <f>IF(EXACT(O26,Y26),M26,M26*(1-'Расчет ПРЕДЗАКАЗ'!$D$10))</f>
        <v>0</v>
      </c>
      <c r="V26" s="106">
        <f t="shared" si="4"/>
        <v>0</v>
      </c>
      <c r="W26" s="106" t="e">
        <f>IF(EXACT(O26,Y26),M26,M26*(1-#REF!))</f>
        <v>#REF!</v>
      </c>
      <c r="X26" s="106" t="e">
        <f t="shared" si="5"/>
        <v>#REF!</v>
      </c>
      <c r="Y26" s="107" t="s">
        <v>72</v>
      </c>
      <c r="Z26" s="103">
        <f t="shared" si="1"/>
        <v>0</v>
      </c>
      <c r="AA26" s="103">
        <f t="shared" si="2"/>
        <v>0</v>
      </c>
      <c r="AB26" s="128" t="str">
        <f t="shared" si="6"/>
        <v/>
      </c>
      <c r="AC26" s="128" t="e">
        <f t="shared" si="7"/>
        <v>#REF!</v>
      </c>
    </row>
    <row r="27" spans="1:29" ht="50.1" customHeight="1">
      <c r="A27" s="169"/>
      <c r="B27" s="169"/>
      <c r="C27" s="172"/>
      <c r="D27" s="172"/>
      <c r="E27" s="206"/>
      <c r="F27" s="201"/>
      <c r="G27" s="178"/>
      <c r="H27" s="189"/>
      <c r="I27" s="189"/>
      <c r="J27" s="166"/>
      <c r="K27" s="62"/>
      <c r="L27" s="63">
        <f t="shared" si="0"/>
        <v>0</v>
      </c>
      <c r="M27" s="63"/>
      <c r="N27" s="63"/>
      <c r="O27" s="127"/>
      <c r="P27" s="100"/>
      <c r="Q27" s="63">
        <f t="shared" si="3"/>
        <v>0</v>
      </c>
      <c r="R27" s="64"/>
      <c r="S27" s="67"/>
      <c r="T27" s="46"/>
      <c r="U27" s="106">
        <f>IF(EXACT(O27,Y27),M27,M27*(1-'Расчет ПРЕДЗАКАЗ'!$D$10))</f>
        <v>0</v>
      </c>
      <c r="V27" s="106">
        <f t="shared" si="4"/>
        <v>0</v>
      </c>
      <c r="W27" s="106" t="e">
        <f>IF(EXACT(O27,Y27),M27,M27*(1-#REF!))</f>
        <v>#REF!</v>
      </c>
      <c r="X27" s="106" t="e">
        <f t="shared" si="5"/>
        <v>#REF!</v>
      </c>
      <c r="Y27" s="107" t="s">
        <v>72</v>
      </c>
      <c r="Z27" s="103">
        <f t="shared" si="1"/>
        <v>0</v>
      </c>
      <c r="AA27" s="103">
        <f t="shared" si="2"/>
        <v>0</v>
      </c>
      <c r="AB27" s="128" t="str">
        <f t="shared" si="6"/>
        <v/>
      </c>
      <c r="AC27" s="128" t="e">
        <f t="shared" si="7"/>
        <v>#REF!</v>
      </c>
    </row>
    <row r="28" spans="1:29" ht="50.1" customHeight="1">
      <c r="A28" s="169"/>
      <c r="B28" s="169"/>
      <c r="C28" s="172"/>
      <c r="D28" s="172"/>
      <c r="E28" s="206"/>
      <c r="F28" s="201"/>
      <c r="G28" s="178"/>
      <c r="H28" s="189"/>
      <c r="I28" s="189"/>
      <c r="J28" s="166"/>
      <c r="K28" s="62"/>
      <c r="L28" s="63">
        <f t="shared" si="0"/>
        <v>0</v>
      </c>
      <c r="M28" s="63"/>
      <c r="N28" s="63"/>
      <c r="O28" s="127"/>
      <c r="P28" s="100"/>
      <c r="Q28" s="63">
        <f t="shared" si="3"/>
        <v>0</v>
      </c>
      <c r="R28" s="64"/>
      <c r="S28" s="67"/>
      <c r="T28" s="46"/>
      <c r="U28" s="106">
        <f>IF(EXACT(O28,Y28),M28,M28*(1-'Расчет ПРЕДЗАКАЗ'!$D$10))</f>
        <v>0</v>
      </c>
      <c r="V28" s="106">
        <f t="shared" si="4"/>
        <v>0</v>
      </c>
      <c r="W28" s="106" t="e">
        <f>IF(EXACT(O28,Y28),M28,M28*(1-#REF!))</f>
        <v>#REF!</v>
      </c>
      <c r="X28" s="106" t="e">
        <f t="shared" si="5"/>
        <v>#REF!</v>
      </c>
      <c r="Y28" s="107" t="s">
        <v>72</v>
      </c>
      <c r="Z28" s="103">
        <f t="shared" si="1"/>
        <v>0</v>
      </c>
      <c r="AA28" s="103">
        <f t="shared" si="2"/>
        <v>0</v>
      </c>
      <c r="AB28" s="128" t="str">
        <f t="shared" si="6"/>
        <v/>
      </c>
      <c r="AC28" s="128" t="e">
        <f t="shared" si="7"/>
        <v>#REF!</v>
      </c>
    </row>
    <row r="29" spans="1:29" ht="50.1" customHeight="1">
      <c r="A29" s="169"/>
      <c r="B29" s="169"/>
      <c r="C29" s="172"/>
      <c r="D29" s="172"/>
      <c r="E29" s="206"/>
      <c r="F29" s="201"/>
      <c r="G29" s="178"/>
      <c r="H29" s="189"/>
      <c r="I29" s="189"/>
      <c r="J29" s="166"/>
      <c r="K29" s="62"/>
      <c r="L29" s="63">
        <f t="shared" si="0"/>
        <v>0</v>
      </c>
      <c r="M29" s="63"/>
      <c r="N29" s="63"/>
      <c r="O29" s="127"/>
      <c r="P29" s="100"/>
      <c r="Q29" s="63">
        <f t="shared" si="3"/>
        <v>0</v>
      </c>
      <c r="R29" s="64"/>
      <c r="S29" s="67"/>
      <c r="T29" s="46"/>
      <c r="U29" s="106">
        <f>IF(EXACT(O29,Y29),M29,M29*(1-'Расчет ПРЕДЗАКАЗ'!$D$10))</f>
        <v>0</v>
      </c>
      <c r="V29" s="106">
        <f t="shared" si="4"/>
        <v>0</v>
      </c>
      <c r="W29" s="106" t="e">
        <f>IF(EXACT(O29,Y29),M29,M29*(1-#REF!))</f>
        <v>#REF!</v>
      </c>
      <c r="X29" s="106" t="e">
        <f t="shared" si="5"/>
        <v>#REF!</v>
      </c>
      <c r="Y29" s="107" t="s">
        <v>72</v>
      </c>
      <c r="Z29" s="103">
        <f t="shared" si="1"/>
        <v>0</v>
      </c>
      <c r="AA29" s="103">
        <f t="shared" si="2"/>
        <v>0</v>
      </c>
      <c r="AB29" s="128" t="str">
        <f t="shared" si="6"/>
        <v/>
      </c>
      <c r="AC29" s="128" t="e">
        <f t="shared" si="7"/>
        <v>#REF!</v>
      </c>
    </row>
    <row r="30" spans="1:29" ht="50.1" customHeight="1">
      <c r="A30" s="169"/>
      <c r="B30" s="169"/>
      <c r="C30" s="172"/>
      <c r="D30" s="172"/>
      <c r="E30" s="206"/>
      <c r="F30" s="201"/>
      <c r="G30" s="178"/>
      <c r="H30" s="189"/>
      <c r="I30" s="189"/>
      <c r="J30" s="166"/>
      <c r="K30" s="62"/>
      <c r="L30" s="63">
        <f t="shared" si="0"/>
        <v>0</v>
      </c>
      <c r="M30" s="63"/>
      <c r="N30" s="63"/>
      <c r="O30" s="127"/>
      <c r="P30" s="100"/>
      <c r="Q30" s="63">
        <f t="shared" si="3"/>
        <v>0</v>
      </c>
      <c r="R30" s="64"/>
      <c r="S30" s="67"/>
      <c r="T30" s="46"/>
      <c r="U30" s="106">
        <f>IF(EXACT(O30,Y30),M30,M30*(1-'Расчет ПРЕДЗАКАЗ'!$D$10))</f>
        <v>0</v>
      </c>
      <c r="V30" s="106">
        <f t="shared" si="4"/>
        <v>0</v>
      </c>
      <c r="W30" s="106" t="e">
        <f>IF(EXACT(O30,Y30),M30,M30*(1-#REF!))</f>
        <v>#REF!</v>
      </c>
      <c r="X30" s="106" t="e">
        <f t="shared" si="5"/>
        <v>#REF!</v>
      </c>
      <c r="Y30" s="107" t="s">
        <v>72</v>
      </c>
      <c r="Z30" s="103">
        <f t="shared" si="1"/>
        <v>0</v>
      </c>
      <c r="AA30" s="103">
        <f t="shared" si="2"/>
        <v>0</v>
      </c>
      <c r="AB30" s="128" t="str">
        <f t="shared" si="6"/>
        <v/>
      </c>
      <c r="AC30" s="128" t="e">
        <f t="shared" si="7"/>
        <v>#REF!</v>
      </c>
    </row>
    <row r="31" spans="1:29" ht="50.1" customHeight="1">
      <c r="A31" s="169"/>
      <c r="B31" s="169"/>
      <c r="C31" s="172"/>
      <c r="D31" s="172"/>
      <c r="E31" s="206"/>
      <c r="F31" s="201"/>
      <c r="G31" s="178"/>
      <c r="H31" s="189"/>
      <c r="I31" s="189"/>
      <c r="J31" s="166"/>
      <c r="K31" s="62"/>
      <c r="L31" s="63">
        <f t="shared" si="0"/>
        <v>0</v>
      </c>
      <c r="M31" s="63"/>
      <c r="N31" s="63"/>
      <c r="O31" s="127"/>
      <c r="P31" s="100"/>
      <c r="Q31" s="63">
        <f t="shared" si="3"/>
        <v>0</v>
      </c>
      <c r="R31" s="64"/>
      <c r="S31" s="67"/>
      <c r="T31" s="46"/>
      <c r="U31" s="106">
        <f>IF(EXACT(O31,Y31),M31,M31*(1-'Расчет ПРЕДЗАКАЗ'!$D$10))</f>
        <v>0</v>
      </c>
      <c r="V31" s="106">
        <f t="shared" si="4"/>
        <v>0</v>
      </c>
      <c r="W31" s="106" t="e">
        <f>IF(EXACT(O31,Y31),M31,M31*(1-#REF!))</f>
        <v>#REF!</v>
      </c>
      <c r="X31" s="106" t="e">
        <f t="shared" si="5"/>
        <v>#REF!</v>
      </c>
      <c r="Y31" s="107" t="s">
        <v>72</v>
      </c>
      <c r="Z31" s="103">
        <f t="shared" si="1"/>
        <v>0</v>
      </c>
      <c r="AA31" s="103">
        <f t="shared" si="2"/>
        <v>0</v>
      </c>
      <c r="AB31" s="128" t="str">
        <f t="shared" si="6"/>
        <v/>
      </c>
      <c r="AC31" s="128" t="e">
        <f t="shared" si="7"/>
        <v>#REF!</v>
      </c>
    </row>
    <row r="32" spans="1:29" ht="50.1" customHeight="1">
      <c r="A32" s="169"/>
      <c r="B32" s="169"/>
      <c r="C32" s="172"/>
      <c r="D32" s="172"/>
      <c r="E32" s="206"/>
      <c r="F32" s="201"/>
      <c r="G32" s="178"/>
      <c r="H32" s="189"/>
      <c r="I32" s="189"/>
      <c r="J32" s="166"/>
      <c r="K32" s="62"/>
      <c r="L32" s="63">
        <f t="shared" si="0"/>
        <v>0</v>
      </c>
      <c r="M32" s="63"/>
      <c r="N32" s="63"/>
      <c r="O32" s="127"/>
      <c r="P32" s="100"/>
      <c r="Q32" s="63">
        <f t="shared" si="3"/>
        <v>0</v>
      </c>
      <c r="R32" s="64"/>
      <c r="S32" s="67"/>
      <c r="T32" s="46"/>
      <c r="U32" s="106">
        <f>IF(EXACT(O32,Y32),M32,M32*(1-'Расчет ПРЕДЗАКАЗ'!$D$10))</f>
        <v>0</v>
      </c>
      <c r="V32" s="106">
        <f t="shared" si="4"/>
        <v>0</v>
      </c>
      <c r="W32" s="106" t="e">
        <f>IF(EXACT(O32,Y32),M32,M32*(1-#REF!))</f>
        <v>#REF!</v>
      </c>
      <c r="X32" s="106" t="e">
        <f t="shared" si="5"/>
        <v>#REF!</v>
      </c>
      <c r="Y32" s="107" t="s">
        <v>72</v>
      </c>
      <c r="Z32" s="103">
        <f t="shared" si="1"/>
        <v>0</v>
      </c>
      <c r="AA32" s="103">
        <f t="shared" si="2"/>
        <v>0</v>
      </c>
      <c r="AB32" s="128" t="str">
        <f t="shared" si="6"/>
        <v/>
      </c>
      <c r="AC32" s="128" t="e">
        <f t="shared" si="7"/>
        <v>#REF!</v>
      </c>
    </row>
    <row r="33" spans="1:29" ht="50.1" customHeight="1">
      <c r="A33" s="169"/>
      <c r="B33" s="169"/>
      <c r="C33" s="172"/>
      <c r="D33" s="172"/>
      <c r="E33" s="206"/>
      <c r="F33" s="201"/>
      <c r="G33" s="178"/>
      <c r="H33" s="189"/>
      <c r="I33" s="189"/>
      <c r="J33" s="166"/>
      <c r="K33" s="62"/>
      <c r="L33" s="63">
        <f t="shared" si="0"/>
        <v>0</v>
      </c>
      <c r="M33" s="63"/>
      <c r="N33" s="65"/>
      <c r="O33" s="127"/>
      <c r="P33" s="100"/>
      <c r="Q33" s="63">
        <f t="shared" si="3"/>
        <v>0</v>
      </c>
      <c r="R33" s="65"/>
      <c r="S33" s="67"/>
      <c r="T33" s="40"/>
      <c r="U33" s="106">
        <f>IF(EXACT(O33,Y33),M33,M33*(1-'Расчет ПРЕДЗАКАЗ'!$D$10))</f>
        <v>0</v>
      </c>
      <c r="V33" s="106">
        <f t="shared" si="4"/>
        <v>0</v>
      </c>
      <c r="W33" s="106" t="e">
        <f>IF(EXACT(O33,Y33),M33,M33*(1-#REF!))</f>
        <v>#REF!</v>
      </c>
      <c r="X33" s="106" t="e">
        <f t="shared" si="5"/>
        <v>#REF!</v>
      </c>
      <c r="Y33" s="107" t="s">
        <v>72</v>
      </c>
      <c r="Z33" s="103">
        <f t="shared" si="1"/>
        <v>0</v>
      </c>
      <c r="AA33" s="103">
        <f t="shared" si="2"/>
        <v>0</v>
      </c>
      <c r="AB33" s="128" t="str">
        <f t="shared" si="6"/>
        <v/>
      </c>
      <c r="AC33" s="128" t="e">
        <f t="shared" si="7"/>
        <v>#REF!</v>
      </c>
    </row>
    <row r="34" spans="1:29" ht="50.1" customHeight="1">
      <c r="A34" s="169"/>
      <c r="B34" s="169"/>
      <c r="C34" s="172"/>
      <c r="D34" s="172"/>
      <c r="E34" s="206"/>
      <c r="F34" s="201"/>
      <c r="G34" s="178"/>
      <c r="H34" s="189"/>
      <c r="I34" s="189"/>
      <c r="J34" s="166"/>
      <c r="K34" s="62"/>
      <c r="L34" s="63">
        <f t="shared" si="0"/>
        <v>0</v>
      </c>
      <c r="M34" s="63"/>
      <c r="N34" s="65"/>
      <c r="O34" s="127"/>
      <c r="P34" s="100"/>
      <c r="Q34" s="63">
        <f t="shared" si="3"/>
        <v>0</v>
      </c>
      <c r="R34" s="65"/>
      <c r="S34" s="67"/>
      <c r="T34" s="40"/>
      <c r="U34" s="106">
        <f>IF(EXACT(O34,Y34),M34,M34*(1-'Расчет ПРЕДЗАКАЗ'!$D$10))</f>
        <v>0</v>
      </c>
      <c r="V34" s="106">
        <f t="shared" si="4"/>
        <v>0</v>
      </c>
      <c r="W34" s="106" t="e">
        <f>IF(EXACT(O34,Y34),M34,M34*(1-#REF!))</f>
        <v>#REF!</v>
      </c>
      <c r="X34" s="106" t="e">
        <f t="shared" si="5"/>
        <v>#REF!</v>
      </c>
      <c r="Y34" s="107" t="s">
        <v>72</v>
      </c>
      <c r="Z34" s="103">
        <f t="shared" si="1"/>
        <v>0</v>
      </c>
      <c r="AA34" s="103">
        <f t="shared" si="2"/>
        <v>0</v>
      </c>
      <c r="AB34" s="128" t="str">
        <f t="shared" si="6"/>
        <v/>
      </c>
      <c r="AC34" s="128" t="e">
        <f t="shared" si="7"/>
        <v>#REF!</v>
      </c>
    </row>
    <row r="35" spans="1:29" ht="50.1" customHeight="1">
      <c r="A35" s="169"/>
      <c r="B35" s="169"/>
      <c r="C35" s="172"/>
      <c r="D35" s="172"/>
      <c r="E35" s="206"/>
      <c r="F35" s="201"/>
      <c r="G35" s="178"/>
      <c r="H35" s="189"/>
      <c r="I35" s="189"/>
      <c r="J35" s="166"/>
      <c r="K35" s="62"/>
      <c r="L35" s="63">
        <f t="shared" si="0"/>
        <v>0</v>
      </c>
      <c r="M35" s="63"/>
      <c r="N35" s="65"/>
      <c r="O35" s="127"/>
      <c r="P35" s="100"/>
      <c r="Q35" s="63">
        <f t="shared" si="3"/>
        <v>0</v>
      </c>
      <c r="R35" s="65"/>
      <c r="S35" s="67"/>
      <c r="T35" s="40"/>
      <c r="U35" s="106">
        <f>IF(EXACT(O35,Y35),M35,M35*(1-'Расчет ПРЕДЗАКАЗ'!$D$10))</f>
        <v>0</v>
      </c>
      <c r="V35" s="106">
        <f t="shared" si="4"/>
        <v>0</v>
      </c>
      <c r="W35" s="106" t="e">
        <f>IF(EXACT(O35,Y35),M35,M35*(1-#REF!))</f>
        <v>#REF!</v>
      </c>
      <c r="X35" s="106" t="e">
        <f t="shared" si="5"/>
        <v>#REF!</v>
      </c>
      <c r="Y35" s="107" t="s">
        <v>72</v>
      </c>
      <c r="Z35" s="103">
        <f t="shared" si="1"/>
        <v>0</v>
      </c>
      <c r="AA35" s="103">
        <f t="shared" si="2"/>
        <v>0</v>
      </c>
      <c r="AB35" s="128" t="str">
        <f t="shared" si="6"/>
        <v/>
      </c>
      <c r="AC35" s="128" t="e">
        <f t="shared" si="7"/>
        <v>#REF!</v>
      </c>
    </row>
    <row r="36" spans="1:29" ht="50.1" customHeight="1">
      <c r="A36" s="169"/>
      <c r="B36" s="169"/>
      <c r="C36" s="172"/>
      <c r="D36" s="172"/>
      <c r="E36" s="206"/>
      <c r="F36" s="201"/>
      <c r="G36" s="178"/>
      <c r="H36" s="189"/>
      <c r="I36" s="189"/>
      <c r="J36" s="166"/>
      <c r="K36" s="62"/>
      <c r="L36" s="63">
        <f t="shared" si="0"/>
        <v>0</v>
      </c>
      <c r="M36" s="63"/>
      <c r="N36" s="65"/>
      <c r="O36" s="127"/>
      <c r="P36" s="100"/>
      <c r="Q36" s="63">
        <f t="shared" si="3"/>
        <v>0</v>
      </c>
      <c r="R36" s="65"/>
      <c r="S36" s="67"/>
      <c r="T36" s="40"/>
      <c r="U36" s="106">
        <f>IF(EXACT(O36,Y36),M36,M36*(1-'Расчет ПРЕДЗАКАЗ'!$D$10))</f>
        <v>0</v>
      </c>
      <c r="V36" s="106">
        <f t="shared" si="4"/>
        <v>0</v>
      </c>
      <c r="W36" s="106" t="e">
        <f>IF(EXACT(O36,Y36),M36,M36*(1-#REF!))</f>
        <v>#REF!</v>
      </c>
      <c r="X36" s="106" t="e">
        <f t="shared" si="5"/>
        <v>#REF!</v>
      </c>
      <c r="Y36" s="107" t="s">
        <v>72</v>
      </c>
      <c r="Z36" s="103">
        <f t="shared" si="1"/>
        <v>0</v>
      </c>
      <c r="AA36" s="103">
        <f t="shared" si="2"/>
        <v>0</v>
      </c>
      <c r="AB36" s="128" t="str">
        <f t="shared" si="6"/>
        <v/>
      </c>
      <c r="AC36" s="128" t="e">
        <f t="shared" si="7"/>
        <v>#REF!</v>
      </c>
    </row>
    <row r="37" spans="1:29" ht="50.1" customHeight="1">
      <c r="A37" s="169"/>
      <c r="B37" s="169"/>
      <c r="C37" s="172"/>
      <c r="D37" s="172"/>
      <c r="E37" s="206"/>
      <c r="F37" s="201"/>
      <c r="G37" s="178"/>
      <c r="H37" s="189"/>
      <c r="I37" s="189"/>
      <c r="J37" s="166"/>
      <c r="K37" s="62"/>
      <c r="L37" s="63">
        <f t="shared" si="0"/>
        <v>0</v>
      </c>
      <c r="M37" s="63"/>
      <c r="N37" s="65"/>
      <c r="O37" s="127"/>
      <c r="P37" s="100"/>
      <c r="Q37" s="63">
        <f t="shared" si="3"/>
        <v>0</v>
      </c>
      <c r="R37" s="65"/>
      <c r="S37" s="67"/>
      <c r="T37" s="40"/>
      <c r="U37" s="106">
        <f>IF(EXACT(O37,Y37),M37,M37*(1-'Расчет ПРЕДЗАКАЗ'!$D$10))</f>
        <v>0</v>
      </c>
      <c r="V37" s="106">
        <f t="shared" si="4"/>
        <v>0</v>
      </c>
      <c r="W37" s="106" t="e">
        <f>IF(EXACT(O37,Y37),M37,M37*(1-#REF!))</f>
        <v>#REF!</v>
      </c>
      <c r="X37" s="106" t="e">
        <f t="shared" si="5"/>
        <v>#REF!</v>
      </c>
      <c r="Y37" s="107" t="s">
        <v>72</v>
      </c>
      <c r="Z37" s="103">
        <f t="shared" si="1"/>
        <v>0</v>
      </c>
      <c r="AA37" s="103">
        <f t="shared" si="2"/>
        <v>0</v>
      </c>
      <c r="AB37" s="128" t="str">
        <f t="shared" si="6"/>
        <v/>
      </c>
      <c r="AC37" s="128" t="e">
        <f t="shared" si="7"/>
        <v>#REF!</v>
      </c>
    </row>
    <row r="38" spans="1:29" ht="50.1" customHeight="1">
      <c r="A38" s="170"/>
      <c r="B38" s="170"/>
      <c r="C38" s="173"/>
      <c r="D38" s="173"/>
      <c r="E38" s="207"/>
      <c r="F38" s="202"/>
      <c r="G38" s="179"/>
      <c r="H38" s="190"/>
      <c r="I38" s="190"/>
      <c r="J38" s="167"/>
      <c r="K38" s="62"/>
      <c r="L38" s="63">
        <f t="shared" si="0"/>
        <v>0</v>
      </c>
      <c r="M38" s="63"/>
      <c r="N38" s="65"/>
      <c r="O38" s="127"/>
      <c r="P38" s="100"/>
      <c r="Q38" s="63">
        <f t="shared" si="3"/>
        <v>0</v>
      </c>
      <c r="R38" s="65"/>
      <c r="S38" s="67"/>
      <c r="T38" s="40"/>
      <c r="U38" s="106">
        <f>IF(EXACT(O38,Y38),M38,M38*(1-'Расчет ПРЕДЗАКАЗ'!$D$10))</f>
        <v>0</v>
      </c>
      <c r="V38" s="106">
        <f t="shared" si="4"/>
        <v>0</v>
      </c>
      <c r="W38" s="106" t="e">
        <f>IF(EXACT(O38,Y38),M38,M38*(1-#REF!))</f>
        <v>#REF!</v>
      </c>
      <c r="X38" s="106" t="e">
        <f t="shared" si="5"/>
        <v>#REF!</v>
      </c>
      <c r="Y38" s="107" t="s">
        <v>72</v>
      </c>
      <c r="Z38" s="103">
        <f t="shared" si="1"/>
        <v>0</v>
      </c>
      <c r="AA38" s="103">
        <f t="shared" si="2"/>
        <v>0</v>
      </c>
      <c r="AB38" s="128" t="str">
        <f t="shared" si="6"/>
        <v/>
      </c>
      <c r="AC38" s="128" t="e">
        <f t="shared" si="7"/>
        <v>#REF!</v>
      </c>
    </row>
    <row r="39" spans="1:29" ht="11.25" customHeight="1"/>
    <row r="40" spans="1:29" ht="11.25" customHeight="1"/>
    <row r="41" spans="1:29" ht="11.25" customHeight="1"/>
    <row r="42" spans="1:29" ht="11.25" customHeight="1"/>
    <row r="43" spans="1:29" ht="11.25" customHeight="1"/>
    <row r="44" spans="1:29" ht="11.25" customHeight="1"/>
    <row r="45" spans="1:29" ht="11.25" customHeight="1"/>
    <row r="46" spans="1:29" ht="11.25" customHeight="1"/>
    <row r="47" spans="1:29" ht="11.25" customHeight="1"/>
  </sheetData>
  <mergeCells count="28">
    <mergeCell ref="G24:G38"/>
    <mergeCell ref="H24:H38"/>
    <mergeCell ref="I24:I38"/>
    <mergeCell ref="J24:J38"/>
    <mergeCell ref="A24:A38"/>
    <mergeCell ref="B24:B38"/>
    <mergeCell ref="C24:C38"/>
    <mergeCell ref="D24:D38"/>
    <mergeCell ref="E24:E38"/>
    <mergeCell ref="F24:F38"/>
    <mergeCell ref="B17:C17"/>
    <mergeCell ref="B18:C21"/>
    <mergeCell ref="E18:F18"/>
    <mergeCell ref="E19:F19"/>
    <mergeCell ref="E20:F20"/>
    <mergeCell ref="E21:F21"/>
    <mergeCell ref="B11:C11"/>
    <mergeCell ref="E11:F11"/>
    <mergeCell ref="B12:C12"/>
    <mergeCell ref="E12:F12"/>
    <mergeCell ref="B13:C13"/>
    <mergeCell ref="E13:F13"/>
    <mergeCell ref="B8:C8"/>
    <mergeCell ref="E8:F8"/>
    <mergeCell ref="B9:C9"/>
    <mergeCell ref="E9:F9"/>
    <mergeCell ref="B10:C10"/>
    <mergeCell ref="E10:F10"/>
  </mergeCells>
  <conditionalFormatting sqref="L24:L38">
    <cfRule type="cellIs" dxfId="1" priority="2" operator="equal">
      <formula>0</formula>
    </cfRule>
  </conditionalFormatting>
  <conditionalFormatting sqref="Q24:Q38">
    <cfRule type="cellIs" dxfId="0" priority="1" operator="equal">
      <formula>0</formula>
    </cfRule>
  </conditionalFormatting>
  <hyperlinks>
    <hyperlink ref="J24" r:id="rId1" display="https://nova-tex.ru/" xr:uid="{D88841B7-6F77-4BC4-8167-38709496E197}"/>
    <hyperlink ref="J24:J38" r:id="rId2" display="WEB-Сайт" xr:uid="{7470FEC5-95AE-40B6-965F-4DBCF17CEE9A}"/>
  </hyperlinks>
  <pageMargins left="0.7" right="0.7" top="0.75" bottom="0.75" header="0.3" footer="0.3"/>
  <pageSetup paperSize="9" scale="12"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Расчет ПРЕДЗАКАЗ</vt:lpstr>
      <vt:lpstr>Grayling</vt:lpstr>
      <vt:lpstr>Pride</vt:lpstr>
      <vt:lpstr>Payer</vt:lpstr>
      <vt:lpstr>7.62</vt:lpstr>
      <vt:lpstr>Orion Active</vt:lpstr>
      <vt:lpstr>New Energy</vt:lpstr>
      <vt:lpstr>AURAPRO</vt:lpstr>
      <vt:lpstr>Grayling!Print_Area</vt:lpstr>
      <vt:lpstr>д</vt:lpstr>
      <vt:lpstr>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epth</dc:creator>
  <cp:lastModifiedBy>Айталина</cp:lastModifiedBy>
  <cp:revision>4</cp:revision>
  <dcterms:created xsi:type="dcterms:W3CDTF">2017-10-31T07:21:59Z</dcterms:created>
  <dcterms:modified xsi:type="dcterms:W3CDTF">2026-08-10T12:18:54Z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21342600</vt:lpwstr>
  </property>
  <property fmtid="{D5CDD505-2E9C-101B-9397-08002B2CF9AE}" pid="3" name="NXPowerLiteSettings">
    <vt:lpwstr>C7000400038000</vt:lpwstr>
  </property>
  <property fmtid="{D5CDD505-2E9C-101B-9397-08002B2CF9AE}" pid="4" name="NXPowerLiteVersion">
    <vt:lpwstr>S10.2.0</vt:lpwstr>
  </property>
</Properties>
</file>